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.sharepoint.com/sites/InvestorRelationsCencosud/Documentos compartidos/General/Investor Relations Cencosud - Documentos/Cencosud/Press &amp; PPT's Trimestrales/2024/1Q/Investor Kit/ENG/"/>
    </mc:Choice>
  </mc:AlternateContent>
  <xr:revisionPtr revIDLastSave="496" documentId="8_{26235E37-0161-4905-A2A0-76E1449FE3A2}" xr6:coauthVersionLast="47" xr6:coauthVersionMax="47" xr10:uidLastSave="{99906F2C-8406-4228-949B-8F2F2ADD8936}"/>
  <bookViews>
    <workbookView xWindow="-110" yWindow="-110" windowWidth="19420" windowHeight="10420" tabRatio="906" xr2:uid="{00000000-000D-0000-FFFF-FFFF00000000}"/>
  </bookViews>
  <sheets>
    <sheet name="." sheetId="225" r:id="rId1"/>
    <sheet name="ASSETS" sheetId="430" r:id="rId2"/>
    <sheet name="LIABILITIES" sheetId="293" r:id="rId3"/>
    <sheet name="PROFIT" sheetId="294" r:id="rId4"/>
    <sheet name="EQUITY" sheetId="295" r:id="rId5"/>
    <sheet name="CASH FLOW" sheetId="296" r:id="rId6"/>
    <sheet name="NOTE 1" sheetId="379" r:id="rId7"/>
    <sheet name="NOTE 2.4" sheetId="380" r:id="rId8"/>
    <sheet name="NOTE 2.5" sheetId="381" r:id="rId9"/>
    <sheet name="NOTE 4" sheetId="382" r:id="rId10"/>
    <sheet name="NOTE 5" sheetId="383" r:id="rId11"/>
    <sheet name="NOTE 6" sheetId="384" r:id="rId12"/>
    <sheet name="NOTE 7.4" sheetId="425" r:id="rId13"/>
    <sheet name="NOTE 8" sheetId="385" r:id="rId14"/>
    <sheet name="NOTE 8 OF" sheetId="386" r:id="rId15"/>
    <sheet name="NOTE 8 OF ARG" sheetId="387" r:id="rId16"/>
    <sheet name="NOTE 9" sheetId="388" r:id="rId17"/>
    <sheet name="NOTE 9.3" sheetId="389" r:id="rId18"/>
    <sheet name="NOTE 9.4" sheetId="390" r:id="rId19"/>
    <sheet name="NOTE 9.6" sheetId="391" r:id="rId20"/>
    <sheet name="NOTE 10" sheetId="392" r:id="rId21"/>
    <sheet name="NOTE 11" sheetId="393" r:id="rId22"/>
    <sheet name="NOTE 12" sheetId="394" r:id="rId23"/>
    <sheet name="NOTE 13" sheetId="395" r:id="rId24"/>
    <sheet name="NOTE 13.4a" sheetId="426" r:id="rId25"/>
    <sheet name="NOTE 13.4b" sheetId="427" r:id="rId26"/>
    <sheet name="NOTE 14" sheetId="396" r:id="rId27"/>
    <sheet name="NOTE 14.3" sheetId="397" r:id="rId28"/>
    <sheet name="NOTE 15" sheetId="398" r:id="rId29"/>
    <sheet name="NOTE 16" sheetId="434" r:id="rId30"/>
    <sheet name="NOTE 17.1" sheetId="400" r:id="rId31"/>
    <sheet name="NOTE 17.2 " sheetId="435" r:id="rId32"/>
    <sheet name="NOTE 17.3" sheetId="402" r:id="rId33"/>
    <sheet name="NOTE 17.4" sheetId="428" r:id="rId34"/>
    <sheet name="NOTE 17.6" sheetId="436" r:id="rId35"/>
    <sheet name="NOTE 17.7 (2024)" sheetId="437" r:id="rId36"/>
    <sheet name="NOTE 17.7 (2023)" sheetId="405" r:id="rId37"/>
    <sheet name="NOTE 18" sheetId="406" r:id="rId38"/>
    <sheet name="NOTE 19" sheetId="407" r:id="rId39"/>
    <sheet name="NOTE 20" sheetId="408" r:id="rId40"/>
    <sheet name="NOTE 21" sheetId="409" r:id="rId41"/>
    <sheet name="NOTE 22" sheetId="410" r:id="rId42"/>
    <sheet name="NOTE 23" sheetId="411" r:id="rId43"/>
    <sheet name="NOTE 23.1" sheetId="447" r:id="rId44"/>
    <sheet name="NOTE 23.4" sheetId="438" r:id="rId45"/>
    <sheet name="NOTE 23.5" sheetId="412" r:id="rId46"/>
    <sheet name="NOTE 24" sheetId="413" r:id="rId47"/>
    <sheet name="NOTE 25" sheetId="439" r:id="rId48"/>
    <sheet name="NOTE 26" sheetId="440" r:id="rId49"/>
    <sheet name="NOTE 27" sheetId="441" r:id="rId50"/>
    <sheet name="NOTE 28" sheetId="442" r:id="rId51"/>
    <sheet name="NOTE 30" sheetId="418" r:id="rId52"/>
    <sheet name="NOTE 31" sheetId="419" r:id="rId53"/>
    <sheet name="NOTE 32" sheetId="420" r:id="rId54"/>
    <sheet name="NOTE 33" sheetId="443" r:id="rId55"/>
    <sheet name="NOTE 35 A" sheetId="444" r:id="rId56"/>
    <sheet name="NOTE 35 B" sheetId="445" r:id="rId57"/>
    <sheet name="NOTE 35 C" sheetId="446" r:id="rId58"/>
  </sheets>
  <definedNames>
    <definedName name="_xlnm._FilterDatabase" localSheetId="34" hidden="1">'NOTE 17.6'!$B$5:$L$17</definedName>
    <definedName name="_xlnm._FilterDatabase" localSheetId="17" hidden="1">'NOTE 9.3'!$A$7:$L$12</definedName>
    <definedName name="AAA" localSheetId="1">ASSETS!AAA</definedName>
    <definedName name="AAA" localSheetId="29">'NOTE 16'!AAA</definedName>
    <definedName name="AAA" localSheetId="31">'NOTE 17.2 '!AAA</definedName>
    <definedName name="AAA" localSheetId="34">'NOTE 17.6'!AAA</definedName>
    <definedName name="AAA" localSheetId="35">'NOTE 17.7 (2024)'!AAA</definedName>
    <definedName name="AAA" localSheetId="44">'NOTE 23.4'!AAA</definedName>
    <definedName name="AAA" localSheetId="47">'NOTE 25'!AAA</definedName>
    <definedName name="AAA" localSheetId="48">'NOTE 26'!AAA</definedName>
    <definedName name="AAA" localSheetId="49">'NOTE 27'!AAA</definedName>
    <definedName name="AAA" localSheetId="50">'NOTE 28'!AAA</definedName>
    <definedName name="AAA" localSheetId="54">'NOTE 33'!AAA</definedName>
    <definedName name="AAA" localSheetId="55">'NOTE 35 A'!AAA</definedName>
    <definedName name="AAA" localSheetId="56">'NOTE 35 B'!AAA</definedName>
    <definedName name="AAA" localSheetId="57">'NOTE 35 C'!AAA</definedName>
    <definedName name="AAA">[0]!AAA</definedName>
    <definedName name="acum2" localSheetId="1">ASSETS!acum2</definedName>
    <definedName name="acum2" localSheetId="29">'NOTE 16'!acum2</definedName>
    <definedName name="acum2" localSheetId="31">'NOTE 17.2 '!acum2</definedName>
    <definedName name="acum2" localSheetId="34">'NOTE 17.6'!acum2</definedName>
    <definedName name="acum2" localSheetId="35">'NOTE 17.7 (2024)'!acum2</definedName>
    <definedName name="acum2" localSheetId="44">'NOTE 23.4'!acum2</definedName>
    <definedName name="acum2" localSheetId="47">'NOTE 25'!acum2</definedName>
    <definedName name="acum2" localSheetId="48">'NOTE 26'!acum2</definedName>
    <definedName name="acum2" localSheetId="49">'NOTE 27'!acum2</definedName>
    <definedName name="acum2" localSheetId="50">'NOTE 28'!acum2</definedName>
    <definedName name="acum2" localSheetId="54">'NOTE 33'!acum2</definedName>
    <definedName name="acum2" localSheetId="55">'NOTE 35 A'!acum2</definedName>
    <definedName name="acum2" localSheetId="56">'NOTE 35 B'!acum2</definedName>
    <definedName name="acum2" localSheetId="57">'NOTE 35 C'!acum2</definedName>
    <definedName name="acum2">[0]!acum2</definedName>
    <definedName name="acumulada" localSheetId="1">ASSETS!acumulada</definedName>
    <definedName name="acumulada" localSheetId="29">'NOTE 16'!acumulada</definedName>
    <definedName name="acumulada" localSheetId="31">'NOTE 17.2 '!acumulada</definedName>
    <definedName name="acumulada" localSheetId="34">'NOTE 17.6'!acumulada</definedName>
    <definedName name="acumulada" localSheetId="35">'NOTE 17.7 (2024)'!acumulada</definedName>
    <definedName name="acumulada" localSheetId="44">'NOTE 23.4'!acumulada</definedName>
    <definedName name="acumulada" localSheetId="47">'NOTE 25'!acumulada</definedName>
    <definedName name="acumulada" localSheetId="48">'NOTE 26'!acumulada</definedName>
    <definedName name="acumulada" localSheetId="49">'NOTE 27'!acumulada</definedName>
    <definedName name="acumulada" localSheetId="50">'NOTE 28'!acumulada</definedName>
    <definedName name="acumulada" localSheetId="54">'NOTE 33'!acumulada</definedName>
    <definedName name="acumulada" localSheetId="55">'NOTE 35 A'!acumulada</definedName>
    <definedName name="acumulada" localSheetId="56">'NOTE 35 B'!acumulada</definedName>
    <definedName name="acumulada" localSheetId="57">'NOTE 35 C'!acumulada</definedName>
    <definedName name="acumulada">[0]!acumulada</definedName>
    <definedName name="alex" localSheetId="1">ASSETS!alex</definedName>
    <definedName name="alex" localSheetId="29">'NOTE 16'!alex</definedName>
    <definedName name="alex" localSheetId="31">'NOTE 17.2 '!alex</definedName>
    <definedName name="alex" localSheetId="34">'NOTE 17.6'!alex</definedName>
    <definedName name="alex" localSheetId="35">'NOTE 17.7 (2024)'!alex</definedName>
    <definedName name="alex" localSheetId="44">'NOTE 23.4'!alex</definedName>
    <definedName name="alex" localSheetId="47">'NOTE 25'!alex</definedName>
    <definedName name="alex" localSheetId="48">'NOTE 26'!alex</definedName>
    <definedName name="alex" localSheetId="49">'NOTE 27'!alex</definedName>
    <definedName name="alex" localSheetId="50">'NOTE 28'!alex</definedName>
    <definedName name="alex" localSheetId="54">'NOTE 33'!alex</definedName>
    <definedName name="alex" localSheetId="55">'NOTE 35 A'!alex</definedName>
    <definedName name="alex" localSheetId="56">'NOTE 35 B'!alex</definedName>
    <definedName name="alex" localSheetId="57">'NOTE 35 C'!alex</definedName>
    <definedName name="alex">[0]!alex</definedName>
    <definedName name="_xlnm.Extract" localSheetId="0">#REF!</definedName>
    <definedName name="_xlnm.Extract" localSheetId="1">#REF!</definedName>
    <definedName name="_xlnm.Extract" localSheetId="29">#REF!</definedName>
    <definedName name="_xlnm.Extract" localSheetId="31">#REF!</definedName>
    <definedName name="_xlnm.Extract" localSheetId="34">#REF!</definedName>
    <definedName name="_xlnm.Extract" localSheetId="36">#REF!</definedName>
    <definedName name="_xlnm.Extract" localSheetId="35">#REF!</definedName>
    <definedName name="_xlnm.Extract" localSheetId="44">#REF!</definedName>
    <definedName name="_xlnm.Extract" localSheetId="47">#REF!</definedName>
    <definedName name="_xlnm.Extract" localSheetId="48">#REF!</definedName>
    <definedName name="_xlnm.Extract" localSheetId="49">#REF!</definedName>
    <definedName name="_xlnm.Extract" localSheetId="50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 localSheetId="57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FLOW'!$B$2:$E$23</definedName>
    <definedName name="_xlnm.Print_Area" localSheetId="4">EQUITY!$A$1:$R$16</definedName>
    <definedName name="_xlnm.Print_Area" localSheetId="2">LIABILITIES!$B$2:$E$32</definedName>
    <definedName name="_xlnm.Print_Area" localSheetId="20">'NOTE 10'!$B$4:$D$12</definedName>
    <definedName name="_xlnm.Print_Area" localSheetId="21">'NOTE 11'!$B$3:$K$44</definedName>
    <definedName name="_xlnm.Print_Area" localSheetId="23">'NOTE 13'!#REF!</definedName>
    <definedName name="_xlnm.Print_Area" localSheetId="26">'NOTE 14'!$A$3:$D$42</definedName>
    <definedName name="_xlnm.Print_Area" localSheetId="27">'NOTE 14.3'!#REF!</definedName>
    <definedName name="_xlnm.Print_Area" localSheetId="29">'NOTE 16'!$A$1:$D$69</definedName>
    <definedName name="_xlnm.Print_Area" localSheetId="31">#REF!</definedName>
    <definedName name="_xlnm.Print_Area" localSheetId="34">#REF!</definedName>
    <definedName name="_xlnm.Print_Area" localSheetId="36">#REF!</definedName>
    <definedName name="_xlnm.Print_Area" localSheetId="35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4">'NOTE 23.4'!$B$3:$L$32</definedName>
    <definedName name="_xlnm.Print_Area" localSheetId="45">'NOTE 23.5'!$B$5:$F$32</definedName>
    <definedName name="_xlnm.Print_Area" localSheetId="47">'NOTE 25'!$A$95:$D$108</definedName>
    <definedName name="_xlnm.Print_Area" localSheetId="48">'NOTE 26'!$B$3:$D$51</definedName>
    <definedName name="_xlnm.Print_Area" localSheetId="49">'NOTE 27'!$A$1:$I$30</definedName>
    <definedName name="_xlnm.Print_Area" localSheetId="50">'NOTE 28'!$A$186:$I$205</definedName>
    <definedName name="_xlnm.Print_Area" localSheetId="52">'NOTE 31'!$B$4:$D$9</definedName>
    <definedName name="_xlnm.Print_Area" localSheetId="53">'NOTE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10">'NOTE 5'!$B$4:$D$23</definedName>
    <definedName name="_xlnm.Print_Area" localSheetId="13">'NOTE 8'!$A$3:$D$66</definedName>
    <definedName name="_xlnm.Print_Area" localSheetId="3">PROFIT!$B$2:$C$69</definedName>
    <definedName name="_xlnm.Print_Area">#REF!</definedName>
    <definedName name="asda" localSheetId="1">ASSETS!asda</definedName>
    <definedName name="asda" localSheetId="29">'NOTE 16'!asda</definedName>
    <definedName name="asda" localSheetId="31">'NOTE 17.2 '!asda</definedName>
    <definedName name="asda" localSheetId="34">'NOTE 17.6'!asda</definedName>
    <definedName name="asda" localSheetId="35">'NOTE 17.7 (2024)'!asda</definedName>
    <definedName name="asda" localSheetId="44">'NOTE 23.4'!asda</definedName>
    <definedName name="asda" localSheetId="47">'NOTE 25'!asda</definedName>
    <definedName name="asda" localSheetId="48">'NOTE 26'!asda</definedName>
    <definedName name="asda" localSheetId="49">'NOTE 27'!asda</definedName>
    <definedName name="asda" localSheetId="50">'NOTE 28'!asda</definedName>
    <definedName name="asda" localSheetId="54">'NOTE 33'!asda</definedName>
    <definedName name="asda" localSheetId="55">'NOTE 35 A'!asda</definedName>
    <definedName name="asda" localSheetId="56">'NOTE 35 B'!asda</definedName>
    <definedName name="asda" localSheetId="57">'NOTE 35 C'!asda</definedName>
    <definedName name="asda">[0]!asda</definedName>
    <definedName name="asdas" localSheetId="1">ASSETS!asdas</definedName>
    <definedName name="asdas" localSheetId="29">'NOTE 16'!asdas</definedName>
    <definedName name="asdas" localSheetId="31">'NOTE 17.2 '!asdas</definedName>
    <definedName name="asdas" localSheetId="34">'NOTE 17.6'!asdas</definedName>
    <definedName name="asdas" localSheetId="35">'NOTE 17.7 (2024)'!asdas</definedName>
    <definedName name="asdas" localSheetId="44">'NOTE 23.4'!asdas</definedName>
    <definedName name="asdas" localSheetId="47">'NOTE 25'!asdas</definedName>
    <definedName name="asdas" localSheetId="48">'NOTE 26'!asdas</definedName>
    <definedName name="asdas" localSheetId="49">'NOTE 27'!asdas</definedName>
    <definedName name="asdas" localSheetId="50">'NOTE 28'!asdas</definedName>
    <definedName name="asdas" localSheetId="54">'NOTE 33'!asdas</definedName>
    <definedName name="asdas" localSheetId="55">'NOTE 35 A'!asdas</definedName>
    <definedName name="asdas" localSheetId="56">'NOTE 35 B'!asdas</definedName>
    <definedName name="asdas" localSheetId="57">'NOTE 35 C'!asdas</definedName>
    <definedName name="asdas">[0]!asdas</definedName>
    <definedName name="_xlnm.Auto_Open" localSheetId="1">#REF!</definedName>
    <definedName name="_xlnm.Auto_Open" localSheetId="29">#REF!</definedName>
    <definedName name="_xlnm.Auto_Open" localSheetId="31">#REF!</definedName>
    <definedName name="_xlnm.Auto_Open" localSheetId="34">#REF!</definedName>
    <definedName name="_xlnm.Auto_Open" localSheetId="35">#REF!</definedName>
    <definedName name="_xlnm.Auto_Open" localSheetId="44">#REF!</definedName>
    <definedName name="_xlnm.Auto_Open" localSheetId="47">#REF!</definedName>
    <definedName name="_xlnm.Auto_Open" localSheetId="48">#REF!</definedName>
    <definedName name="_xlnm.Auto_Open" localSheetId="49">#REF!</definedName>
    <definedName name="_xlnm.Auto_Open" localSheetId="50">#REF!</definedName>
    <definedName name="_xlnm.Auto_Open" localSheetId="54">#REF!</definedName>
    <definedName name="_xlnm.Auto_Open" localSheetId="55">#REF!</definedName>
    <definedName name="_xlnm.Auto_Open" localSheetId="56">#REF!</definedName>
    <definedName name="_xlnm.Auto_Open" localSheetId="57">#REF!</definedName>
    <definedName name="_xlnm.Auto_Open">#REF!</definedName>
    <definedName name="BAL" localSheetId="1">ASSETS!BAL</definedName>
    <definedName name="BAL" localSheetId="29">'NOTE 16'!BAL</definedName>
    <definedName name="BAL" localSheetId="31">'NOTE 17.2 '!BAL</definedName>
    <definedName name="BAL" localSheetId="34">'NOTE 17.6'!BAL</definedName>
    <definedName name="BAL" localSheetId="35">'NOTE 17.7 (2024)'!BAL</definedName>
    <definedName name="BAL" localSheetId="44">'NOTE 23.4'!BAL</definedName>
    <definedName name="BAL" localSheetId="47">'NOTE 25'!BAL</definedName>
    <definedName name="BAL" localSheetId="48">'NOTE 26'!BAL</definedName>
    <definedName name="BAL" localSheetId="49">'NOTE 27'!BAL</definedName>
    <definedName name="BAL" localSheetId="50">'NOTE 28'!BAL</definedName>
    <definedName name="BAL" localSheetId="54">'NOTE 33'!BAL</definedName>
    <definedName name="BAL" localSheetId="55">'NOTE 35 A'!BAL</definedName>
    <definedName name="BAL" localSheetId="56">'NOTE 35 B'!BAL</definedName>
    <definedName name="BAL" localSheetId="57">'NOTE 35 C'!BAL</definedName>
    <definedName name="BAL">[0]!BAL</definedName>
    <definedName name="_xlnm.Database" localSheetId="0">#REF!</definedName>
    <definedName name="_xlnm.Database" localSheetId="1">#REF!</definedName>
    <definedName name="_xlnm.Database" localSheetId="29">#REF!</definedName>
    <definedName name="_xlnm.Database" localSheetId="31">#REF!</definedName>
    <definedName name="_xlnm.Database" localSheetId="34">#REF!</definedName>
    <definedName name="_xlnm.Database" localSheetId="36">#REF!</definedName>
    <definedName name="_xlnm.Database" localSheetId="35">#REF!</definedName>
    <definedName name="_xlnm.Database" localSheetId="44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>#REF!</definedName>
    <definedName name="basilea">#REF!</definedName>
    <definedName name="basileac">#REF!</definedName>
    <definedName name="DESPFIN" localSheetId="1">ASSETS!DESPFIN</definedName>
    <definedName name="DESPFIN" localSheetId="29">'NOTE 16'!DESPFIN</definedName>
    <definedName name="DESPFIN" localSheetId="31">'NOTE 17.2 '!DESPFIN</definedName>
    <definedName name="DESPFIN" localSheetId="34">'NOTE 17.6'!DESPFIN</definedName>
    <definedName name="DESPFIN" localSheetId="35">'NOTE 17.7 (2024)'!DESPFIN</definedName>
    <definedName name="DESPFIN" localSheetId="44">'NOTE 23.4'!DESPFIN</definedName>
    <definedName name="DESPFIN" localSheetId="47">'NOTE 25'!DESPFIN</definedName>
    <definedName name="DESPFIN" localSheetId="48">'NOTE 26'!DESPFIN</definedName>
    <definedName name="DESPFIN" localSheetId="49">'NOTE 27'!DESPFIN</definedName>
    <definedName name="DESPFIN" localSheetId="50">'NOTE 28'!DESPFIN</definedName>
    <definedName name="DESPFIN" localSheetId="54">'NOTE 33'!DESPFIN</definedName>
    <definedName name="DESPFIN" localSheetId="55">'NOTE 35 A'!DESPFIN</definedName>
    <definedName name="DESPFIN" localSheetId="56">'NOTE 35 B'!DESPFIN</definedName>
    <definedName name="DESPFIN" localSheetId="57">'NOTE 35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>#REF!</definedName>
    <definedName name="FF" localSheetId="1">ASSETS!FF</definedName>
    <definedName name="FF" localSheetId="29">'NOTE 16'!FF</definedName>
    <definedName name="FF" localSheetId="31">'NOTE 17.2 '!FF</definedName>
    <definedName name="FF" localSheetId="34">'NOTE 17.6'!FF</definedName>
    <definedName name="FF" localSheetId="35">'NOTE 17.7 (2024)'!FF</definedName>
    <definedName name="FF" localSheetId="44">'NOTE 23.4'!FF</definedName>
    <definedName name="FF" localSheetId="47">'NOTE 25'!FF</definedName>
    <definedName name="FF" localSheetId="48">'NOTE 26'!FF</definedName>
    <definedName name="FF" localSheetId="49">'NOTE 27'!FF</definedName>
    <definedName name="FF" localSheetId="50">'NOTE 28'!FF</definedName>
    <definedName name="FF" localSheetId="54">'NOTE 33'!FF</definedName>
    <definedName name="FF" localSheetId="55">'NOTE 35 A'!FF</definedName>
    <definedName name="FF" localSheetId="56">'NOTE 35 B'!FF</definedName>
    <definedName name="FF" localSheetId="57">'NOTE 35 C'!FF</definedName>
    <definedName name="FF">[0]!FF</definedName>
    <definedName name="_xlnm.Recorder" localSheetId="29">#REF!</definedName>
    <definedName name="_xlnm.Recorder" localSheetId="31">#REF!</definedName>
    <definedName name="_xlnm.Recorder" localSheetId="34">#REF!</definedName>
    <definedName name="_xlnm.Recorder" localSheetId="35">#REF!</definedName>
    <definedName name="_xlnm.Recorder" localSheetId="44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>#REF!</definedName>
    <definedName name="HIPERMERCADOS" localSheetId="29">#REF!</definedName>
    <definedName name="HIPERMERCADOS" localSheetId="31">#REF!</definedName>
    <definedName name="HIPERMERCADOS" localSheetId="34">#REF!</definedName>
    <definedName name="HIPERMERCADOS" localSheetId="35">#REF!</definedName>
    <definedName name="HIPERMERCADOS" localSheetId="44">#REF!</definedName>
    <definedName name="HIPERMERCADOS" localSheetId="47">#REF!</definedName>
    <definedName name="HIPERMERCADOS" localSheetId="48">#REF!</definedName>
    <definedName name="HIPERMERCADOS" localSheetId="49">#REF!</definedName>
    <definedName name="HIPERMERCADOS" localSheetId="50">#REF!</definedName>
    <definedName name="HIPERMERCADOS" localSheetId="54">#REF!</definedName>
    <definedName name="HIPERMERCADOS" localSheetId="55">#REF!</definedName>
    <definedName name="HIPERMERCADOS" localSheetId="56">#REF!</definedName>
    <definedName name="HIPERMERCADOS" localSheetId="57">#REF!</definedName>
    <definedName name="HIPERMERCADOS">#REF!</definedName>
    <definedName name="HOJA1" localSheetId="1">#REF!</definedName>
    <definedName name="HOJA1" localSheetId="29">#REF!</definedName>
    <definedName name="HOJA1" localSheetId="31">#REF!</definedName>
    <definedName name="HOJA1" localSheetId="34">#REF!</definedName>
    <definedName name="HOJA1" localSheetId="35">#REF!</definedName>
    <definedName name="HOJA1" localSheetId="44">#REF!</definedName>
    <definedName name="HOJA1" localSheetId="47">#REF!</definedName>
    <definedName name="HOJA1" localSheetId="48">#REF!</definedName>
    <definedName name="HOJA1" localSheetId="49">#REF!</definedName>
    <definedName name="HOJA1" localSheetId="50">#REF!</definedName>
    <definedName name="HOJA1" localSheetId="54">#REF!</definedName>
    <definedName name="HOJA1" localSheetId="55">#REF!</definedName>
    <definedName name="HOJA1" localSheetId="56">#REF!</definedName>
    <definedName name="HOJA1" localSheetId="57">#REF!</definedName>
    <definedName name="HOJA1">#REF!</definedName>
    <definedName name="HOJA10" localSheetId="1">#REF!</definedName>
    <definedName name="HOJA10" localSheetId="29">#REF!</definedName>
    <definedName name="HOJA10" localSheetId="31">#REF!</definedName>
    <definedName name="HOJA10" localSheetId="34">#REF!</definedName>
    <definedName name="HOJA10" localSheetId="35">#REF!</definedName>
    <definedName name="HOJA10" localSheetId="44">#REF!</definedName>
    <definedName name="HOJA10" localSheetId="47">#REF!</definedName>
    <definedName name="HOJA10" localSheetId="48">#REF!</definedName>
    <definedName name="HOJA10" localSheetId="49">#REF!</definedName>
    <definedName name="HOJA10" localSheetId="50">#REF!</definedName>
    <definedName name="HOJA10" localSheetId="54">#REF!</definedName>
    <definedName name="HOJA10" localSheetId="55">#REF!</definedName>
    <definedName name="HOJA10" localSheetId="56">#REF!</definedName>
    <definedName name="HOJA10" localSheetId="57">#REF!</definedName>
    <definedName name="HOJA10">#REF!</definedName>
    <definedName name="HOJA11" localSheetId="1">#REF!</definedName>
    <definedName name="HOJA11" localSheetId="29">#REF!</definedName>
    <definedName name="HOJA11" localSheetId="31">#REF!</definedName>
    <definedName name="HOJA11" localSheetId="34">#REF!</definedName>
    <definedName name="HOJA11" localSheetId="35">#REF!</definedName>
    <definedName name="HOJA11" localSheetId="44">#REF!</definedName>
    <definedName name="HOJA11" localSheetId="47">#REF!</definedName>
    <definedName name="HOJA11" localSheetId="48">#REF!</definedName>
    <definedName name="HOJA11" localSheetId="49">#REF!</definedName>
    <definedName name="HOJA11" localSheetId="50">#REF!</definedName>
    <definedName name="HOJA11" localSheetId="54">#REF!</definedName>
    <definedName name="HOJA11" localSheetId="55">#REF!</definedName>
    <definedName name="HOJA11" localSheetId="56">#REF!</definedName>
    <definedName name="HOJA11" localSheetId="57">#REF!</definedName>
    <definedName name="HOJA11">#REF!</definedName>
    <definedName name="HOJA12" localSheetId="1">#REF!</definedName>
    <definedName name="HOJA12" localSheetId="29">#REF!</definedName>
    <definedName name="HOJA12" localSheetId="31">#REF!</definedName>
    <definedName name="HOJA12" localSheetId="34">#REF!</definedName>
    <definedName name="HOJA12" localSheetId="35">#REF!</definedName>
    <definedName name="HOJA12" localSheetId="44">#REF!</definedName>
    <definedName name="HOJA12" localSheetId="47">#REF!</definedName>
    <definedName name="HOJA12" localSheetId="48">#REF!</definedName>
    <definedName name="HOJA12" localSheetId="49">#REF!</definedName>
    <definedName name="HOJA12" localSheetId="50">#REF!</definedName>
    <definedName name="HOJA12" localSheetId="54">#REF!</definedName>
    <definedName name="HOJA12" localSheetId="55">#REF!</definedName>
    <definedName name="HOJA12" localSheetId="56">#REF!</definedName>
    <definedName name="HOJA12" localSheetId="57">#REF!</definedName>
    <definedName name="HOJA12">#REF!</definedName>
    <definedName name="HOJA13" localSheetId="1">#REF!</definedName>
    <definedName name="HOJA13" localSheetId="29">#REF!</definedName>
    <definedName name="HOJA13" localSheetId="31">#REF!</definedName>
    <definedName name="HOJA13" localSheetId="34">#REF!</definedName>
    <definedName name="HOJA13" localSheetId="35">#REF!</definedName>
    <definedName name="HOJA13" localSheetId="44">#REF!</definedName>
    <definedName name="HOJA13" localSheetId="47">#REF!</definedName>
    <definedName name="HOJA13" localSheetId="48">#REF!</definedName>
    <definedName name="HOJA13" localSheetId="49">#REF!</definedName>
    <definedName name="HOJA13" localSheetId="50">#REF!</definedName>
    <definedName name="HOJA13" localSheetId="54">#REF!</definedName>
    <definedName name="HOJA13" localSheetId="55">#REF!</definedName>
    <definedName name="HOJA13" localSheetId="56">#REF!</definedName>
    <definedName name="HOJA13" localSheetId="57">#REF!</definedName>
    <definedName name="HOJA13">#REF!</definedName>
    <definedName name="HOJA14" localSheetId="1">#REF!</definedName>
    <definedName name="HOJA14" localSheetId="29">#REF!</definedName>
    <definedName name="HOJA14" localSheetId="31">#REF!</definedName>
    <definedName name="HOJA14" localSheetId="34">#REF!</definedName>
    <definedName name="HOJA14" localSheetId="35">#REF!</definedName>
    <definedName name="HOJA14" localSheetId="44">#REF!</definedName>
    <definedName name="HOJA14" localSheetId="47">#REF!</definedName>
    <definedName name="HOJA14" localSheetId="48">#REF!</definedName>
    <definedName name="HOJA14" localSheetId="49">#REF!</definedName>
    <definedName name="HOJA14" localSheetId="50">#REF!</definedName>
    <definedName name="HOJA14" localSheetId="54">#REF!</definedName>
    <definedName name="HOJA14" localSheetId="55">#REF!</definedName>
    <definedName name="HOJA14" localSheetId="56">#REF!</definedName>
    <definedName name="HOJA14" localSheetId="57">#REF!</definedName>
    <definedName name="HOJA14">#REF!</definedName>
    <definedName name="HOJA15" localSheetId="1">#REF!</definedName>
    <definedName name="HOJA15" localSheetId="29">#REF!</definedName>
    <definedName name="HOJA15" localSheetId="31">#REF!</definedName>
    <definedName name="HOJA15" localSheetId="34">#REF!</definedName>
    <definedName name="HOJA15" localSheetId="35">#REF!</definedName>
    <definedName name="HOJA15" localSheetId="44">#REF!</definedName>
    <definedName name="HOJA15" localSheetId="47">#REF!</definedName>
    <definedName name="HOJA15" localSheetId="48">#REF!</definedName>
    <definedName name="HOJA15" localSheetId="49">#REF!</definedName>
    <definedName name="HOJA15" localSheetId="50">#REF!</definedName>
    <definedName name="HOJA15" localSheetId="54">#REF!</definedName>
    <definedName name="HOJA15" localSheetId="55">#REF!</definedName>
    <definedName name="HOJA15" localSheetId="56">#REF!</definedName>
    <definedName name="HOJA15" localSheetId="57">#REF!</definedName>
    <definedName name="HOJA15">#REF!</definedName>
    <definedName name="HOJA19" localSheetId="1">#REF!</definedName>
    <definedName name="HOJA19" localSheetId="29">#REF!</definedName>
    <definedName name="HOJA19" localSheetId="31">#REF!</definedName>
    <definedName name="HOJA19" localSheetId="34">#REF!</definedName>
    <definedName name="HOJA19" localSheetId="35">#REF!</definedName>
    <definedName name="HOJA19" localSheetId="44">#REF!</definedName>
    <definedName name="HOJA19" localSheetId="47">#REF!</definedName>
    <definedName name="HOJA19" localSheetId="48">#REF!</definedName>
    <definedName name="HOJA19" localSheetId="49">#REF!</definedName>
    <definedName name="HOJA19" localSheetId="50">#REF!</definedName>
    <definedName name="HOJA19" localSheetId="54">#REF!</definedName>
    <definedName name="HOJA19" localSheetId="55">#REF!</definedName>
    <definedName name="HOJA19" localSheetId="56">#REF!</definedName>
    <definedName name="HOJA19" localSheetId="57">#REF!</definedName>
    <definedName name="HOJA19">#REF!</definedName>
    <definedName name="HOJA2" localSheetId="1">#REF!</definedName>
    <definedName name="HOJA2" localSheetId="29">#REF!</definedName>
    <definedName name="HOJA2" localSheetId="31">#REF!</definedName>
    <definedName name="HOJA2" localSheetId="34">#REF!</definedName>
    <definedName name="HOJA2" localSheetId="35">#REF!</definedName>
    <definedName name="HOJA2" localSheetId="44">#REF!</definedName>
    <definedName name="HOJA2" localSheetId="47">#REF!</definedName>
    <definedName name="HOJA2" localSheetId="48">#REF!</definedName>
    <definedName name="HOJA2" localSheetId="49">#REF!</definedName>
    <definedName name="HOJA2" localSheetId="50">#REF!</definedName>
    <definedName name="HOJA2" localSheetId="54">#REF!</definedName>
    <definedName name="HOJA2" localSheetId="55">#REF!</definedName>
    <definedName name="HOJA2" localSheetId="56">#REF!</definedName>
    <definedName name="HOJA2" localSheetId="57">#REF!</definedName>
    <definedName name="HOJA2">#REF!</definedName>
    <definedName name="HOJA20" localSheetId="1">#REF!</definedName>
    <definedName name="HOJA20" localSheetId="29">#REF!</definedName>
    <definedName name="HOJA20" localSheetId="31">#REF!</definedName>
    <definedName name="HOJA20" localSheetId="34">#REF!</definedName>
    <definedName name="HOJA20" localSheetId="35">#REF!</definedName>
    <definedName name="HOJA20" localSheetId="44">#REF!</definedName>
    <definedName name="HOJA20" localSheetId="47">#REF!</definedName>
    <definedName name="HOJA20" localSheetId="48">#REF!</definedName>
    <definedName name="HOJA20" localSheetId="49">#REF!</definedName>
    <definedName name="HOJA20" localSheetId="50">#REF!</definedName>
    <definedName name="HOJA20" localSheetId="54">#REF!</definedName>
    <definedName name="HOJA20" localSheetId="55">#REF!</definedName>
    <definedName name="HOJA20" localSheetId="56">#REF!</definedName>
    <definedName name="HOJA20" localSheetId="57">#REF!</definedName>
    <definedName name="HOJA20">#REF!</definedName>
    <definedName name="HOJA21" localSheetId="1">#REF!</definedName>
    <definedName name="HOJA21" localSheetId="29">#REF!</definedName>
    <definedName name="HOJA21" localSheetId="31">#REF!</definedName>
    <definedName name="HOJA21" localSheetId="34">#REF!</definedName>
    <definedName name="HOJA21" localSheetId="35">#REF!</definedName>
    <definedName name="HOJA21" localSheetId="44">#REF!</definedName>
    <definedName name="HOJA21" localSheetId="47">#REF!</definedName>
    <definedName name="HOJA21" localSheetId="48">#REF!</definedName>
    <definedName name="HOJA21" localSheetId="49">#REF!</definedName>
    <definedName name="HOJA21" localSheetId="50">#REF!</definedName>
    <definedName name="HOJA21" localSheetId="54">#REF!</definedName>
    <definedName name="HOJA21" localSheetId="55">#REF!</definedName>
    <definedName name="HOJA21" localSheetId="56">#REF!</definedName>
    <definedName name="HOJA21" localSheetId="57">#REF!</definedName>
    <definedName name="HOJA21">#REF!</definedName>
    <definedName name="HOJA3" localSheetId="1">#REF!</definedName>
    <definedName name="HOJA3" localSheetId="29">#REF!</definedName>
    <definedName name="HOJA3" localSheetId="31">#REF!</definedName>
    <definedName name="HOJA3" localSheetId="34">#REF!</definedName>
    <definedName name="HOJA3" localSheetId="35">#REF!</definedName>
    <definedName name="HOJA3" localSheetId="44">#REF!</definedName>
    <definedName name="HOJA3" localSheetId="47">#REF!</definedName>
    <definedName name="HOJA3" localSheetId="48">#REF!</definedName>
    <definedName name="HOJA3" localSheetId="49">#REF!</definedName>
    <definedName name="HOJA3" localSheetId="50">#REF!</definedName>
    <definedName name="HOJA3" localSheetId="54">#REF!</definedName>
    <definedName name="HOJA3" localSheetId="55">#REF!</definedName>
    <definedName name="HOJA3" localSheetId="56">#REF!</definedName>
    <definedName name="HOJA3" localSheetId="57">#REF!</definedName>
    <definedName name="HOJA3">#REF!</definedName>
    <definedName name="HOJA4" localSheetId="1">#REF!</definedName>
    <definedName name="HOJA4" localSheetId="29">#REF!</definedName>
    <definedName name="HOJA4" localSheetId="31">#REF!</definedName>
    <definedName name="HOJA4" localSheetId="34">#REF!</definedName>
    <definedName name="HOJA4" localSheetId="35">#REF!</definedName>
    <definedName name="HOJA4" localSheetId="44">#REF!</definedName>
    <definedName name="HOJA4" localSheetId="47">#REF!</definedName>
    <definedName name="HOJA4" localSheetId="48">#REF!</definedName>
    <definedName name="HOJA4" localSheetId="49">#REF!</definedName>
    <definedName name="HOJA4" localSheetId="50">#REF!</definedName>
    <definedName name="HOJA4" localSheetId="54">#REF!</definedName>
    <definedName name="HOJA4" localSheetId="55">#REF!</definedName>
    <definedName name="HOJA4" localSheetId="56">#REF!</definedName>
    <definedName name="HOJA4" localSheetId="57">#REF!</definedName>
    <definedName name="HOJA4">#REF!</definedName>
    <definedName name="HOJA5" localSheetId="1">#REF!</definedName>
    <definedName name="HOJA5" localSheetId="29">#REF!</definedName>
    <definedName name="HOJA5" localSheetId="31">#REF!</definedName>
    <definedName name="HOJA5" localSheetId="34">#REF!</definedName>
    <definedName name="HOJA5" localSheetId="35">#REF!</definedName>
    <definedName name="HOJA5" localSheetId="44">#REF!</definedName>
    <definedName name="HOJA5" localSheetId="47">#REF!</definedName>
    <definedName name="HOJA5" localSheetId="48">#REF!</definedName>
    <definedName name="HOJA5" localSheetId="49">#REF!</definedName>
    <definedName name="HOJA5" localSheetId="50">#REF!</definedName>
    <definedName name="HOJA5" localSheetId="54">#REF!</definedName>
    <definedName name="HOJA5" localSheetId="55">#REF!</definedName>
    <definedName name="HOJA5" localSheetId="56">#REF!</definedName>
    <definedName name="HOJA5" localSheetId="57">#REF!</definedName>
    <definedName name="HOJA5">#REF!</definedName>
    <definedName name="HOJA6" localSheetId="1">#REF!</definedName>
    <definedName name="HOJA6" localSheetId="29">#REF!</definedName>
    <definedName name="HOJA6" localSheetId="31">#REF!</definedName>
    <definedName name="HOJA6" localSheetId="34">#REF!</definedName>
    <definedName name="HOJA6" localSheetId="35">#REF!</definedName>
    <definedName name="HOJA6" localSheetId="44">#REF!</definedName>
    <definedName name="HOJA6" localSheetId="47">#REF!</definedName>
    <definedName name="HOJA6" localSheetId="48">#REF!</definedName>
    <definedName name="HOJA6" localSheetId="49">#REF!</definedName>
    <definedName name="HOJA6" localSheetId="50">#REF!</definedName>
    <definedName name="HOJA6" localSheetId="54">#REF!</definedName>
    <definedName name="HOJA6" localSheetId="55">#REF!</definedName>
    <definedName name="HOJA6" localSheetId="56">#REF!</definedName>
    <definedName name="HOJA6" localSheetId="57">#REF!</definedName>
    <definedName name="HOJA6">#REF!</definedName>
    <definedName name="HOJA7" localSheetId="1">#REF!</definedName>
    <definedName name="HOJA7" localSheetId="29">#REF!</definedName>
    <definedName name="HOJA7" localSheetId="31">#REF!</definedName>
    <definedName name="HOJA7" localSheetId="34">#REF!</definedName>
    <definedName name="HOJA7" localSheetId="35">#REF!</definedName>
    <definedName name="HOJA7" localSheetId="44">#REF!</definedName>
    <definedName name="HOJA7" localSheetId="47">#REF!</definedName>
    <definedName name="HOJA7" localSheetId="48">#REF!</definedName>
    <definedName name="HOJA7" localSheetId="49">#REF!</definedName>
    <definedName name="HOJA7" localSheetId="50">#REF!</definedName>
    <definedName name="HOJA7" localSheetId="54">#REF!</definedName>
    <definedName name="HOJA7" localSheetId="55">#REF!</definedName>
    <definedName name="HOJA7" localSheetId="56">#REF!</definedName>
    <definedName name="HOJA7" localSheetId="57">#REF!</definedName>
    <definedName name="HOJA7">#REF!</definedName>
    <definedName name="HOJA8" localSheetId="1">#REF!</definedName>
    <definedName name="HOJA8" localSheetId="29">#REF!</definedName>
    <definedName name="HOJA8" localSheetId="31">#REF!</definedName>
    <definedName name="HOJA8" localSheetId="34">#REF!</definedName>
    <definedName name="HOJA8" localSheetId="35">#REF!</definedName>
    <definedName name="HOJA8" localSheetId="44">#REF!</definedName>
    <definedName name="HOJA8" localSheetId="47">#REF!</definedName>
    <definedName name="HOJA8" localSheetId="48">#REF!</definedName>
    <definedName name="HOJA8" localSheetId="49">#REF!</definedName>
    <definedName name="HOJA8" localSheetId="50">#REF!</definedName>
    <definedName name="HOJA8" localSheetId="54">#REF!</definedName>
    <definedName name="HOJA8" localSheetId="55">#REF!</definedName>
    <definedName name="HOJA8" localSheetId="56">#REF!</definedName>
    <definedName name="HOJA8" localSheetId="57">#REF!</definedName>
    <definedName name="HOJA8">#REF!</definedName>
    <definedName name="HOJA9" localSheetId="1">#REF!</definedName>
    <definedName name="HOJA9" localSheetId="29">#REF!</definedName>
    <definedName name="HOJA9" localSheetId="31">#REF!</definedName>
    <definedName name="HOJA9" localSheetId="34">#REF!</definedName>
    <definedName name="HOJA9" localSheetId="35">#REF!</definedName>
    <definedName name="HOJA9" localSheetId="44">#REF!</definedName>
    <definedName name="HOJA9" localSheetId="47">#REF!</definedName>
    <definedName name="HOJA9" localSheetId="48">#REF!</definedName>
    <definedName name="HOJA9" localSheetId="49">#REF!</definedName>
    <definedName name="HOJA9" localSheetId="50">#REF!</definedName>
    <definedName name="HOJA9" localSheetId="54">#REF!</definedName>
    <definedName name="HOJA9" localSheetId="55">#REF!</definedName>
    <definedName name="HOJA9" localSheetId="56">#REF!</definedName>
    <definedName name="HOJA9" localSheetId="57">#REF!</definedName>
    <definedName name="HOJA9">#REF!</definedName>
    <definedName name="hola" localSheetId="1">{" ","","","","","";"SALDOS","dBASEFile",0,1,FALSE,#N/A;"saldos1","dBASEFile",1,1,FALSE,#N/A}</definedName>
    <definedName name="hola" localSheetId="29">{" ","","","","","";"SALDOS","dBASEFile",0,1,FALSE,#N/A;"saldos1","dBASEFile",1,1,FALSE,#N/A}</definedName>
    <definedName name="hola" localSheetId="31">{" ","","","","","";"SALDOS","dBASEFile",0,1,FALSE,#N/A;"saldos1","dBASEFile",1,1,FALSE,#N/A}</definedName>
    <definedName name="hola" localSheetId="34">{" ","","","","","";"SALDOS","dBASEFile",0,1,FALSE,#N/A;"saldos1","dBASEFile",1,1,FALSE,#N/A}</definedName>
    <definedName name="hola" localSheetId="35">{" ","","","","","";"SALDOS","dBASEFile",0,1,FALSE,#N/A;"saldos1","dBASEFile",1,1,FALSE,#N/A}</definedName>
    <definedName name="hola" localSheetId="44">{" ","","","","","";"SALDOS","dBASEFile",0,1,FALSE,#N/A;"saldos1","dBASEFile",1,1,FALSE,#N/A}</definedName>
    <definedName name="hola" localSheetId="47">{" ","","","","","";"SALDOS","dBASEFile",0,1,FALSE,#N/A;"saldos1","dBASEFile",1,1,FALSE,#N/A}</definedName>
    <definedName name="hola" localSheetId="48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0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5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 localSheetId="57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ASSETS!IRP</definedName>
    <definedName name="IRP" localSheetId="29">'NOTE 16'!IRP</definedName>
    <definedName name="IRP" localSheetId="31">'NOTE 17.2 '!IRP</definedName>
    <definedName name="IRP" localSheetId="34">'NOTE 17.6'!IRP</definedName>
    <definedName name="IRP" localSheetId="35">'NOTE 17.7 (2024)'!IRP</definedName>
    <definedName name="IRP" localSheetId="44">'NOTE 23.4'!IRP</definedName>
    <definedName name="IRP" localSheetId="47">'NOTE 25'!IRP</definedName>
    <definedName name="IRP" localSheetId="48">'NOTE 26'!IRP</definedName>
    <definedName name="IRP" localSheetId="49">'NOTE 27'!IRP</definedName>
    <definedName name="IRP" localSheetId="50">'NOTE 28'!IRP</definedName>
    <definedName name="IRP" localSheetId="54">'NOTE 33'!IRP</definedName>
    <definedName name="IRP" localSheetId="55">'NOTE 35 A'!IRP</definedName>
    <definedName name="IRP" localSheetId="56">'NOTE 35 B'!IRP</definedName>
    <definedName name="IRP" localSheetId="57">'NOTE 35 C'!IRP</definedName>
    <definedName name="IRP">[0]!IRP</definedName>
    <definedName name="kok" localSheetId="1">ASSETS!kok</definedName>
    <definedName name="kok" localSheetId="29">'NOTE 16'!kok</definedName>
    <definedName name="kok" localSheetId="31">'NOTE 17.2 '!kok</definedName>
    <definedName name="kok" localSheetId="34">'NOTE 17.6'!kok</definedName>
    <definedName name="kok" localSheetId="35">'NOTE 17.7 (2024)'!kok</definedName>
    <definedName name="kok" localSheetId="44">'NOTE 23.4'!kok</definedName>
    <definedName name="kok" localSheetId="47">'NOTE 25'!kok</definedName>
    <definedName name="kok" localSheetId="48">'NOTE 26'!kok</definedName>
    <definedName name="kok" localSheetId="49">'NOTE 27'!kok</definedName>
    <definedName name="kok" localSheetId="50">'NOTE 28'!kok</definedName>
    <definedName name="kok" localSheetId="54">'NOTE 33'!kok</definedName>
    <definedName name="kok" localSheetId="55">'NOTE 35 A'!kok</definedName>
    <definedName name="kok" localSheetId="56">'NOTE 35 B'!kok</definedName>
    <definedName name="kok" localSheetId="57">'NOTE 35 C'!kok</definedName>
    <definedName name="kok">[0]!kok</definedName>
    <definedName name="nn" localSheetId="1">#REF!</definedName>
    <definedName name="nn" localSheetId="29">#REF!</definedName>
    <definedName name="nn" localSheetId="31">#REF!</definedName>
    <definedName name="nn" localSheetId="34">#REF!</definedName>
    <definedName name="nn" localSheetId="35">#REF!</definedName>
    <definedName name="nn" localSheetId="44">#REF!</definedName>
    <definedName name="nn" localSheetId="47">#REF!</definedName>
    <definedName name="nn" localSheetId="48">#REF!</definedName>
    <definedName name="nn" localSheetId="49">#REF!</definedName>
    <definedName name="nn" localSheetId="50">#REF!</definedName>
    <definedName name="nn" localSheetId="54">#REF!</definedName>
    <definedName name="nn" localSheetId="55">#REF!</definedName>
    <definedName name="nn" localSheetId="56">#REF!</definedName>
    <definedName name="nn" localSheetId="57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ASSETS!PRINT</definedName>
    <definedName name="PRINT" localSheetId="29">'NOTE 16'!PRINT</definedName>
    <definedName name="PRINT" localSheetId="31">'NOTE 17.2 '!PRINT</definedName>
    <definedName name="PRINT" localSheetId="34">'NOTE 17.6'!PRINT</definedName>
    <definedName name="PRINT" localSheetId="35">'NOTE 17.7 (2024)'!PRINT</definedName>
    <definedName name="PRINT" localSheetId="44">'NOTE 23.4'!PRINT</definedName>
    <definedName name="PRINT" localSheetId="47">'NOTE 25'!PRINT</definedName>
    <definedName name="PRINT" localSheetId="48">'NOTE 26'!PRINT</definedName>
    <definedName name="PRINT" localSheetId="49">'NOTE 27'!PRINT</definedName>
    <definedName name="PRINT" localSheetId="50">'NOTE 28'!PRINT</definedName>
    <definedName name="PRINT" localSheetId="54">'NOTE 33'!PRINT</definedName>
    <definedName name="PRINT" localSheetId="55">'NOTE 35 A'!PRINT</definedName>
    <definedName name="PRINT" localSheetId="56">'NOTE 35 B'!PRINT</definedName>
    <definedName name="PRINT" localSheetId="57">'NOTE 35 C'!PRINT</definedName>
    <definedName name="PRINT">[0]!PRINT</definedName>
    <definedName name="RES" localSheetId="1">ASSETS!RES</definedName>
    <definedName name="RES" localSheetId="29">'NOTE 16'!RES</definedName>
    <definedName name="RES" localSheetId="31">'NOTE 17.2 '!RES</definedName>
    <definedName name="RES" localSheetId="34">'NOTE 17.6'!RES</definedName>
    <definedName name="RES" localSheetId="35">'NOTE 17.7 (2024)'!RES</definedName>
    <definedName name="RES" localSheetId="44">'NOTE 23.4'!RES</definedName>
    <definedName name="RES" localSheetId="47">'NOTE 25'!RES</definedName>
    <definedName name="RES" localSheetId="48">'NOTE 26'!RES</definedName>
    <definedName name="RES" localSheetId="49">'NOTE 27'!RES</definedName>
    <definedName name="RES" localSheetId="50">'NOTE 28'!RES</definedName>
    <definedName name="RES" localSheetId="54">'NOTE 33'!RES</definedName>
    <definedName name="RES" localSheetId="55">'NOTE 35 A'!RES</definedName>
    <definedName name="RES" localSheetId="56">'NOTE 35 B'!RES</definedName>
    <definedName name="RES" localSheetId="57">'NOTE 35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29">#REF!</definedName>
    <definedName name="_xlnm.Print_Titles" localSheetId="31">#REF!</definedName>
    <definedName name="_xlnm.Print_Titles" localSheetId="34">#REF!</definedName>
    <definedName name="_xlnm.Print_Titles" localSheetId="36">#REF!</definedName>
    <definedName name="_xlnm.Print_Titles" localSheetId="35">#REF!</definedName>
    <definedName name="_xlnm.Print_Titles" localSheetId="44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0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 localSheetId="57">#REF!</definedName>
    <definedName name="_xlnm.Print_Titles">#REF!</definedName>
    <definedName name="uhu" localSheetId="1">ASSETS!uhu</definedName>
    <definedName name="uhu" localSheetId="29">'NOTE 16'!uhu</definedName>
    <definedName name="uhu" localSheetId="31">'NOTE 17.2 '!uhu</definedName>
    <definedName name="uhu" localSheetId="34">'NOTE 17.6'!uhu</definedName>
    <definedName name="uhu" localSheetId="35">'NOTE 17.7 (2024)'!uhu</definedName>
    <definedName name="uhu" localSheetId="44">'NOTE 23.4'!uhu</definedName>
    <definedName name="uhu" localSheetId="47">'NOTE 25'!uhu</definedName>
    <definedName name="uhu" localSheetId="48">'NOTE 26'!uhu</definedName>
    <definedName name="uhu" localSheetId="49">'NOTE 27'!uhu</definedName>
    <definedName name="uhu" localSheetId="50">'NOTE 28'!uhu</definedName>
    <definedName name="uhu" localSheetId="54">'NOTE 33'!uhu</definedName>
    <definedName name="uhu" localSheetId="55">'NOTE 35 A'!uhu</definedName>
    <definedName name="uhu" localSheetId="56">'NOTE 35 B'!uhu</definedName>
    <definedName name="uhu" localSheetId="57">'NOTE 35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ASSETS!ZEROFIN.DESPFIN</definedName>
    <definedName name="ZEROFIN.DESPFIN" localSheetId="29">'NOTE 16'!ZEROFIN.DESPFIN</definedName>
    <definedName name="ZEROFIN.DESPFIN" localSheetId="31">'NOTE 17.2 '!ZEROFIN.DESPFIN</definedName>
    <definedName name="ZEROFIN.DESPFIN" localSheetId="34">'NOTE 17.6'!ZEROFIN.DESPFIN</definedName>
    <definedName name="ZEROFIN.DESPFIN" localSheetId="35">'NOTE 17.7 (2024)'!ZEROFIN.DESPFIN</definedName>
    <definedName name="ZEROFIN.DESPFIN" localSheetId="44">'NOTE 23.4'!ZEROFIN.DESPFIN</definedName>
    <definedName name="ZEROFIN.DESPFIN" localSheetId="47">'NOTE 25'!ZEROFIN.DESPFIN</definedName>
    <definedName name="ZEROFIN.DESPFIN" localSheetId="48">'NOTE 26'!ZEROFIN.DESPFIN</definedName>
    <definedName name="ZEROFIN.DESPFIN" localSheetId="49">'NOTE 27'!ZEROFIN.DESPFIN</definedName>
    <definedName name="ZEROFIN.DESPFIN" localSheetId="50">'NOTE 28'!ZEROFIN.DESPFIN</definedName>
    <definedName name="ZEROFIN.DESPFIN" localSheetId="54">'NOTE 33'!ZEROFIN.DESPFIN</definedName>
    <definedName name="ZEROFIN.DESPFIN" localSheetId="55">'NOTE 35 A'!ZEROFIN.DESPFIN</definedName>
    <definedName name="ZEROFIN.DESPFIN" localSheetId="56">'NOTE 35 B'!ZEROFIN.DESPFIN</definedName>
    <definedName name="ZEROFIN.DESPFIN" localSheetId="57">'NOTE 35 C'!ZEROFIN.DESPFIN</definedName>
    <definedName name="ZEROFIN.DESPFIN">[0]!ZEROFIN.DESPFIN</definedName>
    <definedName name="ZEROFIN.ZEROFIN" localSheetId="1">ASSETS!ZEROFIN.ZEROFIN</definedName>
    <definedName name="ZEROFIN.ZEROFIN" localSheetId="29">'NOTE 16'!ZEROFIN.ZEROFIN</definedName>
    <definedName name="ZEROFIN.ZEROFIN" localSheetId="31">'NOTE 17.2 '!ZEROFIN.ZEROFIN</definedName>
    <definedName name="ZEROFIN.ZEROFIN" localSheetId="34">'NOTE 17.6'!ZEROFIN.ZEROFIN</definedName>
    <definedName name="ZEROFIN.ZEROFIN" localSheetId="35">'NOTE 17.7 (2024)'!ZEROFIN.ZEROFIN</definedName>
    <definedName name="ZEROFIN.ZEROFIN" localSheetId="44">'NOTE 23.4'!ZEROFIN.ZEROFIN</definedName>
    <definedName name="ZEROFIN.ZEROFIN" localSheetId="47">'NOTE 25'!ZEROFIN.ZEROFIN</definedName>
    <definedName name="ZEROFIN.ZEROFIN" localSheetId="48">'NOTE 26'!ZEROFIN.ZEROFIN</definedName>
    <definedName name="ZEROFIN.ZEROFIN" localSheetId="49">'NOTE 27'!ZEROFIN.ZEROFIN</definedName>
    <definedName name="ZEROFIN.ZEROFIN" localSheetId="50">'NOTE 28'!ZEROFIN.ZEROFIN</definedName>
    <definedName name="ZEROFIN.ZEROFIN" localSheetId="54">'NOTE 33'!ZEROFIN.ZEROFIN</definedName>
    <definedName name="ZEROFIN.ZEROFIN" localSheetId="55">'NOTE 35 A'!ZEROFIN.ZEROFIN</definedName>
    <definedName name="ZEROFIN.ZEROFIN" localSheetId="56">'NOTE 35 B'!ZEROFIN.ZEROFIN</definedName>
    <definedName name="ZEROFIN.ZEROFIN" localSheetId="57">'NOTE 35 C'!ZEROFIN.ZEROFIN</definedName>
    <definedName name="ZEROFIN.ZEROFIN">[0]!ZEROFIN.ZEROFIN</definedName>
    <definedName name="zerofin1" localSheetId="1">ASSETS!zerofin1</definedName>
    <definedName name="zerofin1" localSheetId="29">'NOTE 16'!zerofin1</definedName>
    <definedName name="zerofin1" localSheetId="31">'NOTE 17.2 '!zerofin1</definedName>
    <definedName name="zerofin1" localSheetId="34">'NOTE 17.6'!zerofin1</definedName>
    <definedName name="zerofin1" localSheetId="35">'NOTE 17.7 (2024)'!zerofin1</definedName>
    <definedName name="zerofin1" localSheetId="44">'NOTE 23.4'!zerofin1</definedName>
    <definedName name="zerofin1" localSheetId="47">'NOTE 25'!zerofin1</definedName>
    <definedName name="zerofin1" localSheetId="48">'NOTE 26'!zerofin1</definedName>
    <definedName name="zerofin1" localSheetId="49">'NOTE 27'!zerofin1</definedName>
    <definedName name="zerofin1" localSheetId="50">'NOTE 28'!zerofin1</definedName>
    <definedName name="zerofin1" localSheetId="54">'NOTE 33'!zerofin1</definedName>
    <definedName name="zerofin1" localSheetId="55">'NOTE 35 A'!zerofin1</definedName>
    <definedName name="zerofin1" localSheetId="56">'NOTE 35 B'!zerofin1</definedName>
    <definedName name="zerofin1" localSheetId="57">'NOTE 35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3" i="435" l="1"/>
  <c r="N53" i="435"/>
  <c r="M53" i="435"/>
  <c r="L53" i="435"/>
  <c r="K53" i="435"/>
  <c r="J53" i="435"/>
  <c r="I53" i="435"/>
  <c r="O26" i="435"/>
  <c r="N26" i="435"/>
  <c r="M26" i="435"/>
  <c r="L26" i="435"/>
  <c r="K26" i="435"/>
  <c r="J26" i="435"/>
  <c r="I26" i="435"/>
  <c r="F3" i="445"/>
  <c r="D28" i="438"/>
  <c r="G27" i="438"/>
  <c r="F27" i="438"/>
  <c r="C25" i="438"/>
  <c r="F21" i="438"/>
  <c r="F17" i="438"/>
  <c r="F29" i="438" s="1"/>
  <c r="G29" i="438" s="1"/>
  <c r="G16" i="438"/>
  <c r="G28" i="438" s="1"/>
  <c r="C28" i="438"/>
  <c r="D27" i="438"/>
  <c r="C27" i="438"/>
  <c r="F4" i="438"/>
  <c r="F3" i="438"/>
  <c r="H31" i="412"/>
  <c r="G31" i="412"/>
  <c r="C31" i="412"/>
  <c r="H30" i="412"/>
  <c r="G30" i="412"/>
  <c r="C30" i="412"/>
  <c r="H29" i="412"/>
  <c r="G29" i="412"/>
  <c r="C29" i="412"/>
  <c r="H28" i="412"/>
  <c r="G28" i="412"/>
  <c r="C28" i="412"/>
  <c r="H27" i="412"/>
  <c r="G27" i="412"/>
  <c r="C27" i="412"/>
  <c r="H26" i="412"/>
  <c r="G26" i="412"/>
  <c r="C26" i="412"/>
  <c r="H25" i="412"/>
  <c r="G25" i="412"/>
  <c r="C25" i="412"/>
  <c r="H24" i="412"/>
  <c r="E32" i="412"/>
  <c r="H23" i="412"/>
  <c r="G23" i="412"/>
  <c r="C23" i="412"/>
  <c r="F15" i="412"/>
  <c r="C24" i="412"/>
  <c r="C21" i="412"/>
  <c r="E54" i="411"/>
  <c r="L53" i="411"/>
  <c r="I53" i="411"/>
  <c r="J54" i="411"/>
  <c r="I52" i="411"/>
  <c r="L52" i="411" s="1"/>
  <c r="L51" i="411"/>
  <c r="H50" i="411"/>
  <c r="H54" i="411" s="1"/>
  <c r="F50" i="411"/>
  <c r="F54" i="411" s="1"/>
  <c r="I49" i="411"/>
  <c r="L49" i="411" s="1"/>
  <c r="C49" i="411"/>
  <c r="I48" i="411"/>
  <c r="L48" i="411" s="1"/>
  <c r="C48" i="411"/>
  <c r="G50" i="411"/>
  <c r="G54" i="411" s="1"/>
  <c r="C47" i="411"/>
  <c r="I46" i="411"/>
  <c r="C46" i="411"/>
  <c r="J44" i="411"/>
  <c r="G44" i="411"/>
  <c r="G55" i="411" s="1"/>
  <c r="L42" i="411"/>
  <c r="L43" i="411" s="1"/>
  <c r="K44" i="411"/>
  <c r="H44" i="411"/>
  <c r="H55" i="411" s="1"/>
  <c r="I41" i="411"/>
  <c r="E44" i="411"/>
  <c r="E55" i="411" s="1"/>
  <c r="L38" i="411"/>
  <c r="K38" i="411"/>
  <c r="J38" i="411"/>
  <c r="I38" i="411"/>
  <c r="H38" i="411"/>
  <c r="G38" i="411"/>
  <c r="F38" i="411"/>
  <c r="E38" i="411"/>
  <c r="F33" i="411"/>
  <c r="L32" i="411"/>
  <c r="L31" i="411"/>
  <c r="K33" i="411"/>
  <c r="G33" i="411"/>
  <c r="G34" i="411" s="1"/>
  <c r="G29" i="411"/>
  <c r="F29" i="411"/>
  <c r="F34" i="411" s="1"/>
  <c r="K29" i="411"/>
  <c r="L27" i="411"/>
  <c r="L29" i="411" s="1"/>
  <c r="H19" i="411"/>
  <c r="C54" i="411"/>
  <c r="L18" i="411"/>
  <c r="I18" i="411"/>
  <c r="C53" i="411"/>
  <c r="I17" i="411"/>
  <c r="L17" i="411" s="1"/>
  <c r="C52" i="411"/>
  <c r="L16" i="411"/>
  <c r="K15" i="411"/>
  <c r="K19" i="411" s="1"/>
  <c r="K20" i="411" s="1"/>
  <c r="J15" i="411"/>
  <c r="J19" i="411" s="1"/>
  <c r="J20" i="411" s="1"/>
  <c r="H15" i="411"/>
  <c r="F15" i="411"/>
  <c r="F19" i="411" s="1"/>
  <c r="C50" i="411"/>
  <c r="I14" i="411"/>
  <c r="L14" i="411" s="1"/>
  <c r="I13" i="411"/>
  <c r="L13" i="411" s="1"/>
  <c r="G15" i="411"/>
  <c r="G19" i="411" s="1"/>
  <c r="E12" i="411"/>
  <c r="K9" i="411"/>
  <c r="J9" i="411"/>
  <c r="E9" i="411"/>
  <c r="L8" i="411"/>
  <c r="L7" i="411"/>
  <c r="F8" i="411"/>
  <c r="H9" i="411"/>
  <c r="H20" i="411" s="1"/>
  <c r="G9" i="411"/>
  <c r="F9" i="411"/>
  <c r="F20" i="411" s="1"/>
  <c r="I6" i="411"/>
  <c r="D16" i="410"/>
  <c r="C16" i="410"/>
  <c r="D9" i="410"/>
  <c r="C9" i="410"/>
  <c r="D13" i="409"/>
  <c r="C13" i="409"/>
  <c r="C9" i="409"/>
  <c r="D9" i="409"/>
  <c r="D49" i="407"/>
  <c r="D48" i="407"/>
  <c r="D47" i="407"/>
  <c r="D46" i="407"/>
  <c r="D45" i="407"/>
  <c r="C50" i="407"/>
  <c r="D50" i="407" s="1"/>
  <c r="D39" i="407"/>
  <c r="D36" i="407"/>
  <c r="D35" i="407"/>
  <c r="D34" i="407"/>
  <c r="D33" i="407"/>
  <c r="D32" i="407"/>
  <c r="D26" i="407"/>
  <c r="C26" i="407"/>
  <c r="F9" i="407"/>
  <c r="E9" i="407"/>
  <c r="D9" i="407"/>
  <c r="C9" i="407"/>
  <c r="F10" i="406"/>
  <c r="E10" i="406"/>
  <c r="D10" i="406"/>
  <c r="C10" i="406"/>
  <c r="F45" i="437"/>
  <c r="E44" i="437"/>
  <c r="D44" i="437"/>
  <c r="E42" i="437"/>
  <c r="F40" i="437"/>
  <c r="F39" i="437"/>
  <c r="D42" i="437"/>
  <c r="E37" i="437"/>
  <c r="D37" i="437"/>
  <c r="E35" i="437"/>
  <c r="D35" i="437"/>
  <c r="F32" i="437"/>
  <c r="F31" i="437"/>
  <c r="E30" i="437"/>
  <c r="D30" i="437"/>
  <c r="F26" i="437"/>
  <c r="D28" i="437"/>
  <c r="E24" i="437"/>
  <c r="D24" i="437"/>
  <c r="E22" i="437"/>
  <c r="F20" i="437"/>
  <c r="F19" i="437"/>
  <c r="F18" i="437"/>
  <c r="F17" i="437"/>
  <c r="F16" i="437"/>
  <c r="F15" i="437"/>
  <c r="F14" i="437"/>
  <c r="D13" i="437"/>
  <c r="E11" i="437"/>
  <c r="D11" i="437"/>
  <c r="F8" i="437"/>
  <c r="F7" i="437"/>
  <c r="F6" i="437"/>
  <c r="F5" i="437"/>
  <c r="F25" i="436"/>
  <c r="L16" i="436"/>
  <c r="K16" i="436"/>
  <c r="I16" i="436"/>
  <c r="H16" i="436"/>
  <c r="G16" i="436"/>
  <c r="C16" i="436"/>
  <c r="M15" i="436"/>
  <c r="M16" i="436" s="1"/>
  <c r="J16" i="436"/>
  <c r="F16" i="436"/>
  <c r="E16" i="436"/>
  <c r="D16" i="436"/>
  <c r="C14" i="436"/>
  <c r="M13" i="436"/>
  <c r="L14" i="436"/>
  <c r="M11" i="436"/>
  <c r="M10" i="436"/>
  <c r="M9" i="436"/>
  <c r="M8" i="436"/>
  <c r="M7" i="436"/>
  <c r="M6" i="436"/>
  <c r="K14" i="436"/>
  <c r="J14" i="436"/>
  <c r="I14" i="436"/>
  <c r="H14" i="436"/>
  <c r="G14" i="436"/>
  <c r="E14" i="436"/>
  <c r="D14" i="436"/>
  <c r="L1" i="436"/>
  <c r="M7" i="428"/>
  <c r="L7" i="428"/>
  <c r="L37" i="402"/>
  <c r="K37" i="402"/>
  <c r="L22" i="402"/>
  <c r="K19" i="402"/>
  <c r="L19" i="402"/>
  <c r="K22" i="402"/>
  <c r="F15" i="400"/>
  <c r="E15" i="400"/>
  <c r="D15" i="400"/>
  <c r="C15" i="400"/>
  <c r="D111" i="434"/>
  <c r="C111" i="434"/>
  <c r="D106" i="434"/>
  <c r="C106" i="434"/>
  <c r="D100" i="434"/>
  <c r="C99" i="434"/>
  <c r="C100" i="434" s="1"/>
  <c r="D94" i="434"/>
  <c r="C94" i="434"/>
  <c r="F82" i="434"/>
  <c r="B82" i="434"/>
  <c r="G82" i="434"/>
  <c r="E82" i="434"/>
  <c r="D82" i="434"/>
  <c r="C82" i="434"/>
  <c r="H80" i="434"/>
  <c r="G79" i="434"/>
  <c r="F79" i="434"/>
  <c r="E79" i="434"/>
  <c r="D79" i="434"/>
  <c r="C79" i="434"/>
  <c r="B79" i="434"/>
  <c r="H78" i="434"/>
  <c r="H77" i="434"/>
  <c r="H79" i="434" s="1"/>
  <c r="B77" i="434"/>
  <c r="F75" i="434"/>
  <c r="H72" i="434"/>
  <c r="G72" i="434"/>
  <c r="F72" i="434"/>
  <c r="E72" i="434"/>
  <c r="D72" i="434"/>
  <c r="C72" i="434"/>
  <c r="H71" i="434"/>
  <c r="H70" i="434"/>
  <c r="D65" i="434"/>
  <c r="C62" i="434" s="1"/>
  <c r="C65" i="434" s="1"/>
  <c r="D58" i="434"/>
  <c r="C55" i="434" s="1"/>
  <c r="C58" i="434" s="1"/>
  <c r="D51" i="434"/>
  <c r="C48" i="434" s="1"/>
  <c r="C51" i="434" s="1"/>
  <c r="D41" i="434"/>
  <c r="C41" i="434"/>
  <c r="D37" i="434"/>
  <c r="D46" i="434" s="1"/>
  <c r="D35" i="434"/>
  <c r="D43" i="434" s="1"/>
  <c r="C35" i="434"/>
  <c r="C43" i="434" s="1"/>
  <c r="D27" i="434"/>
  <c r="C27" i="434"/>
  <c r="C20" i="434"/>
  <c r="D16" i="434"/>
  <c r="C16" i="434"/>
  <c r="D20" i="434"/>
  <c r="C31" i="434"/>
  <c r="C37" i="434" s="1"/>
  <c r="D50" i="398"/>
  <c r="D51" i="398" s="1"/>
  <c r="C50" i="398"/>
  <c r="C51" i="398" s="1"/>
  <c r="D9" i="398"/>
  <c r="C9" i="398"/>
  <c r="O29" i="397"/>
  <c r="O30" i="397" s="1"/>
  <c r="O28" i="397"/>
  <c r="O27" i="397"/>
  <c r="O26" i="397"/>
  <c r="O25" i="397"/>
  <c r="O24" i="397"/>
  <c r="O23" i="397"/>
  <c r="O22" i="397"/>
  <c r="O21" i="397"/>
  <c r="O20" i="397"/>
  <c r="O19" i="397"/>
  <c r="D42" i="396"/>
  <c r="C42" i="396"/>
  <c r="D30" i="396"/>
  <c r="C30" i="396"/>
  <c r="D16" i="396"/>
  <c r="C16" i="396"/>
  <c r="F17" i="395"/>
  <c r="F87" i="394"/>
  <c r="E87" i="394"/>
  <c r="D87" i="394"/>
  <c r="C87" i="394"/>
  <c r="C66" i="394"/>
  <c r="D66" i="394"/>
  <c r="F66" i="394"/>
  <c r="E66" i="394"/>
  <c r="D52" i="394"/>
  <c r="F52" i="394"/>
  <c r="E52" i="394"/>
  <c r="C52" i="394"/>
  <c r="D34" i="394"/>
  <c r="C34" i="394"/>
  <c r="D30" i="394"/>
  <c r="C30" i="394"/>
  <c r="D24" i="394"/>
  <c r="C24" i="394"/>
  <c r="C20" i="394"/>
  <c r="D20" i="394"/>
  <c r="D13" i="394"/>
  <c r="C13" i="394"/>
  <c r="C9" i="394"/>
  <c r="D9" i="394"/>
  <c r="E44" i="393"/>
  <c r="D44" i="393"/>
  <c r="J44" i="393"/>
  <c r="I44" i="393"/>
  <c r="H44" i="393"/>
  <c r="G44" i="393"/>
  <c r="F44" i="393"/>
  <c r="F33" i="393"/>
  <c r="E33" i="393"/>
  <c r="D33" i="393"/>
  <c r="J33" i="393"/>
  <c r="I33" i="393"/>
  <c r="H33" i="393"/>
  <c r="G33" i="393"/>
  <c r="K21" i="393"/>
  <c r="K20" i="393"/>
  <c r="I22" i="393"/>
  <c r="K19" i="393"/>
  <c r="K18" i="393"/>
  <c r="H22" i="393"/>
  <c r="G22" i="393"/>
  <c r="J22" i="393"/>
  <c r="K16" i="393"/>
  <c r="K11" i="393"/>
  <c r="K10" i="393"/>
  <c r="I12" i="393"/>
  <c r="K9" i="393"/>
  <c r="K8" i="393"/>
  <c r="H12" i="393"/>
  <c r="G12" i="393"/>
  <c r="K6" i="393"/>
  <c r="J12" i="393"/>
  <c r="D52" i="392"/>
  <c r="C52" i="392"/>
  <c r="C39" i="392"/>
  <c r="D39" i="392"/>
  <c r="F30" i="392"/>
  <c r="E30" i="392"/>
  <c r="D30" i="392"/>
  <c r="C30" i="392"/>
  <c r="F20" i="392"/>
  <c r="E20" i="392"/>
  <c r="D20" i="392"/>
  <c r="C20" i="392"/>
  <c r="D11" i="392"/>
  <c r="C11" i="392"/>
  <c r="C8" i="391"/>
  <c r="H29" i="388"/>
  <c r="I29" i="388"/>
  <c r="H17" i="388"/>
  <c r="I17" i="388"/>
  <c r="D12" i="386"/>
  <c r="C12" i="386"/>
  <c r="C9" i="386"/>
  <c r="D59" i="385"/>
  <c r="C59" i="385"/>
  <c r="D50" i="385"/>
  <c r="C50" i="385"/>
  <c r="D41" i="385"/>
  <c r="C41" i="385"/>
  <c r="D32" i="385"/>
  <c r="C32" i="385"/>
  <c r="C25" i="385"/>
  <c r="D25" i="385"/>
  <c r="D17" i="385"/>
  <c r="C17" i="385"/>
  <c r="D10" i="385"/>
  <c r="C10" i="385"/>
  <c r="G9" i="425"/>
  <c r="F9" i="425"/>
  <c r="D20" i="384"/>
  <c r="C20" i="384"/>
  <c r="D10" i="384"/>
  <c r="C10" i="384"/>
  <c r="H5" i="380"/>
  <c r="E15" i="412" l="1"/>
  <c r="G17" i="395"/>
  <c r="D17" i="395"/>
  <c r="C17" i="395"/>
  <c r="E17" i="395"/>
  <c r="F16" i="438"/>
  <c r="F28" i="438" s="1"/>
  <c r="H32" i="412"/>
  <c r="G32" i="412"/>
  <c r="G24" i="412"/>
  <c r="F32" i="412"/>
  <c r="I55" i="411"/>
  <c r="L33" i="411"/>
  <c r="L34" i="411" s="1"/>
  <c r="I54" i="411"/>
  <c r="L54" i="411" s="1"/>
  <c r="L19" i="411"/>
  <c r="J55" i="411"/>
  <c r="L6" i="411"/>
  <c r="L9" i="411" s="1"/>
  <c r="I9" i="411"/>
  <c r="G20" i="411"/>
  <c r="I12" i="411"/>
  <c r="L12" i="411" s="1"/>
  <c r="E15" i="411"/>
  <c r="E19" i="411" s="1"/>
  <c r="I19" i="411" s="1"/>
  <c r="K34" i="411"/>
  <c r="I44" i="411"/>
  <c r="L41" i="411"/>
  <c r="L44" i="411" s="1"/>
  <c r="L46" i="411"/>
  <c r="K54" i="411"/>
  <c r="K55" i="411" s="1"/>
  <c r="F44" i="411"/>
  <c r="F55" i="411" s="1"/>
  <c r="I11" i="411"/>
  <c r="I47" i="411"/>
  <c r="L47" i="411" s="1"/>
  <c r="C37" i="407"/>
  <c r="D37" i="407" s="1"/>
  <c r="F22" i="437"/>
  <c r="H61" i="437" s="1"/>
  <c r="F35" i="437"/>
  <c r="D22" i="437"/>
  <c r="F38" i="437"/>
  <c r="F42" i="437" s="1"/>
  <c r="F9" i="437"/>
  <c r="F11" i="437" s="1"/>
  <c r="F25" i="437"/>
  <c r="F33" i="437"/>
  <c r="M12" i="436"/>
  <c r="M14" i="436" s="1"/>
  <c r="C46" i="434"/>
  <c r="C53" i="434"/>
  <c r="C60" i="434" s="1"/>
  <c r="C90" i="434" s="1"/>
  <c r="C96" i="434" s="1"/>
  <c r="C102" i="434" s="1"/>
  <c r="C108" i="434" s="1"/>
  <c r="D53" i="434"/>
  <c r="D60" i="434" s="1"/>
  <c r="D90" i="434" s="1"/>
  <c r="D96" i="434" s="1"/>
  <c r="D102" i="434" s="1"/>
  <c r="D108" i="434" s="1"/>
  <c r="H81" i="434"/>
  <c r="H82" i="434" s="1"/>
  <c r="D31" i="434"/>
  <c r="K12" i="393"/>
  <c r="K22" i="393"/>
  <c r="K7" i="393"/>
  <c r="K17" i="393"/>
  <c r="I15" i="411" l="1"/>
  <c r="L11" i="411"/>
  <c r="L15" i="411" s="1"/>
  <c r="L20" i="411"/>
  <c r="L55" i="411"/>
  <c r="L50" i="411"/>
  <c r="E20" i="411"/>
  <c r="I50" i="411"/>
  <c r="H59" i="437"/>
  <c r="H57" i="437"/>
  <c r="F28" i="437"/>
  <c r="H55" i="437" s="1"/>
  <c r="H60" i="437"/>
  <c r="H58" i="437"/>
  <c r="H56" i="437"/>
  <c r="I20" i="411" l="1"/>
</calcChain>
</file>

<file path=xl/sharedStrings.xml><?xml version="1.0" encoding="utf-8"?>
<sst xmlns="http://schemas.openxmlformats.org/spreadsheetml/2006/main" count="4014" uniqueCount="1493">
  <si>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</si>
  <si>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</si>
  <si>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</si>
  <si>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</si>
  <si>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</si>
  <si>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</si>
  <si>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</si>
  <si>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</si>
  <si>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</si>
  <si>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</si>
  <si>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</si>
  <si>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</si>
  <si>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</si>
  <si>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</si>
  <si>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</si>
  <si>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</si>
  <si>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</si>
  <si>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</si>
  <si>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</si>
  <si>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</si>
  <si>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</si>
  <si>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</si>
  <si>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</si>
  <si>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</si>
  <si>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</si>
  <si>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</si>
  <si>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</si>
  <si>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</si>
  <si>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</si>
  <si>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</si>
  <si>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</si>
  <si>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</si>
  <si>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</si>
  <si>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</si>
  <si>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</si>
  <si>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</si>
  <si>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</si>
  <si>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</si>
  <si>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</si>
  <si>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</si>
  <si>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</si>
  <si>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</si>
  <si>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</si>
  <si>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</si>
  <si>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</si>
  <si>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</si>
  <si>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</si>
  <si>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</si>
  <si>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</si>
  <si>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</si>
  <si>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</si>
  <si>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</si>
  <si>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</si>
  <si>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</si>
  <si>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</si>
  <si>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</si>
  <si>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</si>
  <si>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</si>
  <si>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</si>
  <si>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</si>
  <si>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</si>
  <si>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</si>
  <si>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</si>
  <si>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</si>
  <si>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</si>
  <si>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</si>
  <si>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</si>
  <si>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</si>
  <si>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</si>
  <si>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</si>
  <si>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</si>
  <si>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</si>
  <si>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</si>
  <si>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</si>
  <si>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</si>
  <si>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</si>
  <si>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</si>
  <si>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</si>
  <si>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</si>
  <si>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</si>
  <si>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</si>
  <si>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</si>
  <si>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</si>
  <si>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</si>
  <si>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</si>
  <si>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</si>
  <si>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</si>
  <si>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</si>
  <si>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</si>
  <si>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</si>
  <si>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</si>
  <si>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</si>
  <si>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</si>
  <si>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</si>
  <si>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</si>
  <si>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</si>
  <si>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</si>
  <si>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</si>
  <si>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</si>
  <si>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</si>
  <si>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</si>
  <si>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</si>
  <si>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</si>
  <si>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</si>
  <si>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</si>
  <si>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</si>
  <si>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</si>
  <si>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</si>
  <si>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</si>
  <si>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</si>
  <si>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</si>
  <si>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</si>
  <si>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</si>
  <si>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</si>
  <si>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</si>
  <si>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</si>
  <si>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</si>
  <si>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</si>
  <si>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</si>
  <si>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</si>
  <si>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</si>
  <si>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</si>
  <si>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</si>
  <si>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</si>
  <si>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</si>
  <si>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</si>
  <si>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</si>
  <si>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</si>
  <si>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</si>
  <si>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</si>
  <si>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</si>
  <si>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</si>
  <si>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</si>
  <si>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</si>
  <si>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</si>
  <si>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</si>
  <si>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</si>
  <si>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</si>
  <si>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</si>
  <si>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</si>
  <si>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</si>
  <si>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</si>
  <si>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</si>
  <si>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</si>
  <si>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</si>
  <si>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</si>
  <si>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</si>
  <si>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</si>
  <si>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</si>
  <si>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</si>
  <si>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</si>
  <si>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</si>
  <si>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</si>
  <si>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</si>
  <si>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</si>
  <si>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</si>
  <si>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</si>
  <si>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</si>
  <si>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</si>
  <si>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</si>
  <si>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</si>
  <si>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</si>
  <si>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</si>
  <si>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</si>
  <si>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</si>
  <si>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</si>
  <si>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</si>
  <si>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</si>
  <si>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</si>
  <si>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</si>
  <si>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</si>
  <si>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</si>
  <si>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</si>
  <si>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</si>
  <si>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</si>
  <si>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</si>
  <si>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</si>
  <si>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</si>
  <si>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</si>
  <si>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</si>
  <si>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</si>
  <si>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</si>
  <si>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</si>
  <si>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</si>
  <si>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</si>
  <si>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</si>
  <si>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</si>
  <si>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</si>
  <si>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</si>
  <si>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</si>
  <si>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</si>
  <si>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</si>
  <si>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</si>
  <si>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</si>
  <si>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</si>
  <si>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</si>
  <si>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</si>
  <si>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</si>
  <si>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</si>
  <si>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</si>
  <si>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</si>
  <si>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</si>
  <si>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</si>
  <si>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</si>
  <si>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</si>
  <si>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</si>
  <si>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</si>
  <si>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</si>
  <si>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</si>
  <si>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</si>
  <si>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</si>
  <si>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</si>
  <si>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</si>
  <si>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</si>
  <si>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</si>
  <si>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</si>
  <si>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</si>
  <si>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</si>
  <si>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</si>
  <si>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</si>
  <si>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</si>
  <si>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</si>
  <si>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</si>
  <si>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</si>
  <si>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</si>
  <si>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</si>
  <si>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</si>
  <si>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</si>
  <si>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</si>
  <si>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</si>
  <si>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</si>
  <si>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</si>
  <si>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</si>
  <si>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</si>
  <si>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</si>
  <si>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</si>
  <si>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</si>
  <si>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</si>
  <si>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</si>
  <si>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</si>
  <si>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</si>
  <si>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</si>
  <si>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</si>
  <si>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</si>
  <si>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</si>
  <si>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</si>
  <si>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</si>
  <si>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</si>
  <si>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</si>
  <si>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</si>
  <si>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</si>
  <si>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</si>
  <si>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</si>
  <si>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</si>
  <si>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</si>
  <si>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</si>
  <si>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</si>
  <si>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</si>
  <si>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</si>
  <si>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</si>
  <si>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</si>
  <si>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</si>
  <si>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</si>
  <si>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</si>
  <si>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</si>
  <si>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</si>
  <si>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</si>
  <si>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</si>
  <si>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</si>
  <si>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</si>
  <si>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</si>
  <si>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</si>
  <si>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</si>
  <si>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</si>
  <si>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</si>
  <si>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</si>
  <si>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</si>
  <si>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</si>
  <si>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</si>
  <si>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</si>
  <si>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</si>
  <si>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</si>
  <si>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USD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</si>
  <si>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</si>
  <si>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</si>
  <si>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</si>
  <si>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</si>
  <si>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</si>
  <si>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</si>
  <si>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</si>
  <si>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</si>
  <si>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</si>
  <si>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</si>
  <si>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</si>
  <si>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</si>
  <si>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</si>
  <si>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</si>
  <si>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</si>
  <si>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</si>
  <si>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</si>
  <si>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</si>
  <si>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</si>
  <si>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</si>
  <si>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</si>
  <si>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</si>
  <si>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</si>
  <si>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</si>
  <si>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</si>
  <si>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</si>
  <si>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</si>
  <si>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</si>
  <si>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</si>
  <si>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</si>
  <si>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</si>
  <si>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</si>
  <si>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</si>
  <si>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</si>
  <si>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</si>
  <si>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</si>
  <si>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</si>
  <si>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</si>
  <si>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</si>
  <si>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</si>
  <si>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</si>
  <si>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</si>
  <si>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</si>
  <si>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</si>
  <si>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</si>
  <si>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</si>
  <si>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</si>
  <si>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</si>
  <si>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</si>
  <si>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</si>
  <si>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</si>
  <si>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</si>
  <si>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</si>
  <si>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</si>
  <si>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</si>
  <si>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</si>
  <si>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</si>
  <si>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</si>
  <si>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</si>
  <si>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</si>
  <si>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</si>
  <si>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</si>
  <si>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</si>
  <si>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</si>
  <si>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</si>
  <si>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</si>
  <si>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</si>
  <si>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</si>
  <si>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</si>
  <si>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</si>
  <si>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</si>
  <si>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</si>
  <si>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</si>
  <si>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</si>
  <si>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</si>
  <si>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</si>
  <si>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</si>
  <si>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</si>
  <si>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</si>
  <si>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</si>
  <si>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</si>
  <si>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</si>
  <si>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</si>
  <si>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</si>
  <si>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</si>
  <si>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</si>
  <si>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</si>
  <si>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</si>
  <si>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</si>
  <si>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</si>
  <si>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</si>
  <si>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</si>
  <si>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</si>
  <si>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</si>
  <si>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</si>
  <si>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</si>
  <si>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</si>
  <si>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</si>
  <si>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</si>
  <si>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</si>
  <si>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</si>
  <si>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</si>
  <si>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</si>
  <si>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</si>
  <si>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</si>
  <si>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</si>
  <si>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</si>
  <si>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</si>
  <si>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</si>
  <si>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</si>
  <si>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</si>
  <si>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</si>
  <si>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</si>
  <si>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</si>
  <si>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</si>
  <si>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</si>
  <si>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</si>
  <si>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</si>
  <si>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</si>
  <si>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</si>
  <si>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</si>
  <si>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</si>
  <si>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</si>
  <si>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</si>
  <si>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</si>
  <si>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</si>
  <si>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</si>
  <si>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</si>
  <si>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</si>
  <si>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</si>
  <si>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</si>
  <si>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</si>
  <si>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</si>
  <si>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</si>
  <si>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</si>
  <si>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</si>
  <si>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</si>
  <si>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</si>
  <si>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</si>
  <si>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</si>
  <si>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</si>
  <si>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</si>
  <si>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</si>
  <si>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</si>
  <si>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</si>
  <si>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</si>
  <si>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</si>
  <si>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</si>
  <si>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</si>
  <si>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</si>
  <si>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</si>
  <si>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</si>
  <si>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</si>
  <si>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</si>
  <si>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</si>
  <si>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</si>
  <si>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</si>
  <si>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</si>
  <si>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</si>
  <si>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</si>
  <si>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</si>
  <si>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</si>
  <si>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</si>
  <si>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</si>
  <si>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</si>
  <si>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</si>
  <si>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</si>
  <si>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</si>
  <si>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</si>
  <si>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</si>
  <si>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</si>
  <si>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</si>
  <si>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</si>
  <si>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</si>
  <si>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</si>
  <si>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</si>
  <si>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</si>
  <si>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</si>
  <si>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</si>
  <si>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</si>
  <si>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</si>
  <si>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</si>
  <si>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</si>
  <si>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</si>
  <si>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</si>
  <si>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</si>
  <si>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</si>
  <si>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</si>
  <si>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</si>
  <si>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</si>
  <si>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</si>
  <si>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</si>
  <si>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</si>
  <si>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</si>
  <si>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</si>
  <si>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</si>
  <si>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</si>
  <si>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</si>
  <si>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</si>
  <si>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</si>
  <si>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</si>
  <si>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</si>
  <si>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</si>
  <si>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</si>
  <si>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</si>
  <si>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</si>
  <si>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</si>
  <si>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</si>
  <si>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</si>
  <si>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</si>
  <si>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</si>
  <si>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</si>
  <si>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</si>
  <si>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</si>
  <si>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</si>
  <si>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</si>
  <si>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</si>
  <si>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</si>
  <si>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</si>
  <si>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</si>
  <si>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</si>
  <si>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</si>
  <si>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</si>
  <si>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</si>
  <si>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</si>
  <si>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</si>
  <si>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</si>
  <si>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</si>
  <si>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</si>
  <si>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</si>
  <si>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</si>
  <si>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</si>
  <si>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</si>
  <si>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</si>
  <si>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</si>
  <si>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</si>
  <si>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</si>
  <si>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</si>
  <si>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</si>
  <si>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</si>
  <si>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</si>
  <si>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</si>
  <si>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</si>
  <si>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</si>
  <si>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</si>
  <si>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</si>
  <si>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</si>
  <si>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</si>
  <si>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</si>
  <si>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</si>
  <si>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</si>
  <si>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</si>
  <si>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</si>
  <si>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</si>
  <si>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</si>
  <si>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</si>
  <si>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</si>
  <si>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</si>
  <si>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</si>
  <si>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</si>
  <si>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</si>
  <si>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</si>
  <si>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</si>
  <si>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</si>
  <si>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</si>
  <si>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</si>
  <si>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</si>
  <si>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</si>
  <si>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</si>
  <si>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</si>
  <si>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</si>
  <si>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</si>
  <si>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</si>
  <si>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</si>
  <si>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</si>
  <si>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</si>
  <si>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</si>
  <si>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</si>
  <si>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</si>
  <si>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</si>
  <si>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</si>
  <si>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</si>
  <si>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</si>
  <si>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</si>
  <si>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</si>
  <si>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</si>
  <si>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</si>
  <si>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</si>
  <si>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</si>
  <si>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</si>
  <si>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</si>
  <si>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</si>
  <si>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</si>
  <si>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</si>
  <si>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</si>
  <si>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</si>
  <si>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</si>
  <si>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</si>
  <si>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</si>
  <si>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</si>
  <si>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</si>
  <si>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</si>
  <si>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</si>
  <si>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</si>
  <si>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</si>
  <si>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</si>
  <si>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</si>
  <si>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</si>
  <si>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</si>
  <si>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</si>
  <si>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</si>
  <si>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</si>
  <si>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</si>
  <si>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</si>
  <si>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</si>
  <si>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</si>
  <si>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</si>
  <si>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</si>
  <si>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</si>
  <si>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</si>
  <si>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</si>
  <si>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</si>
  <si>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</si>
  <si>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</si>
  <si>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</si>
  <si>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</si>
  <si>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</si>
  <si>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</si>
  <si>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</si>
  <si>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</si>
  <si>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</si>
  <si>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</si>
  <si>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</si>
  <si>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</si>
  <si>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</si>
  <si>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</si>
  <si>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</si>
  <si>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</si>
  <si>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</si>
  <si>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</si>
  <si>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</si>
  <si>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</si>
  <si>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</si>
  <si>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</si>
  <si>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</si>
  <si>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</si>
  <si>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</si>
  <si>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</si>
  <si>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</si>
  <si>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</si>
  <si>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</si>
  <si>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</si>
  <si>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</si>
  <si>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</si>
  <si>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</si>
  <si>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</si>
  <si>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</si>
  <si>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</si>
  <si>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</si>
  <si>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</si>
  <si>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</si>
  <si>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</si>
  <si>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</si>
  <si>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</si>
  <si>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</si>
  <si>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</si>
  <si>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</si>
  <si>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</si>
  <si>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</si>
  <si>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</si>
  <si>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</si>
  <si>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</si>
  <si>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</si>
  <si>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</si>
  <si>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</si>
  <si>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</si>
  <si>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</si>
  <si>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</si>
  <si>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</si>
  <si>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</si>
  <si>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</si>
  <si>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</si>
  <si>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</si>
  <si>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</si>
  <si>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</si>
  <si>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</si>
  <si>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</si>
  <si>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</si>
  <si>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</si>
  <si>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</si>
  <si>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</si>
  <si>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</si>
  <si>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</si>
  <si>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</si>
  <si>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</si>
  <si>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</si>
  <si>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</si>
  <si>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</si>
  <si>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</si>
  <si>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</si>
  <si>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</si>
  <si>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</si>
  <si>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</si>
  <si>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</si>
  <si>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</si>
  <si>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</si>
  <si>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</si>
  <si>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</si>
  <si>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</si>
  <si>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</si>
  <si>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</si>
  <si>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</si>
  <si>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</si>
  <si>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</si>
  <si>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</si>
  <si>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</si>
  <si>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</si>
  <si>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</si>
  <si>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</si>
  <si>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</si>
  <si>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</si>
  <si>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</si>
  <si>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</si>
  <si>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</si>
  <si>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</si>
  <si>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</si>
  <si>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</si>
  <si>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</si>
  <si>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</si>
  <si>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</si>
  <si>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</si>
  <si>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</si>
  <si>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</si>
  <si>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</si>
  <si>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</si>
  <si>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</si>
  <si>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</si>
  <si>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</si>
  <si>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</si>
  <si>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</si>
  <si>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</si>
  <si>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</si>
  <si>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</si>
  <si>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</si>
  <si>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</si>
  <si>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</si>
  <si>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</si>
  <si>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</si>
  <si>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</si>
  <si>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</si>
  <si>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</si>
  <si>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</si>
  <si>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</si>
  <si>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</si>
  <si>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</si>
  <si>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</si>
  <si>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</si>
  <si>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</si>
  <si>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</si>
  <si>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</si>
  <si>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</si>
  <si>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</si>
  <si>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</si>
  <si>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</si>
  <si>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</si>
  <si>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</si>
  <si>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</si>
  <si>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</si>
  <si>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</si>
  <si>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</si>
  <si>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</si>
  <si>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</si>
  <si>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</si>
  <si>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</si>
  <si>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</si>
  <si>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</si>
  <si>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</si>
  <si>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</si>
  <si>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</si>
  <si>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Pasivos por arrendamientos</t>
  </si>
  <si>
    <t>Información a revelar en resultados del período</t>
  </si>
  <si>
    <t>Gastos por intereses (incluidos en costo financiero)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</si>
  <si>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</si>
  <si>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</si>
  <si>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</si>
  <si>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</si>
  <si>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</si>
  <si>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</si>
  <si>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</si>
  <si>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</si>
  <si>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</si>
  <si>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</si>
  <si>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</si>
  <si>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</si>
  <si>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</si>
  <si>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</si>
  <si>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</si>
  <si>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</si>
  <si>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</si>
  <si>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</si>
  <si>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</si>
  <si>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</si>
  <si>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</si>
  <si>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</si>
  <si>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</si>
  <si>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</si>
  <si>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</si>
  <si>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</si>
  <si>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</si>
  <si>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</si>
  <si>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</si>
  <si>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</si>
  <si>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</si>
  <si>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</si>
  <si>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</si>
  <si>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</si>
  <si>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</si>
  <si>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</si>
  <si>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</si>
  <si>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</si>
  <si>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</si>
  <si>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</si>
  <si>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</si>
  <si>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</si>
  <si>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</si>
  <si>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</si>
  <si>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</si>
  <si>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</si>
  <si>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</si>
  <si>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</si>
  <si>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</si>
  <si>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</si>
  <si>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</si>
  <si>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</si>
  <si>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TIPOS DE CAMBIO</t>
  </si>
  <si>
    <t xml:space="preserve">Incrementos (disminuciones) por otros cambios, patrimonio 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</si>
  <si>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</si>
  <si>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</si>
  <si>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</si>
  <si>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</si>
  <si>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</si>
  <si>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</si>
  <si>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</si>
  <si>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</si>
  <si>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</si>
  <si>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</si>
  <si>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</si>
  <si>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</si>
  <si>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</si>
  <si>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</si>
  <si>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</si>
  <si>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</si>
  <si>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</si>
  <si>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</si>
  <si>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</si>
  <si>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</si>
  <si>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</si>
  <si>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</si>
  <si>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</si>
  <si>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</si>
  <si>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</si>
  <si>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</si>
  <si>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</si>
  <si>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</si>
  <si>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</si>
  <si>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</si>
  <si>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</si>
  <si>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</si>
  <si>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</si>
  <si>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</si>
  <si>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</si>
  <si>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</si>
  <si>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</si>
  <si>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</si>
  <si>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</si>
  <si>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</si>
  <si>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</si>
  <si>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</si>
  <si>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</si>
  <si>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</si>
  <si>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</si>
  <si>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</si>
  <si>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</si>
  <si>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</si>
  <si>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</si>
  <si>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</si>
  <si>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</si>
  <si>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</si>
  <si>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</si>
  <si>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</si>
  <si>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</si>
  <si>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</si>
  <si>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</si>
  <si>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</si>
  <si>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</si>
  <si>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</si>
  <si>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</si>
  <si>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</si>
  <si>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</si>
  <si>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 xml:space="preserve">Provisiones </t>
  </si>
  <si>
    <t>Provisiones Inventarios</t>
  </si>
  <si>
    <t xml:space="preserve">Gastos relacionados con el arrendamiento variable  incluido en el rubro gastos de administración 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</si>
  <si>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</si>
  <si>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</si>
  <si>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</si>
  <si>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</si>
  <si>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</si>
  <si>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</si>
  <si>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</si>
  <si>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</si>
  <si>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</si>
  <si>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</si>
  <si>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</si>
  <si>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</si>
  <si>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</si>
  <si>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</si>
  <si>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</si>
  <si>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</si>
  <si>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</si>
  <si>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</si>
  <si>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</si>
  <si>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</si>
  <si>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</si>
  <si>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</si>
  <si>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</si>
  <si>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</si>
  <si>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</si>
  <si>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</si>
  <si>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</si>
  <si>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</si>
  <si>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</si>
  <si>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</si>
  <si>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</si>
  <si>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</si>
  <si>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Efecto impositivo de gastos no deducibles impositivamente</t>
  </si>
  <si>
    <t>Reconocimiento en resultado de valor patrimonial, no gravados</t>
  </si>
  <si>
    <t>Impuesto bienes personales</t>
  </si>
  <si>
    <t>Dividendos</t>
  </si>
  <si>
    <t>Otro resultado integral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</si>
  <si>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</si>
  <si>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</si>
  <si>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</si>
  <si>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</si>
  <si>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</si>
  <si>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</si>
  <si>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</si>
  <si>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</si>
  <si>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</si>
  <si>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</si>
  <si>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</si>
  <si>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</si>
  <si>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</si>
  <si>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</si>
  <si>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</si>
  <si>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</si>
  <si>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</si>
  <si>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</si>
  <si>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</si>
  <si>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</si>
  <si>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</si>
  <si>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</si>
  <si>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</si>
  <si>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</si>
  <si>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</si>
  <si>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</si>
  <si>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</si>
  <si>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</si>
  <si>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</si>
  <si>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</si>
  <si>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</si>
  <si>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</si>
  <si>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</si>
  <si>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</si>
  <si>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</si>
  <si>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</si>
  <si>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</si>
  <si>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</si>
  <si>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</si>
  <si>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</si>
  <si>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</si>
  <si>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</si>
  <si>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</si>
  <si>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</si>
  <si>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</si>
  <si>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</si>
  <si>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</si>
  <si>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</si>
  <si>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</si>
  <si>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Otras Variaciones (incluye cambios en moneda extranjera)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</si>
  <si>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</si>
  <si>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</si>
  <si>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</si>
  <si>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</si>
  <si>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</si>
  <si>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</si>
  <si>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</si>
  <si>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Otros gastos financieros</t>
  </si>
  <si>
    <t xml:space="preserve"> Total 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</si>
  <si>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</si>
  <si>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</si>
  <si>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</si>
  <si>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</si>
  <si>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</si>
  <si>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</si>
  <si>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</si>
  <si>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</si>
  <si>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</si>
  <si>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</si>
  <si>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 xml:space="preserve">ESTADO DE RESULTADOS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</si>
  <si>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</si>
  <si>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</si>
  <si>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</si>
  <si>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</si>
  <si>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</si>
  <si>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</si>
  <si>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</si>
  <si>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</si>
  <si>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</si>
  <si>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</si>
  <si>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</si>
  <si>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</si>
  <si>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</si>
  <si>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</si>
  <si>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</si>
  <si>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</si>
  <si>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</si>
  <si>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</si>
  <si>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</si>
  <si>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</si>
  <si>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</si>
  <si>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</si>
  <si>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</si>
  <si>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</si>
  <si>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</si>
  <si>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</si>
  <si>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</si>
  <si>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</si>
  <si>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</si>
  <si>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</si>
  <si>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</si>
  <si>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</si>
  <si>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</si>
  <si>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</si>
  <si>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</si>
  <si>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</si>
  <si>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</si>
  <si>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</si>
  <si>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</si>
  <si>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</si>
  <si>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</si>
  <si>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Deuda Brasil GIGA</t>
  </si>
  <si>
    <t>Opción 33% TFMH</t>
  </si>
  <si>
    <t>Otros (**)</t>
  </si>
  <si>
    <t>(***) Total Otros activos financieros corrientes y no corrientes</t>
  </si>
  <si>
    <t>Patrimonio en MM UF</t>
  </si>
  <si>
    <t>Deuda Financiera Neta + Deuda por Arriendo / Ebitda Ajustado</t>
  </si>
  <si>
    <t>The Fresh Market Holdings, INC. (*)</t>
  </si>
  <si>
    <t>ESTADOS UNIDOS</t>
  </si>
  <si>
    <t>Supermercados - EEUU</t>
  </si>
  <si>
    <t>NOTA 1</t>
  </si>
  <si>
    <t>NOTA 2.4</t>
  </si>
  <si>
    <t>Estados Unidos</t>
  </si>
  <si>
    <t>Yuan</t>
  </si>
  <si>
    <t>NOTA 2.5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</si>
  <si>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</si>
  <si>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</si>
  <si>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</si>
  <si>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</si>
  <si>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</si>
  <si>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</si>
  <si>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</si>
  <si>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</si>
  <si>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</si>
  <si>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</si>
  <si>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</si>
  <si>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</si>
  <si>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</si>
  <si>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</si>
  <si>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</si>
  <si>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</si>
  <si>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</si>
  <si>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</si>
  <si>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17.1</t>
  </si>
  <si>
    <t>Pasivos por arrendamientos corrientes</t>
  </si>
  <si>
    <t>NOTA 18</t>
  </si>
  <si>
    <t>NOTA 19</t>
  </si>
  <si>
    <t>NOTA 20</t>
  </si>
  <si>
    <t>NOTA 21</t>
  </si>
  <si>
    <t>NOTA 22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</si>
  <si>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</si>
  <si>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</si>
  <si>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</si>
  <si>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</si>
  <si>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</si>
  <si>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</si>
  <si>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</si>
  <si>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</si>
  <si>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</si>
  <si>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Banco Santander - Chile</t>
  </si>
  <si>
    <t>Easy Administradora S.P.A. (*)</t>
  </si>
  <si>
    <t>Carnes Huinca S.A.</t>
  </si>
  <si>
    <t>Dawfel S.A. (***)</t>
  </si>
  <si>
    <t>Pesos Uruguayos</t>
  </si>
  <si>
    <t>$CL/ Peso Uruguayo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</si>
  <si>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</si>
  <si>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</si>
  <si>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</si>
  <si>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</si>
  <si>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</si>
  <si>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</si>
  <si>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Bono 144A con el público</t>
  </si>
  <si>
    <t>Bono Internacional USA - 2027</t>
  </si>
  <si>
    <t>Bono Internacional USA - 2025</t>
  </si>
  <si>
    <t>Cartera No Repactada % de Pérdidas Promedio</t>
  </si>
  <si>
    <t>Cartera Repactada % de Pérdidas Promedio</t>
  </si>
  <si>
    <t>Saldo al 31/12/2022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</si>
  <si>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</si>
  <si>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</si>
  <si>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</si>
  <si>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</si>
  <si>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</si>
  <si>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</si>
  <si>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</si>
  <si>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</si>
  <si>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</si>
  <si>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</si>
  <si>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</si>
  <si>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</si>
  <si>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Corriente al 31/12/2022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</si>
  <si>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</si>
  <si>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</si>
  <si>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</si>
  <si>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</si>
  <si>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</si>
  <si>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</si>
  <si>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</si>
  <si>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NOTA 13.4a</t>
  </si>
  <si>
    <t>NOTA 13.4b</t>
  </si>
  <si>
    <t>Acciones autorizadas al 31 de diciembre de 2022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</si>
  <si>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</si>
  <si>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</si>
  <si>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</si>
  <si>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</si>
  <si>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</si>
  <si>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</si>
  <si>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</si>
  <si>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</si>
  <si>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</si>
  <si>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</si>
  <si>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</si>
  <si>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</si>
  <si>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</si>
  <si>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</si>
  <si>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</si>
  <si>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</si>
  <si>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</si>
  <si>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Dividendos pagados a participaciones no controladoras</t>
  </si>
  <si>
    <t>URUGUAY</t>
  </si>
  <si>
    <t>Valor Contable                         31/12/2022</t>
  </si>
  <si>
    <t>01/01/2023 al</t>
  </si>
  <si>
    <t>Patrimonio previamente reportado 01/01/2023</t>
  </si>
  <si>
    <t>Saldo al 01/01/2023</t>
  </si>
  <si>
    <t>Saldo inicial al 01/01/2023</t>
  </si>
  <si>
    <t>Movimiento año 2023</t>
  </si>
  <si>
    <t>Saldo Inicial al 01 de enero de 2023</t>
  </si>
  <si>
    <t>Deuda Financiera Neta</t>
  </si>
  <si>
    <t>Deuda Financiera Neta + Deuda por Arriendo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</si>
  <si>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</si>
  <si>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</si>
  <si>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</si>
  <si>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Acciones autorizadas al 01 de enero de 2023</t>
  </si>
  <si>
    <t>Al 31 de diciembre de 2022</t>
  </si>
  <si>
    <t>ESTADO INTERMEDIO DE SITUACION FINANCIERA CONSOLIDADO</t>
  </si>
  <si>
    <t>Pk One Limited (Inglaterra)</t>
  </si>
  <si>
    <t>Fondo de Pensiones Habitat A</t>
  </si>
  <si>
    <t>Fondo de Pensiones Habitat B</t>
  </si>
  <si>
    <t>Reducción de Capital</t>
  </si>
  <si>
    <t>UF</t>
  </si>
  <si>
    <t>EXTRANJERO</t>
  </si>
  <si>
    <t>Real</t>
  </si>
  <si>
    <t>UNICA AL FINAL</t>
  </si>
  <si>
    <t>Dividendos pagados</t>
  </si>
  <si>
    <t>Flujos de efectivo utilizados para obtener el control de subsidiarias u otros negocios (3)</t>
  </si>
  <si>
    <t>Importes procedentes de ventas de propiedades, planta y equipo</t>
  </si>
  <si>
    <t>Pagos por adquirir o rescatar las acciones de la entidad</t>
  </si>
  <si>
    <t>Importes procedentes de préstamos de largo plazo</t>
  </si>
  <si>
    <t>Unicenter S.A.</t>
  </si>
  <si>
    <t>Cencosud Uruguay Servicios S.A. (***)</t>
  </si>
  <si>
    <t>Banco Bank Of América</t>
  </si>
  <si>
    <t xml:space="preserve">Ebitda Ajustado LTM </t>
  </si>
  <si>
    <t>Argentina - Economía hiperinflacionaria</t>
  </si>
  <si>
    <t>Diferencia en tasa recuperación pérdida fiscal Matriz</t>
  </si>
  <si>
    <t xml:space="preserve">Plan 2023 de Incentivo a la Permanencia y Performance - Stock Options </t>
  </si>
  <si>
    <t>Agosto de 2023</t>
  </si>
  <si>
    <t>20.933.765 acciones</t>
  </si>
  <si>
    <t>$ 1.836,5</t>
  </si>
  <si>
    <t>0,69 ; 1,73 ; 2,77 y 3,8 años</t>
  </si>
  <si>
    <t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Para el caso de las acciones de Performance, quedará sujeto al cumplimiento de las condiciones copulativas y suspensivas a que se cumplan ciertos activadores de pago definidos en los contratos.</t>
  </si>
  <si>
    <t>32,81%</t>
  </si>
  <si>
    <t>01/10/2023 al</t>
  </si>
  <si>
    <t>01/10/2022 al</t>
  </si>
  <si>
    <t xml:space="preserve">ESTADO CONSOLIDADO DE CAMBIOS EN EL PATRIMONIO </t>
  </si>
  <si>
    <t>Fondo de Pensiones Habitat C</t>
  </si>
  <si>
    <t>HJSA Proyecto Tres S.A.C. (*)</t>
  </si>
  <si>
    <t>90% - 99%</t>
  </si>
  <si>
    <t>0% - 1%</t>
  </si>
  <si>
    <t>Director (*)</t>
  </si>
  <si>
    <t>Presidente (*)</t>
  </si>
  <si>
    <t>Saldo al 31/12/2023</t>
  </si>
  <si>
    <t>Combinación de Negocios</t>
  </si>
  <si>
    <t>16.1. Activos por impuestos diferidos.</t>
  </si>
  <si>
    <t>16.2. Pasivos por impuestos diferidos.</t>
  </si>
  <si>
    <t>NIIF 16</t>
  </si>
  <si>
    <t>Argentina - Economía hiperinflacionaria - Patrimonio</t>
  </si>
  <si>
    <t>Saldo al 31 de diciembre de 2023</t>
  </si>
  <si>
    <t>Corriente al 31/12/2023</t>
  </si>
  <si>
    <t>Saldo final al 31/12/2023</t>
  </si>
  <si>
    <t>Reembolsos/Pagos de colaterales</t>
  </si>
  <si>
    <t>Fair Value de Derivados y Deuda</t>
  </si>
  <si>
    <t>Consolidado 31/12/2023</t>
  </si>
  <si>
    <t>Indicadores Financieros al 31/12/2023</t>
  </si>
  <si>
    <t>Cálculo Ratio 31/12/2023</t>
  </si>
  <si>
    <t>Provisión total, saldo final al 31/12/2023</t>
  </si>
  <si>
    <t xml:space="preserve">Participación en resultados y bonos </t>
  </si>
  <si>
    <t xml:space="preserve">Pagos basados en acciones </t>
  </si>
  <si>
    <t>Detalle de provisiones no corrientes</t>
  </si>
  <si>
    <t>Pagos basados en acciones</t>
  </si>
  <si>
    <t>Reservas por diferencias de cambio por conversión</t>
  </si>
  <si>
    <t>Reservas de coberturas de flujo de caja</t>
  </si>
  <si>
    <t>Otras Reservas Varias</t>
  </si>
  <si>
    <t xml:space="preserve">Total Otras Reservas </t>
  </si>
  <si>
    <t>Movimiento de reservas</t>
  </si>
  <si>
    <t>Saldo Inicial Periodo Actual 01/01/2009</t>
  </si>
  <si>
    <t>Saldo Inicial Reexpresado</t>
  </si>
  <si>
    <t>Cambios en patrimonio</t>
  </si>
  <si>
    <t>Incremento (disminución) por transferencias y otros cambios</t>
  </si>
  <si>
    <t>Total de Cambios en Patrimonio</t>
  </si>
  <si>
    <t>Saldo Final Periodo Actual 31/12/2009</t>
  </si>
  <si>
    <t>NOTA 23.1</t>
  </si>
  <si>
    <t>Gastos (Ingresos) por derivados de cobertura</t>
  </si>
  <si>
    <t>Costos de combinaciones de Negocios</t>
  </si>
  <si>
    <t>AL 31 DE DICIEMBRE DE 2023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</si>
  <si>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2023</t>
  </si>
  <si>
    <t>Activos no corrientes clasificados como mantenidos para la venta</t>
  </si>
  <si>
    <t>Valor Contable                         31/12/2023</t>
  </si>
  <si>
    <t>Planes basados en acciones en efectivo</t>
  </si>
  <si>
    <t xml:space="preserve">Plan 2023 de Incentivo a la Permanencia - Phantom Options </t>
  </si>
  <si>
    <t>Número de instrumentos de patrimonio concedidos o liquidados en efectivo</t>
  </si>
  <si>
    <t>15.456.242 acciones</t>
  </si>
  <si>
    <t>0,69 ; 1,73 ; 2,77 años</t>
  </si>
  <si>
    <t xml:space="preserve">Remuneración en efectivo equivalente al valor de mercado de las acciones </t>
  </si>
  <si>
    <t>Datos de entrada de Modelo de Valorización para los pagos basados en acciones</t>
  </si>
  <si>
    <t>CURRENT 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</si>
  <si>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</si>
  <si>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</si>
  <si>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</si>
  <si>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</si>
  <si>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</si>
  <si>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</si>
  <si>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</si>
  <si>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</si>
  <si>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ASSETS</t>
  </si>
  <si>
    <t>NON-CURRENT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</si>
  <si>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</si>
  <si>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</si>
  <si>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</si>
  <si>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</si>
  <si>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</si>
  <si>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</si>
  <si>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</si>
  <si>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</si>
  <si>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</si>
  <si>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</si>
  <si>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</si>
  <si>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</si>
  <si>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</si>
  <si>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</si>
  <si>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</si>
  <si>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</si>
  <si>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</si>
  <si>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</si>
  <si>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</si>
  <si>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</si>
  <si>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</si>
  <si>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</si>
  <si>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</si>
  <si>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</si>
  <si>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</si>
  <si>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</si>
  <si>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</si>
  <si>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</si>
  <si>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</si>
  <si>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</si>
  <si>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</si>
  <si>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LIABILITIES</t>
  </si>
  <si>
    <r>
      <t>As of December 31</t>
    </r>
    <r>
      <rPr>
        <b/>
        <vertAlign val="superscript"/>
        <sz val="10"/>
        <color rgb="FF000000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2023 and December 31</t>
    </r>
    <r>
      <rPr>
        <b/>
        <vertAlign val="superscript"/>
        <sz val="10"/>
        <color indexed="8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2022</t>
    </r>
  </si>
  <si>
    <t>Expressed in Chilean Pesos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</si>
  <si>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</si>
  <si>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</si>
  <si>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</si>
  <si>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</si>
  <si>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</si>
  <si>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</si>
  <si>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</si>
  <si>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</si>
  <si>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</si>
  <si>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</si>
  <si>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</si>
  <si>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</si>
  <si>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</si>
  <si>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</si>
  <si>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</si>
  <si>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</si>
  <si>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</si>
  <si>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</si>
  <si>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</si>
  <si>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</si>
  <si>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</si>
  <si>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Earnings per share expressed in Chilean pesos</t>
  </si>
  <si>
    <t>Earnings per basic share</t>
  </si>
  <si>
    <t>Basic earnings (loss) per share from continuing operations</t>
  </si>
  <si>
    <t>Basic earnings (loss) per share</t>
  </si>
  <si>
    <t>Diluted earnings per share</t>
  </si>
  <si>
    <t>Diluted earnings (loss) per share from discontinued operations</t>
  </si>
  <si>
    <t>Diluted earnings (loss) per share</t>
  </si>
  <si>
    <t>EINTERMEDIATE CONSOLIDATED STATEMENT OF COMPREHENSIVE INCOME</t>
  </si>
  <si>
    <t>Expressed in thousands of Chilean pesos (M $)</t>
  </si>
  <si>
    <t>COMPREHENSIVE INCOME STATEMENT</t>
  </si>
  <si>
    <t>Earnings (Loss)</t>
  </si>
  <si>
    <t>Other comprehensive income</t>
  </si>
  <si>
    <t>Components of other comprehensive income that will be reclassified to the income statement for the period, before taxes</t>
  </si>
  <si>
    <t>Foreign currency translation differences</t>
  </si>
  <si>
    <t>Gains (losses) from foreign currency translation differences, before taxes</t>
  </si>
  <si>
    <t>Other comprehensive income, before taxes, foreign currency translation differences</t>
  </si>
  <si>
    <t>Cash flow hedges</t>
  </si>
  <si>
    <t>Gains (losses) from cash flow hedges, before taxes</t>
  </si>
  <si>
    <t>Other comprehensive income, before taxes, cash flow hedges</t>
  </si>
  <si>
    <t>Total other comprehensive income that will be reclassified to the income statement for the period, before taxes</t>
  </si>
  <si>
    <t xml:space="preserve">  Other components of comprehensive income, before taxes</t>
  </si>
  <si>
    <t>Income taxes related to components of other comprehensive income that will be reclassified to the income statement for the period</t>
  </si>
  <si>
    <t>Income tax related to cash flow hedges of other comprehensive income</t>
  </si>
  <si>
    <t xml:space="preserve">  Income taxes related to components of other comprehensive income that will be reclassified to the income statement for the period</t>
  </si>
  <si>
    <t>Total comprehensive income</t>
  </si>
  <si>
    <t>Total comprehensive income attributable to</t>
  </si>
  <si>
    <t>Total comprehensive income attributable to owners of the parent</t>
  </si>
  <si>
    <t>Total comprehensive income attributable to non-controlling interests</t>
  </si>
  <si>
    <t>FECU FINANCIAL STATEMENTS NOTES</t>
  </si>
  <si>
    <t>Note</t>
  </si>
  <si>
    <t>NOTE 4</t>
  </si>
  <si>
    <t xml:space="preserve">Instrumentos financieros de alta liquidez </t>
  </si>
  <si>
    <t>Vida para instalaciones fijas y accesorios</t>
  </si>
  <si>
    <t>Cambios de Terrenos, Modelo del valor razonable, Total</t>
  </si>
  <si>
    <t>Incrementos (disminuciones por otros cambios, patrimonio</t>
  </si>
  <si>
    <t>Cancelación de acciones producto de la reducción de capital de pleno derecho</t>
  </si>
  <si>
    <t>Iss Servicios Generales Ltda.</t>
  </si>
  <si>
    <t>Total boletas garantías por cumplimiento de obras</t>
  </si>
  <si>
    <t>1Q24</t>
  </si>
  <si>
    <r>
      <t>As of March 31</t>
    </r>
    <r>
      <rPr>
        <b/>
        <vertAlign val="superscript"/>
        <sz val="10"/>
        <color rgb="FF000000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2024 and December 31</t>
    </r>
    <r>
      <rPr>
        <b/>
        <vertAlign val="superscript"/>
        <sz val="10"/>
        <color indexed="8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2023</t>
    </r>
  </si>
  <si>
    <t>Por los ejercicios terminados al 31 de marzo de 2024 y 2023</t>
  </si>
  <si>
    <t>01/01/2024 al</t>
  </si>
  <si>
    <r>
      <t>As of March 31</t>
    </r>
    <r>
      <rPr>
        <b/>
        <vertAlign val="superscript"/>
        <sz val="10"/>
        <color rgb="FF000000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2024 </t>
    </r>
  </si>
  <si>
    <r>
      <t>As of March 31</t>
    </r>
    <r>
      <rPr>
        <b/>
        <vertAlign val="superscript"/>
        <sz val="10"/>
        <color rgb="FF000000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2023</t>
    </r>
  </si>
  <si>
    <t>Patrimonio al  31/03/2024</t>
  </si>
  <si>
    <t>Patrimonio al  31/03/2023</t>
  </si>
  <si>
    <t>0,2%  -  8,4%</t>
  </si>
  <si>
    <t>0,1% - 8,9%</t>
  </si>
  <si>
    <t>1,02% -19,44%</t>
  </si>
  <si>
    <t>57,4% - 85%</t>
  </si>
  <si>
    <t>0,4% - 165%</t>
  </si>
  <si>
    <t>0,5% - 18%</t>
  </si>
  <si>
    <t>Derivados</t>
  </si>
  <si>
    <t>Saldos al 31/03/2024              USD</t>
  </si>
  <si>
    <t>Bono Internacional USA - 2045</t>
  </si>
  <si>
    <t>Cifras al Cierre de Marzo 2024</t>
  </si>
  <si>
    <t>01/01/2024 al 31-03-2024</t>
  </si>
  <si>
    <t>01/01/2023 al 31/03/2023</t>
  </si>
  <si>
    <t>Saldo al 31/03/2024</t>
  </si>
  <si>
    <t>Vida para Patentes, Marcas Registradas y Otros Derechos</t>
  </si>
  <si>
    <t>Mayor a 1</t>
  </si>
  <si>
    <t>Movimiento año 2024</t>
  </si>
  <si>
    <t>Saldo Final al 31 de marzo de 2024</t>
  </si>
  <si>
    <t>Saldo Final al 31 de diciembre de 2023</t>
  </si>
  <si>
    <t>Saldo al 01 de enero de 2023</t>
  </si>
  <si>
    <t>Saldo al 31 de marzo de 2024</t>
  </si>
  <si>
    <t>Saldo al  31/12/2023</t>
  </si>
  <si>
    <t>Al 31 de marzo de 2024</t>
  </si>
  <si>
    <t>Saldo inicial al 01/01/2024</t>
  </si>
  <si>
    <t>Otros cambios distintos de flujos de efectivo</t>
  </si>
  <si>
    <t>Saldo final al 31/03/2024</t>
  </si>
  <si>
    <t>Combinación de Negocios (*)</t>
  </si>
  <si>
    <t>Consolidado 31/03/2024</t>
  </si>
  <si>
    <t>Indicadores Financieros al 31/03/2024</t>
  </si>
  <si>
    <t>Restricción</t>
  </si>
  <si>
    <t>Veces / UF</t>
  </si>
  <si>
    <t>Cálculo Ratio 31/03/2024</t>
  </si>
  <si>
    <t>veces</t>
  </si>
  <si>
    <t>31 MARZO 2024</t>
  </si>
  <si>
    <t>31 DICIEMBRE 2023</t>
  </si>
  <si>
    <t xml:space="preserve">Incrementos (disminuciones) por transacciones con accionistas </t>
  </si>
  <si>
    <t xml:space="preserve">Incremento (disminución) del patrimonio por cambios en políticas contables </t>
  </si>
  <si>
    <t>Acciones pagadas al 31 de diciembre de 2023</t>
  </si>
  <si>
    <t>Acciones pagadas al 01 de enero de 2024</t>
  </si>
  <si>
    <t>Acciones pagadas al 31 de marzo de 2024</t>
  </si>
  <si>
    <t>Acciones autorizadas al 31 de diciembre de 2023</t>
  </si>
  <si>
    <t>Acciones autorizadas al 01 de enero de 2024</t>
  </si>
  <si>
    <t>Acciones autorizadas al 31 de marzo de 2024</t>
  </si>
  <si>
    <t>Shopping</t>
  </si>
  <si>
    <t>TFM</t>
  </si>
  <si>
    <t>Subtotal Patrimonio</t>
  </si>
  <si>
    <t xml:space="preserve">01/01/2024 al </t>
  </si>
  <si>
    <t xml:space="preserve">01/01/2023 al </t>
  </si>
  <si>
    <t>Activos y deuda financiera Argentina</t>
  </si>
  <si>
    <t>Deuda con el público bonos, bancos Chile y otros</t>
  </si>
  <si>
    <t>Otro gasto por impuesto corriente</t>
  </si>
  <si>
    <t>AL 31 DE MARZO DE 2024</t>
  </si>
  <si>
    <t>AL 31 DE MARZO DE 2023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</si>
  <si>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MARZO DE 2024</t>
  </si>
  <si>
    <t>Cuentas por pagar comerciales y otras cuentas por pagar 2024</t>
  </si>
  <si>
    <t>Constructora Casbro SPA.</t>
  </si>
  <si>
    <t>Constructora Vdz SPA.</t>
  </si>
  <si>
    <t>Ingeniería y Const. German Gomez y Cia Ltda.</t>
  </si>
  <si>
    <t>Liderman SPA.</t>
  </si>
  <si>
    <t>Empresa de Servicios Seguridad Privada Fu-Du Ltda.</t>
  </si>
  <si>
    <t>Inmobiliaria B3 Limitada.</t>
  </si>
  <si>
    <t>Eulen Seguridad S.A.</t>
  </si>
  <si>
    <t>Prosegur Chile S.A.</t>
  </si>
  <si>
    <t>Falck Safety Services Ltda.</t>
  </si>
  <si>
    <t>$ 1.705,55</t>
  </si>
  <si>
    <t>31,95%</t>
  </si>
  <si>
    <t>Dividendos esperados</t>
  </si>
  <si>
    <t>Salida esperada ( fecha de adjudicación)</t>
  </si>
  <si>
    <t>Provisiones no corrientes por beneficios a los empleados</t>
  </si>
  <si>
    <t>NOTA 35 A</t>
  </si>
  <si>
    <t>NOTA 35 C</t>
  </si>
  <si>
    <t>NOTA 35 B</t>
  </si>
  <si>
    <t>Patrimonio previamente reportado 01/01/2024</t>
  </si>
  <si>
    <t>Stock al cierre de Marzo 2024</t>
  </si>
  <si>
    <t xml:space="preserve">Castigos realizados entre Dic 2023 y Mar 2024 </t>
  </si>
  <si>
    <t>Recuperaciones de Castigos realizadas entre Dic 2023 y Mar 2024</t>
  </si>
  <si>
    <t xml:space="preserve">Promedio de cuentas repactadas mensualmente entre Dic 2023 y Mar 2024 </t>
  </si>
  <si>
    <t>76.076.630-5</t>
  </si>
  <si>
    <t>Administradora de Retail y Servicio S.A.</t>
  </si>
  <si>
    <t>Empresa Relación Director/Accionista Controlador</t>
  </si>
  <si>
    <t>Arriendos Cobrados</t>
  </si>
  <si>
    <t>Peso Chileno</t>
  </si>
  <si>
    <t>Gastos Comunes Cobrados</t>
  </si>
  <si>
    <t>78.410.320-K</t>
  </si>
  <si>
    <t>Imp. y Comercial Regen Ltda.</t>
  </si>
  <si>
    <t>Empresa Relación Accionista Controlador</t>
  </si>
  <si>
    <t>Compra de Mercadería</t>
  </si>
  <si>
    <t>92.491.000-3</t>
  </si>
  <si>
    <t>Labsa Inversiones Ltda.</t>
  </si>
  <si>
    <t>Arriendos Pagados</t>
  </si>
  <si>
    <t>Venta con Tarjeta Cencosud y Otros</t>
  </si>
  <si>
    <t>Recaudación Estado de Cuentas</t>
  </si>
  <si>
    <t>Dividendos Cobrados</t>
  </si>
  <si>
    <t>Servicios Prestados</t>
  </si>
  <si>
    <t>Comisiones y Otros</t>
  </si>
  <si>
    <t>Definida</t>
  </si>
  <si>
    <t>BANK OF AMERICA</t>
  </si>
  <si>
    <t>Mensual</t>
  </si>
  <si>
    <t>97.036.000-K</t>
  </si>
  <si>
    <t>BANCO SANTANDER CHILE S.A.</t>
  </si>
  <si>
    <t>BANCO DE CHILE S.A.</t>
  </si>
  <si>
    <t>CLP</t>
  </si>
  <si>
    <t>97.004.000-5</t>
  </si>
  <si>
    <t>BANCO DE CREDITO E INVERSIONES S.A.</t>
  </si>
  <si>
    <t>97.015.000-5</t>
  </si>
  <si>
    <t>BANCO HSBC</t>
  </si>
  <si>
    <t>Semestral</t>
  </si>
  <si>
    <t>BANCO BBVA</t>
  </si>
  <si>
    <t>ARS</t>
  </si>
  <si>
    <t>Al final</t>
  </si>
  <si>
    <t>BANCO GALICIA</t>
  </si>
  <si>
    <t>BANCO INDUSTRIAL Y COMERCIAL DE CHINA</t>
  </si>
  <si>
    <t>BANCO MACRO</t>
  </si>
  <si>
    <t>CMF BANCO CORPORATIVO</t>
  </si>
  <si>
    <t>BANCO CORDOBA</t>
  </si>
  <si>
    <t>BANCO COLPATRIA</t>
  </si>
  <si>
    <t>COP</t>
  </si>
  <si>
    <t>BANCO ITAU</t>
  </si>
  <si>
    <t>JP MORGAN BANK</t>
  </si>
  <si>
    <t>SEMESTRAL</t>
  </si>
  <si>
    <t>BANCO SANTANDER</t>
  </si>
  <si>
    <t>BANCO SUPERVILLE</t>
  </si>
  <si>
    <t>ÚNICO AL FINAL</t>
  </si>
  <si>
    <t>BANCO SAFRA SA</t>
  </si>
  <si>
    <t>BRL</t>
  </si>
  <si>
    <t>BANCO SANTANDER SA</t>
  </si>
  <si>
    <t>Total Provisión al 31/03/2024</t>
  </si>
  <si>
    <t>Total Provisión al 31/12/2023</t>
  </si>
  <si>
    <t>Provisión total, saldo final al 31/03/2024</t>
  </si>
  <si>
    <t>Acciones pagadas al 01 de enero de 2023</t>
  </si>
  <si>
    <t>Corresponde al Stock de Cartera Repactada al cierre de Diciembre 2023</t>
  </si>
  <si>
    <t>Número clientes repactados / número clientes no repactados</t>
  </si>
  <si>
    <t>BJUMB - B1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</si>
  <si>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</si>
  <si>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</si>
  <si>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</si>
  <si>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</si>
  <si>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</si>
  <si>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</si>
  <si>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</si>
  <si>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</si>
  <si>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N/A</t>
  </si>
  <si>
    <t>ÚNICA - A</t>
  </si>
  <si>
    <t>BCSSA - A</t>
  </si>
  <si>
    <t>BCSSA - B</t>
  </si>
  <si>
    <t>BCSSA - C</t>
  </si>
  <si>
    <t>BCSSA -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</si>
</sst>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(* #,##0.00_);_(* \(#,##0.00\);_(* \ _)"/>
    <numFmt numFmtId="267" formatCode="0.000000%"/>
    <numFmt numFmtId="268" formatCode="&quot;$&quot;\ #,##0;[Red]\-&quot;$&quot;\ #,##0"/>
    <numFmt numFmtId="269" formatCode="&quot;$&quot;\ #,##0.00;[Red]\-&quot;$&quot;\ #,##0.00"/>
    <numFmt numFmtId="270" formatCode="_(* #,##0_)_);_(* \(#,##0\)_);"/>
    <numFmt numFmtId="271" formatCode="&quot;$&quot;\ #,##0.0;[Red]\-&quot;$&quot;\ #,##0.0"/>
    <numFmt numFmtId="272" formatCode="_-* #,##0.0\ _€_-;\-* #,##0.0\ _€_-;_-* &quot;-&quot;?\ _€_-;_-@_-"/>
  </numFmts>
  <fonts count="19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48"/>
      <color theme="3"/>
      <name val="Aptos"/>
      <family val="2"/>
    </font>
    <font>
      <sz val="11"/>
      <color theme="1"/>
      <name val="Aptos"/>
      <family val="2"/>
    </font>
    <font>
      <sz val="10"/>
      <color indexed="8"/>
      <name val="Aptos"/>
      <family val="2"/>
    </font>
    <font>
      <b/>
      <sz val="10"/>
      <color indexed="8"/>
      <name val="Aptos"/>
      <family val="2"/>
    </font>
    <font>
      <sz val="10"/>
      <name val="Aptos"/>
      <family val="2"/>
    </font>
    <font>
      <b/>
      <sz val="10"/>
      <name val="Aptos"/>
      <family val="2"/>
    </font>
    <font>
      <b/>
      <sz val="10"/>
      <color indexed="9"/>
      <name val="Aptos"/>
      <family val="2"/>
    </font>
    <font>
      <sz val="10"/>
      <color theme="0"/>
      <name val="Aptos"/>
      <family val="2"/>
    </font>
    <font>
      <b/>
      <sz val="10"/>
      <color indexed="56"/>
      <name val="Aptos"/>
      <family val="2"/>
    </font>
    <font>
      <b/>
      <sz val="10"/>
      <color theme="0"/>
      <name val="Aptos"/>
      <family val="2"/>
    </font>
    <font>
      <sz val="12"/>
      <color indexed="8"/>
      <name val="Aptos"/>
      <family val="2"/>
    </font>
    <font>
      <b/>
      <sz val="14"/>
      <color rgb="FFFF66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sz val="10"/>
      <color rgb="FF000000"/>
      <name val="Aptos"/>
      <family val="2"/>
    </font>
    <font>
      <b/>
      <sz val="10"/>
      <color rgb="FFFFFFFF"/>
      <name val="Aptos"/>
      <family val="2"/>
    </font>
    <font>
      <b/>
      <sz val="10"/>
      <color rgb="FF000000"/>
      <name val="Aptos"/>
      <family val="2"/>
    </font>
    <font>
      <sz val="10"/>
      <color theme="1"/>
      <name val="Aptos"/>
      <family val="2"/>
    </font>
    <font>
      <b/>
      <sz val="10"/>
      <color theme="1"/>
      <name val="Aptos"/>
      <family val="2"/>
    </font>
    <font>
      <sz val="10"/>
      <color indexed="9"/>
      <name val="Aptos"/>
      <family val="2"/>
    </font>
    <font>
      <b/>
      <sz val="9"/>
      <color indexed="9"/>
      <name val="Aptos"/>
      <family val="2"/>
    </font>
    <font>
      <sz val="11"/>
      <color rgb="FF1F497D"/>
      <name val="Aptos"/>
      <family val="2"/>
    </font>
    <font>
      <b/>
      <sz val="12"/>
      <color rgb="FFFF0000"/>
      <name val="Aptos"/>
      <family val="2"/>
    </font>
    <font>
      <sz val="10"/>
      <color rgb="FFFFFFFF"/>
      <name val="Aptos"/>
      <family val="2"/>
    </font>
    <font>
      <sz val="8"/>
      <color indexed="8"/>
      <name val="Aptos"/>
      <family val="2"/>
    </font>
    <font>
      <b/>
      <sz val="8"/>
      <name val="Aptos"/>
      <family val="2"/>
    </font>
    <font>
      <sz val="8"/>
      <name val="Aptos"/>
      <family val="2"/>
    </font>
    <font>
      <sz val="7.5"/>
      <color theme="1"/>
      <name val="Aptos"/>
      <family val="2"/>
    </font>
    <font>
      <b/>
      <sz val="8"/>
      <color rgb="FF000000"/>
      <name val="Aptos"/>
      <family val="2"/>
    </font>
    <font>
      <b/>
      <sz val="8"/>
      <color rgb="FFFFFFFF"/>
      <name val="Aptos"/>
      <family val="2"/>
    </font>
    <font>
      <sz val="8"/>
      <color rgb="FF000000"/>
      <name val="Aptos"/>
      <family val="2"/>
    </font>
    <font>
      <b/>
      <sz val="12"/>
      <color theme="1"/>
      <name val="Aptos"/>
      <family val="2"/>
    </font>
    <font>
      <b/>
      <sz val="12"/>
      <color indexed="8"/>
      <name val="Aptos"/>
      <family val="2"/>
    </font>
    <font>
      <b/>
      <sz val="12"/>
      <color rgb="FF000000"/>
      <name val="Aptos"/>
      <family val="2"/>
    </font>
    <font>
      <b/>
      <u/>
      <sz val="10"/>
      <name val="Aptos"/>
      <family val="2"/>
    </font>
    <font>
      <b/>
      <sz val="9"/>
      <name val="Aptos"/>
      <family val="2"/>
    </font>
    <font>
      <b/>
      <vertAlign val="superscript"/>
      <sz val="10"/>
      <color indexed="8"/>
      <name val="Aptos"/>
      <family val="2"/>
    </font>
    <font>
      <b/>
      <vertAlign val="superscript"/>
      <sz val="10"/>
      <color rgb="FF000000"/>
      <name val="Aptos"/>
      <family val="2"/>
    </font>
    <font>
      <sz val="12"/>
      <color theme="1"/>
      <name val="Times New Roman"/>
      <family val="1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7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8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8" fillId="0" borderId="0"/>
    <xf numFmtId="0" fontId="10" fillId="0" borderId="0"/>
    <xf numFmtId="0" fontId="10" fillId="0" borderId="0"/>
    <xf numFmtId="0" fontId="98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8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2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99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9" fillId="16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9" fillId="14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3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19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24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4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2" fillId="0" borderId="0" applyFont="0" applyFill="0" applyBorder="0" applyAlignment="0" applyProtection="0"/>
    <xf numFmtId="222" fontId="121" fillId="0" borderId="0" applyFont="0" applyFill="0" applyBorder="0" applyAlignment="0" applyProtection="0"/>
    <xf numFmtId="226" fontId="122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8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4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8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2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3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99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8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13" fontId="98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7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8" fillId="0" borderId="0" applyFont="0" applyFill="0" applyBorder="0" applyAlignment="0" applyProtection="0"/>
    <xf numFmtId="205" fontId="98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7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4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7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9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5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6" fillId="57" borderId="0" applyBorder="0">
      <alignment horizontal="centerContinuous"/>
    </xf>
    <xf numFmtId="227" fontId="122" fillId="0" borderId="0" applyFont="0" applyFill="0" applyBorder="0" applyAlignment="0" applyProtection="0"/>
    <xf numFmtId="228" fontId="120" fillId="0" borderId="0" applyFont="0" applyFill="0" applyBorder="0" applyAlignment="0" applyProtection="0"/>
    <xf numFmtId="214" fontId="98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2" fillId="0" borderId="0" applyFont="0" applyFill="0" applyBorder="0" applyAlignment="0" applyProtection="0"/>
    <xf numFmtId="230" fontId="120" fillId="0" borderId="0" applyFont="0" applyFill="0" applyBorder="0" applyAlignment="0" applyProtection="0"/>
    <xf numFmtId="231" fontId="122" fillId="0" borderId="0" applyFont="0" applyFill="0" applyBorder="0" applyAlignment="0" applyProtection="0"/>
    <xf numFmtId="232" fontId="120" fillId="0" borderId="0" applyFont="0" applyFill="0" applyBorder="0" applyAlignment="0" applyProtection="0"/>
    <xf numFmtId="233" fontId="122" fillId="0" borderId="0" applyFont="0" applyFill="0" applyBorder="0" applyAlignment="0" applyProtection="0"/>
    <xf numFmtId="234" fontId="120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99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7" fillId="0" borderId="0" applyNumberFormat="0" applyFill="0" applyBorder="0" applyProtection="0">
      <alignment horizontal="right" vertical="top"/>
    </xf>
    <xf numFmtId="243" fontId="127" fillId="0" borderId="0" applyNumberFormat="0" applyFill="0" applyBorder="0" applyProtection="0">
      <alignment horizontal="right" vertical="top"/>
    </xf>
    <xf numFmtId="243" fontId="127" fillId="0" borderId="0" applyNumberFormat="0" applyFill="0" applyBorder="0" applyProtection="0">
      <alignment horizontal="right" vertical="top"/>
    </xf>
    <xf numFmtId="185" fontId="98" fillId="0" borderId="0" applyBorder="0"/>
    <xf numFmtId="185" fontId="10" fillId="0" borderId="0" applyBorder="0"/>
    <xf numFmtId="185" fontId="10" fillId="0" borderId="0" applyBorder="0"/>
    <xf numFmtId="217" fontId="98" fillId="0" borderId="0" applyBorder="0"/>
    <xf numFmtId="217" fontId="10" fillId="0" borderId="0" applyBorder="0"/>
    <xf numFmtId="217" fontId="10" fillId="0" borderId="0" applyBorder="0"/>
    <xf numFmtId="218" fontId="98" fillId="0" borderId="0" applyBorder="0"/>
    <xf numFmtId="218" fontId="10" fillId="0" borderId="0" applyBorder="0"/>
    <xf numFmtId="218" fontId="10" fillId="0" borderId="0" applyBorder="0"/>
    <xf numFmtId="3" fontId="98" fillId="0" borderId="0" applyBorder="0"/>
    <xf numFmtId="3" fontId="10" fillId="0" borderId="0" applyBorder="0"/>
    <xf numFmtId="3" fontId="10" fillId="0" borderId="0" applyBorder="0"/>
    <xf numFmtId="219" fontId="98" fillId="0" borderId="0" applyBorder="0"/>
    <xf numFmtId="219" fontId="10" fillId="0" borderId="0" applyBorder="0"/>
    <xf numFmtId="219" fontId="10" fillId="0" borderId="0" applyBorder="0"/>
    <xf numFmtId="220" fontId="98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59" borderId="8">
      <alignment vertical="center"/>
    </xf>
    <xf numFmtId="4" fontId="129" fillId="59" borderId="8">
      <alignment vertical="center"/>
    </xf>
    <xf numFmtId="4" fontId="104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99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59" borderId="33">
      <alignment vertical="center"/>
    </xf>
    <xf numFmtId="4" fontId="135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59" borderId="33">
      <alignment vertical="center"/>
    </xf>
    <xf numFmtId="4" fontId="137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59" borderId="33">
      <alignment vertical="center"/>
    </xf>
    <xf numFmtId="4" fontId="129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8" fillId="0" borderId="0" applyFont="0" applyFill="0" applyBorder="0" applyAlignment="0" applyProtection="0"/>
    <xf numFmtId="201" fontId="139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99" fillId="14" borderId="0" applyNumberFormat="0" applyBorder="0" applyAlignment="0" applyProtection="0"/>
    <xf numFmtId="0" fontId="58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235" fontId="120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120" fillId="0" borderId="0" applyFont="0" applyFill="0" applyBorder="0" applyAlignment="0" applyProtection="0"/>
    <xf numFmtId="238" fontId="120" fillId="0" borderId="0" applyFont="0" applyFill="0" applyBorder="0" applyAlignment="0" applyProtection="0"/>
    <xf numFmtId="239" fontId="120" fillId="0" borderId="0" applyFont="0" applyFill="0" applyBorder="0" applyAlignment="0" applyProtection="0"/>
    <xf numFmtId="240" fontId="120" fillId="0" borderId="0" applyFont="0" applyFill="0" applyBorder="0" applyAlignment="0" applyProtection="0"/>
    <xf numFmtId="241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99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3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99" fillId="19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99" fillId="18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99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8" fillId="0" borderId="0"/>
    <xf numFmtId="0" fontId="99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6" fillId="7" borderId="1" applyNumberFormat="0" applyAlignment="0" applyProtection="0"/>
    <xf numFmtId="3" fontId="98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99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99" fillId="18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8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9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99" fillId="18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6" borderId="0" applyNumberFormat="0" applyBorder="0" applyAlignment="0" applyProtection="0"/>
    <xf numFmtId="0" fontId="99" fillId="18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3" fillId="0" borderId="28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8" fillId="0" borderId="0" applyFont="0" applyFill="0" applyBorder="0" applyAlignment="0" applyProtection="0"/>
    <xf numFmtId="0" fontId="16" fillId="7" borderId="1" applyNumberFormat="0" applyAlignment="0" applyProtection="0"/>
    <xf numFmtId="43" fontId="142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99" fillId="18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9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3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4" fillId="0" borderId="0"/>
    <xf numFmtId="0" fontId="10" fillId="0" borderId="0"/>
    <xf numFmtId="0" fontId="10" fillId="0" borderId="0"/>
    <xf numFmtId="0" fontId="7" fillId="0" borderId="0"/>
    <xf numFmtId="43" fontId="142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7" fillId="0" borderId="0"/>
    <xf numFmtId="0" fontId="99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3" fillId="0" borderId="28"/>
    <xf numFmtId="0" fontId="18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2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8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9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9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3" fillId="0" borderId="28"/>
    <xf numFmtId="0" fontId="18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2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8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9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9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2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8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8" fillId="0" borderId="0" applyFont="0" applyFill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2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03" fillId="0" borderId="3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3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1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7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9" fillId="3" borderId="0" applyNumberFormat="0" applyBorder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2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1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0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0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99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4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8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4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7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99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9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4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0" fontId="109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4" fillId="60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112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13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105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5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3" fillId="0" borderId="0"/>
    <xf numFmtId="0" fontId="1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3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99" fillId="65" borderId="0" applyNumberFormat="0" applyBorder="0" applyAlignment="0" applyProtection="0"/>
    <xf numFmtId="0" fontId="99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99" fillId="69" borderId="0" applyNumberFormat="0" applyBorder="0" applyAlignment="0" applyProtection="0"/>
    <xf numFmtId="0" fontId="99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99" fillId="73" borderId="0" applyNumberFormat="0" applyBorder="0" applyAlignment="0" applyProtection="0"/>
    <xf numFmtId="0" fontId="99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99" fillId="73" borderId="0" applyNumberFormat="0" applyBorder="0" applyAlignment="0" applyProtection="0"/>
    <xf numFmtId="0" fontId="99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99" fillId="64" borderId="0" applyNumberFormat="0" applyBorder="0" applyAlignment="0" applyProtection="0"/>
    <xf numFmtId="0" fontId="99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99" fillId="77" borderId="0" applyNumberFormat="0" applyBorder="0" applyAlignment="0" applyProtection="0"/>
    <xf numFmtId="0" fontId="99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4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5" fillId="80" borderId="0" applyNumberFormat="0" applyBorder="0" applyAlignment="0" applyProtection="0"/>
    <xf numFmtId="0" fontId="115" fillId="81" borderId="0" applyNumberFormat="0" applyBorder="0" applyAlignment="0" applyProtection="0"/>
    <xf numFmtId="0" fontId="115" fillId="82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5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8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09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09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6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7" fillId="0" borderId="0" applyFont="0" applyFill="0" applyBorder="0" applyAlignment="0" applyProtection="0"/>
    <xf numFmtId="0" fontId="10" fillId="0" borderId="0"/>
    <xf numFmtId="0" fontId="97" fillId="0" borderId="0"/>
    <xf numFmtId="0" fontId="4" fillId="0" borderId="0"/>
    <xf numFmtId="0" fontId="3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97" fillId="0" borderId="0"/>
  </cellStyleXfs>
  <cellXfs count="1074">
    <xf numFmtId="0" fontId="0" fillId="0" borderId="0" xfId="0"/>
    <xf numFmtId="0" fontId="31" fillId="0" borderId="0" xfId="0" applyFont="1"/>
    <xf numFmtId="0" fontId="34" fillId="0" borderId="0" xfId="0" applyFont="1"/>
    <xf numFmtId="177" fontId="32" fillId="50" borderId="10" xfId="3070" applyNumberFormat="1" applyFont="1" applyFill="1" applyBorder="1"/>
    <xf numFmtId="0" fontId="96" fillId="0" borderId="0" xfId="0" applyFont="1"/>
    <xf numFmtId="177" fontId="31" fillId="0" borderId="0" xfId="0" applyNumberFormat="1" applyFont="1"/>
    <xf numFmtId="0" fontId="32" fillId="50" borderId="10" xfId="0" applyFont="1" applyFill="1" applyBorder="1"/>
    <xf numFmtId="177" fontId="34" fillId="0" borderId="0" xfId="3070" applyNumberFormat="1" applyFont="1"/>
    <xf numFmtId="183" fontId="33" fillId="49" borderId="22" xfId="0" applyNumberFormat="1" applyFont="1" applyFill="1" applyBorder="1" applyAlignment="1">
      <alignment horizontal="center" vertical="center" wrapText="1"/>
    </xf>
    <xf numFmtId="177" fontId="32" fillId="50" borderId="21" xfId="3070" applyNumberFormat="1" applyFont="1" applyFill="1" applyBorder="1"/>
    <xf numFmtId="0" fontId="149" fillId="0" borderId="0" xfId="0" applyFont="1"/>
    <xf numFmtId="177" fontId="34" fillId="54" borderId="10" xfId="3070" applyNumberFormat="1" applyFont="1" applyFill="1" applyBorder="1"/>
    <xf numFmtId="9" fontId="31" fillId="0" borderId="0" xfId="3486" applyFont="1"/>
    <xf numFmtId="0" fontId="32" fillId="50" borderId="10" xfId="0" applyFont="1" applyFill="1" applyBorder="1" applyAlignment="1">
      <alignment horizontal="center"/>
    </xf>
    <xf numFmtId="0" fontId="31" fillId="0" borderId="0" xfId="317" applyFont="1"/>
    <xf numFmtId="177" fontId="32" fillId="50" borderId="0" xfId="3070" applyNumberFormat="1" applyFont="1" applyFill="1"/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0" fontId="32" fillId="50" borderId="10" xfId="0" applyFont="1" applyFill="1" applyBorder="1" applyAlignment="1">
      <alignment horizontal="center" wrapText="1"/>
    </xf>
    <xf numFmtId="177" fontId="32" fillId="50" borderId="24" xfId="319" applyNumberFormat="1" applyFont="1" applyFill="1" applyBorder="1" applyAlignment="1">
      <alignment horizontal="left"/>
    </xf>
    <xf numFmtId="0" fontId="32" fillId="50" borderId="10" xfId="317" applyFont="1" applyFill="1" applyBorder="1"/>
    <xf numFmtId="235" fontId="32" fillId="50" borderId="10" xfId="317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4" fillId="23" borderId="10" xfId="324" applyFont="1" applyFill="1" applyBorder="1" applyAlignment="1">
      <alignment horizontal="left" vertical="center" indent="5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0" fontId="32" fillId="50" borderId="43" xfId="0" applyFont="1" applyFill="1" applyBorder="1"/>
    <xf numFmtId="0" fontId="32" fillId="50" borderId="44" xfId="0" applyFont="1" applyFill="1" applyBorder="1"/>
    <xf numFmtId="0" fontId="33" fillId="49" borderId="43" xfId="0" applyFont="1" applyFill="1" applyBorder="1" applyAlignment="1">
      <alignment vertical="top"/>
    </xf>
    <xf numFmtId="0" fontId="33" fillId="49" borderId="43" xfId="0" applyFont="1" applyFill="1" applyBorder="1" applyAlignment="1">
      <alignment horizontal="center" vertical="top"/>
    </xf>
    <xf numFmtId="0" fontId="33" fillId="49" borderId="43" xfId="0" applyFont="1" applyFill="1" applyBorder="1" applyAlignment="1">
      <alignment horizontal="center" vertical="top" wrapText="1"/>
    </xf>
    <xf numFmtId="0" fontId="96" fillId="0" borderId="43" xfId="0" applyFont="1" applyBorder="1"/>
    <xf numFmtId="0" fontId="96" fillId="0" borderId="43" xfId="0" applyFont="1" applyBorder="1" applyAlignment="1">
      <alignment horizontal="center" vertical="center" wrapText="1"/>
    </xf>
    <xf numFmtId="0" fontId="96" fillId="0" borderId="43" xfId="0" applyFont="1" applyBorder="1" applyAlignment="1">
      <alignment wrapText="1"/>
    </xf>
    <xf numFmtId="172" fontId="96" fillId="0" borderId="44" xfId="287" applyNumberFormat="1" applyFont="1" applyBorder="1"/>
    <xf numFmtId="0" fontId="32" fillId="50" borderId="43" xfId="317" applyFont="1" applyFill="1" applyBorder="1"/>
    <xf numFmtId="0" fontId="32" fillId="0" borderId="38" xfId="317" applyFont="1" applyBorder="1"/>
    <xf numFmtId="0" fontId="34" fillId="0" borderId="44" xfId="317" applyFont="1" applyBorder="1"/>
    <xf numFmtId="0" fontId="32" fillId="50" borderId="44" xfId="317" applyFont="1" applyFill="1" applyBorder="1"/>
    <xf numFmtId="3" fontId="33" fillId="49" borderId="39" xfId="0" applyNumberFormat="1" applyFont="1" applyFill="1" applyBorder="1" applyAlignment="1">
      <alignment horizontal="center"/>
    </xf>
    <xf numFmtId="0" fontId="32" fillId="50" borderId="38" xfId="0" applyFont="1" applyFill="1" applyBorder="1"/>
    <xf numFmtId="0" fontId="33" fillId="49" borderId="43" xfId="0" applyFont="1" applyFill="1" applyBorder="1" applyAlignment="1">
      <alignment vertical="top" wrapText="1"/>
    </xf>
    <xf numFmtId="170" fontId="96" fillId="0" borderId="44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44" xfId="287" applyFont="1" applyBorder="1" applyAlignment="1">
      <alignment vertical="center"/>
    </xf>
    <xf numFmtId="0" fontId="33" fillId="49" borderId="46" xfId="317" applyFont="1" applyFill="1" applyBorder="1" applyAlignment="1">
      <alignment horizontal="center" vertical="center" wrapText="1"/>
    </xf>
    <xf numFmtId="177" fontId="31" fillId="0" borderId="0" xfId="317" applyNumberFormat="1" applyFont="1"/>
    <xf numFmtId="43" fontId="31" fillId="0" borderId="0" xfId="317" applyNumberFormat="1" applyFont="1"/>
    <xf numFmtId="177" fontId="150" fillId="55" borderId="0" xfId="0" applyNumberFormat="1" applyFont="1" applyFill="1"/>
    <xf numFmtId="177" fontId="31" fillId="54" borderId="0" xfId="317" applyNumberFormat="1" applyFont="1" applyFill="1"/>
    <xf numFmtId="0" fontId="153" fillId="0" borderId="0" xfId="3490" applyFont="1"/>
    <xf numFmtId="0" fontId="154" fillId="0" borderId="0" xfId="3490" applyFont="1"/>
    <xf numFmtId="0" fontId="155" fillId="0" borderId="0" xfId="0" applyFont="1"/>
    <xf numFmtId="175" fontId="155" fillId="0" borderId="0" xfId="0" applyNumberFormat="1" applyFont="1" applyAlignment="1">
      <alignment horizontal="center"/>
    </xf>
    <xf numFmtId="0" fontId="156" fillId="0" borderId="0" xfId="0" applyFont="1"/>
    <xf numFmtId="0" fontId="157" fillId="0" borderId="0" xfId="0" applyFont="1"/>
    <xf numFmtId="0" fontId="158" fillId="49" borderId="45" xfId="0" applyFont="1" applyFill="1" applyBorder="1" applyAlignment="1">
      <alignment horizontal="center" vertical="center"/>
    </xf>
    <xf numFmtId="175" fontId="158" fillId="49" borderId="39" xfId="0" applyNumberFormat="1" applyFont="1" applyFill="1" applyBorder="1" applyAlignment="1">
      <alignment horizontal="center" vertical="center"/>
    </xf>
    <xf numFmtId="183" fontId="158" fillId="49" borderId="39" xfId="0" applyNumberFormat="1" applyFont="1" applyFill="1" applyBorder="1" applyAlignment="1">
      <alignment horizontal="center" vertical="center" wrapText="1"/>
    </xf>
    <xf numFmtId="0" fontId="158" fillId="49" borderId="24" xfId="0" applyFont="1" applyFill="1" applyBorder="1" applyAlignment="1">
      <alignment horizontal="center" vertical="center"/>
    </xf>
    <xf numFmtId="175" fontId="158" fillId="49" borderId="21" xfId="0" applyNumberFormat="1" applyFont="1" applyFill="1" applyBorder="1" applyAlignment="1">
      <alignment horizontal="center" vertical="center"/>
    </xf>
    <xf numFmtId="14" fontId="158" fillId="49" borderId="21" xfId="0" applyNumberFormat="1" applyFont="1" applyFill="1" applyBorder="1" applyAlignment="1">
      <alignment horizontal="center" vertical="center" wrapText="1"/>
    </xf>
    <xf numFmtId="0" fontId="158" fillId="49" borderId="43" xfId="0" applyFont="1" applyFill="1" applyBorder="1"/>
    <xf numFmtId="175" fontId="157" fillId="49" borderId="38" xfId="0" applyNumberFormat="1" applyFont="1" applyFill="1" applyBorder="1" applyAlignment="1">
      <alignment horizontal="center"/>
    </xf>
    <xf numFmtId="0" fontId="157" fillId="49" borderId="38" xfId="0" applyFont="1" applyFill="1" applyBorder="1"/>
    <xf numFmtId="0" fontId="157" fillId="49" borderId="44" xfId="0" applyFont="1" applyFill="1" applyBorder="1"/>
    <xf numFmtId="0" fontId="155" fillId="0" borderId="10" xfId="0" applyFont="1" applyBorder="1"/>
    <xf numFmtId="175" fontId="155" fillId="54" borderId="10" xfId="0" applyNumberFormat="1" applyFont="1" applyFill="1" applyBorder="1" applyAlignment="1">
      <alignment horizontal="center"/>
    </xf>
    <xf numFmtId="177" fontId="157" fillId="0" borderId="10" xfId="3070" applyNumberFormat="1" applyFont="1" applyBorder="1"/>
    <xf numFmtId="175" fontId="155" fillId="0" borderId="10" xfId="0" applyNumberFormat="1" applyFont="1" applyBorder="1" applyAlignment="1">
      <alignment horizontal="center"/>
    </xf>
    <xf numFmtId="0" fontId="159" fillId="50" borderId="10" xfId="0" applyFont="1" applyFill="1" applyBorder="1"/>
    <xf numFmtId="175" fontId="159" fillId="50" borderId="10" xfId="0" applyNumberFormat="1" applyFont="1" applyFill="1" applyBorder="1" applyAlignment="1">
      <alignment horizontal="center"/>
    </xf>
    <xf numFmtId="177" fontId="159" fillId="50" borderId="10" xfId="3070" applyNumberFormat="1" applyFont="1" applyFill="1" applyBorder="1"/>
    <xf numFmtId="172" fontId="155" fillId="0" borderId="0" xfId="286" applyNumberFormat="1" applyFont="1"/>
    <xf numFmtId="175" fontId="156" fillId="0" borderId="0" xfId="0" applyNumberFormat="1" applyFont="1" applyAlignment="1">
      <alignment horizontal="center"/>
    </xf>
    <xf numFmtId="0" fontId="156" fillId="0" borderId="0" xfId="0" applyFont="1" applyAlignment="1">
      <alignment horizontal="center"/>
    </xf>
    <xf numFmtId="177" fontId="157" fillId="54" borderId="10" xfId="3070" applyNumberFormat="1" applyFont="1" applyFill="1" applyBorder="1"/>
    <xf numFmtId="14" fontId="161" fillId="51" borderId="0" xfId="101" applyNumberFormat="1" applyFont="1" applyFill="1" applyBorder="1" applyAlignment="1" applyProtection="1">
      <alignment horizontal="left" vertical="center"/>
      <protection locked="0"/>
    </xf>
    <xf numFmtId="9" fontId="155" fillId="0" borderId="0" xfId="3486" applyFont="1"/>
    <xf numFmtId="177" fontId="155" fillId="0" borderId="0" xfId="0" applyNumberFormat="1" applyFont="1"/>
    <xf numFmtId="0" fontId="155" fillId="54" borderId="10" xfId="0" applyFont="1" applyFill="1" applyBorder="1"/>
    <xf numFmtId="177" fontId="157" fillId="0" borderId="0" xfId="3070" applyNumberFormat="1" applyFont="1"/>
    <xf numFmtId="3" fontId="155" fillId="0" borderId="0" xfId="0" applyNumberFormat="1" applyFont="1"/>
    <xf numFmtId="0" fontId="155" fillId="0" borderId="0" xfId="0" applyFont="1" applyAlignment="1">
      <alignment horizontal="center"/>
    </xf>
    <xf numFmtId="0" fontId="158" fillId="49" borderId="39" xfId="0" applyFont="1" applyFill="1" applyBorder="1" applyAlignment="1">
      <alignment horizontal="center" vertical="center"/>
    </xf>
    <xf numFmtId="14" fontId="158" fillId="49" borderId="39" xfId="0" applyNumberFormat="1" applyFont="1" applyFill="1" applyBorder="1" applyAlignment="1">
      <alignment horizontal="center" vertical="center" wrapText="1"/>
    </xf>
    <xf numFmtId="0" fontId="158" fillId="49" borderId="23" xfId="0" applyFont="1" applyFill="1" applyBorder="1" applyAlignment="1">
      <alignment horizontal="center" vertical="center"/>
    </xf>
    <xf numFmtId="0" fontId="158" fillId="49" borderId="22" xfId="0" applyFont="1" applyFill="1" applyBorder="1" applyAlignment="1">
      <alignment horizontal="center" vertical="center"/>
    </xf>
    <xf numFmtId="183" fontId="158" fillId="49" borderId="22" xfId="0" applyNumberFormat="1" applyFont="1" applyFill="1" applyBorder="1" applyAlignment="1">
      <alignment horizontal="center" vertical="center" wrapText="1"/>
    </xf>
    <xf numFmtId="0" fontId="158" fillId="49" borderId="21" xfId="0" applyFont="1" applyFill="1" applyBorder="1" applyAlignment="1">
      <alignment horizontal="center" vertical="center"/>
    </xf>
    <xf numFmtId="0" fontId="155" fillId="0" borderId="21" xfId="0" applyFont="1" applyBorder="1" applyAlignment="1">
      <alignment horizontal="center"/>
    </xf>
    <xf numFmtId="0" fontId="155" fillId="0" borderId="10" xfId="0" applyFont="1" applyBorder="1" applyAlignment="1">
      <alignment horizontal="center"/>
    </xf>
    <xf numFmtId="0" fontId="159" fillId="50" borderId="10" xfId="0" applyFont="1" applyFill="1" applyBorder="1" applyAlignment="1">
      <alignment horizontal="center"/>
    </xf>
    <xf numFmtId="0" fontId="155" fillId="0" borderId="10" xfId="0" applyFont="1" applyBorder="1" applyAlignment="1">
      <alignment vertical="top" wrapText="1"/>
    </xf>
    <xf numFmtId="177" fontId="159" fillId="50" borderId="10" xfId="3070" applyNumberFormat="1" applyFont="1" applyFill="1" applyBorder="1" applyAlignment="1">
      <alignment horizontal="center"/>
    </xf>
    <xf numFmtId="0" fontId="155" fillId="0" borderId="25" xfId="0" applyFont="1" applyBorder="1"/>
    <xf numFmtId="0" fontId="155" fillId="0" borderId="25" xfId="0" applyFont="1" applyBorder="1" applyAlignment="1">
      <alignment horizontal="justify" wrapText="1"/>
    </xf>
    <xf numFmtId="0" fontId="155" fillId="0" borderId="0" xfId="0" applyFont="1" applyAlignment="1">
      <alignment horizontal="justify" wrapText="1"/>
    </xf>
    <xf numFmtId="0" fontId="155" fillId="51" borderId="0" xfId="0" applyFont="1" applyFill="1"/>
    <xf numFmtId="0" fontId="159" fillId="51" borderId="38" xfId="0" applyFont="1" applyFill="1" applyBorder="1"/>
    <xf numFmtId="0" fontId="159" fillId="51" borderId="38" xfId="0" applyFont="1" applyFill="1" applyBorder="1" applyAlignment="1">
      <alignment horizontal="center"/>
    </xf>
    <xf numFmtId="177" fontId="159" fillId="51" borderId="38" xfId="3070" applyNumberFormat="1" applyFont="1" applyFill="1" applyBorder="1"/>
    <xf numFmtId="0" fontId="159" fillId="50" borderId="0" xfId="0" applyFont="1" applyFill="1" applyAlignment="1">
      <alignment horizontal="left"/>
    </xf>
    <xf numFmtId="0" fontId="155" fillId="0" borderId="39" xfId="0" applyFont="1" applyBorder="1" applyAlignment="1">
      <alignment horizontal="center"/>
    </xf>
    <xf numFmtId="0" fontId="155" fillId="0" borderId="10" xfId="0" applyFont="1" applyBorder="1" applyAlignment="1">
      <alignment wrapText="1"/>
    </xf>
    <xf numFmtId="181" fontId="157" fillId="54" borderId="10" xfId="3070" applyNumberFormat="1" applyFont="1" applyFill="1" applyBorder="1"/>
    <xf numFmtId="181" fontId="159" fillId="50" borderId="10" xfId="3070" applyNumberFormat="1" applyFont="1" applyFill="1" applyBorder="1"/>
    <xf numFmtId="181" fontId="157" fillId="0" borderId="10" xfId="3070" applyNumberFormat="1" applyFont="1" applyBorder="1"/>
    <xf numFmtId="177" fontId="159" fillId="0" borderId="0" xfId="3070" applyNumberFormat="1" applyFont="1"/>
    <xf numFmtId="176" fontId="157" fillId="0" borderId="0" xfId="3070" applyNumberFormat="1" applyFont="1"/>
    <xf numFmtId="0" fontId="159" fillId="50" borderId="39" xfId="0" applyFont="1" applyFill="1" applyBorder="1"/>
    <xf numFmtId="0" fontId="159" fillId="50" borderId="39" xfId="0" applyFont="1" applyFill="1" applyBorder="1" applyAlignment="1">
      <alignment horizontal="center"/>
    </xf>
    <xf numFmtId="0" fontId="159" fillId="50" borderId="39" xfId="0" applyFont="1" applyFill="1" applyBorder="1" applyAlignment="1">
      <alignment wrapText="1"/>
    </xf>
    <xf numFmtId="0" fontId="155" fillId="0" borderId="21" xfId="0" applyFont="1" applyBorder="1" applyAlignment="1">
      <alignment wrapText="1"/>
    </xf>
    <xf numFmtId="177" fontId="159" fillId="50" borderId="10" xfId="0" applyNumberFormat="1" applyFont="1" applyFill="1" applyBorder="1"/>
    <xf numFmtId="0" fontId="31" fillId="0" borderId="0" xfId="317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14" fontId="158" fillId="0" borderId="0" xfId="0" applyNumberFormat="1" applyFont="1" applyAlignment="1">
      <alignment horizontal="center" vertical="center" wrapText="1"/>
    </xf>
    <xf numFmtId="0" fontId="155" fillId="0" borderId="10" xfId="0" quotePrefix="1" applyFont="1" applyBorder="1" applyAlignment="1">
      <alignment horizontal="center"/>
    </xf>
    <xf numFmtId="0" fontId="155" fillId="0" borderId="45" xfId="0" applyFont="1" applyBorder="1"/>
    <xf numFmtId="0" fontId="155" fillId="0" borderId="21" xfId="0" applyFont="1" applyBorder="1"/>
    <xf numFmtId="0" fontId="159" fillId="50" borderId="43" xfId="0" applyFont="1" applyFill="1" applyBorder="1"/>
    <xf numFmtId="0" fontId="159" fillId="50" borderId="38" xfId="0" applyFont="1" applyFill="1" applyBorder="1" applyAlignment="1">
      <alignment horizontal="center"/>
    </xf>
    <xf numFmtId="177" fontId="159" fillId="50" borderId="44" xfId="3070" applyNumberFormat="1" applyFont="1" applyFill="1" applyBorder="1"/>
    <xf numFmtId="0" fontId="163" fillId="0" borderId="10" xfId="0" applyFont="1" applyBorder="1" applyAlignment="1">
      <alignment horizontal="center" vertical="top"/>
    </xf>
    <xf numFmtId="0" fontId="158" fillId="49" borderId="38" xfId="0" applyFont="1" applyFill="1" applyBorder="1"/>
    <xf numFmtId="0" fontId="158" fillId="49" borderId="44" xfId="0" applyFont="1" applyFill="1" applyBorder="1"/>
    <xf numFmtId="0" fontId="157" fillId="0" borderId="10" xfId="320" applyFont="1" applyFill="1" applyBorder="1" applyAlignment="1">
      <alignment horizontal="center" vertical="center"/>
    </xf>
    <xf numFmtId="0" fontId="159" fillId="50" borderId="43" xfId="0" applyFont="1" applyFill="1" applyBorder="1" applyAlignment="1">
      <alignment wrapText="1"/>
    </xf>
    <xf numFmtId="0" fontId="164" fillId="0" borderId="0" xfId="0" applyFont="1"/>
    <xf numFmtId="0" fontId="165" fillId="0" borderId="0" xfId="0" applyFont="1"/>
    <xf numFmtId="0" fontId="166" fillId="0" borderId="0" xfId="0" applyFont="1"/>
    <xf numFmtId="14" fontId="158" fillId="49" borderId="40" xfId="0" applyNumberFormat="1" applyFont="1" applyFill="1" applyBorder="1" applyAlignment="1">
      <alignment horizontal="center" wrapText="1"/>
    </xf>
    <xf numFmtId="14" fontId="158" fillId="49" borderId="42" xfId="0" applyNumberFormat="1" applyFont="1" applyFill="1" applyBorder="1" applyAlignment="1">
      <alignment horizontal="center" wrapText="1"/>
    </xf>
    <xf numFmtId="14" fontId="158" fillId="49" borderId="39" xfId="0" applyNumberFormat="1" applyFont="1" applyFill="1" applyBorder="1" applyAlignment="1">
      <alignment horizontal="center" wrapText="1"/>
    </xf>
    <xf numFmtId="14" fontId="158" fillId="49" borderId="42" xfId="0" applyNumberFormat="1" applyFont="1" applyFill="1" applyBorder="1" applyAlignment="1">
      <alignment horizontal="center" vertical="center" wrapText="1"/>
    </xf>
    <xf numFmtId="14" fontId="158" fillId="49" borderId="24" xfId="0" applyNumberFormat="1" applyFont="1" applyFill="1" applyBorder="1" applyAlignment="1">
      <alignment horizontal="center" wrapText="1"/>
    </xf>
    <xf numFmtId="183" fontId="158" fillId="49" borderId="26" xfId="0" applyNumberFormat="1" applyFont="1" applyFill="1" applyBorder="1" applyAlignment="1">
      <alignment horizontal="center" vertical="center" wrapText="1"/>
    </xf>
    <xf numFmtId="183" fontId="158" fillId="89" borderId="21" xfId="0" applyNumberFormat="1" applyFont="1" applyFill="1" applyBorder="1" applyAlignment="1">
      <alignment horizontal="center" vertical="center" wrapText="1"/>
    </xf>
    <xf numFmtId="14" fontId="158" fillId="89" borderId="26" xfId="0" applyNumberFormat="1" applyFont="1" applyFill="1" applyBorder="1" applyAlignment="1">
      <alignment horizontal="center" vertical="center" wrapText="1"/>
    </xf>
    <xf numFmtId="3" fontId="157" fillId="0" borderId="10" xfId="3070" applyNumberFormat="1" applyFont="1" applyBorder="1"/>
    <xf numFmtId="199" fontId="157" fillId="0" borderId="10" xfId="3486" applyNumberFormat="1" applyFont="1" applyBorder="1"/>
    <xf numFmtId="199" fontId="155" fillId="0" borderId="0" xfId="3486" applyNumberFormat="1" applyFont="1"/>
    <xf numFmtId="199" fontId="157" fillId="0" borderId="10" xfId="3486" applyNumberFormat="1" applyFont="1" applyFill="1" applyBorder="1"/>
    <xf numFmtId="174" fontId="167" fillId="0" borderId="10" xfId="3486" applyNumberFormat="1" applyFont="1" applyFill="1" applyBorder="1"/>
    <xf numFmtId="0" fontId="168" fillId="88" borderId="41" xfId="0" applyFont="1" applyFill="1" applyBorder="1"/>
    <xf numFmtId="199" fontId="168" fillId="88" borderId="10" xfId="0" applyNumberFormat="1" applyFont="1" applyFill="1" applyBorder="1"/>
    <xf numFmtId="199" fontId="155" fillId="0" borderId="0" xfId="3486" applyNumberFormat="1" applyFont="1" applyFill="1"/>
    <xf numFmtId="0" fontId="159" fillId="50" borderId="41" xfId="0" applyFont="1" applyFill="1" applyBorder="1"/>
    <xf numFmtId="3" fontId="159" fillId="50" borderId="10" xfId="0" applyNumberFormat="1" applyFont="1" applyFill="1" applyBorder="1"/>
    <xf numFmtId="199" fontId="159" fillId="50" borderId="10" xfId="0" applyNumberFormat="1" applyFont="1" applyFill="1" applyBorder="1"/>
    <xf numFmtId="199" fontId="157" fillId="0" borderId="0" xfId="3486" applyNumberFormat="1" applyFont="1" applyBorder="1"/>
    <xf numFmtId="0" fontId="159" fillId="50" borderId="44" xfId="0" applyFont="1" applyFill="1" applyBorder="1"/>
    <xf numFmtId="14" fontId="158" fillId="0" borderId="0" xfId="0" applyNumberFormat="1" applyFont="1" applyAlignment="1">
      <alignment horizontal="center" wrapText="1"/>
    </xf>
    <xf numFmtId="10" fontId="155" fillId="0" borderId="0" xfId="3486" applyNumberFormat="1" applyFont="1" applyFill="1" applyBorder="1"/>
    <xf numFmtId="10" fontId="156" fillId="0" borderId="0" xfId="0" applyNumberFormat="1" applyFont="1"/>
    <xf numFmtId="0" fontId="158" fillId="49" borderId="39" xfId="0" applyFont="1" applyFill="1" applyBorder="1" applyAlignment="1">
      <alignment horizontal="center" wrapText="1"/>
    </xf>
    <xf numFmtId="0" fontId="158" fillId="49" borderId="22" xfId="0" applyFont="1" applyFill="1" applyBorder="1" applyAlignment="1">
      <alignment horizontal="center" wrapText="1"/>
    </xf>
    <xf numFmtId="0" fontId="158" fillId="49" borderId="10" xfId="0" applyFont="1" applyFill="1" applyBorder="1" applyAlignment="1">
      <alignment horizontal="center" vertical="top" wrapText="1"/>
    </xf>
    <xf numFmtId="174" fontId="155" fillId="0" borderId="0" xfId="0" applyNumberFormat="1" applyFont="1"/>
    <xf numFmtId="0" fontId="158" fillId="0" borderId="0" xfId="0" applyFont="1" applyAlignment="1">
      <alignment horizontal="center"/>
    </xf>
    <xf numFmtId="0" fontId="167" fillId="0" borderId="10" xfId="0" applyFont="1" applyBorder="1" applyAlignment="1">
      <alignment vertical="top" wrapText="1"/>
    </xf>
    <xf numFmtId="0" fontId="167" fillId="0" borderId="0" xfId="0" applyFont="1" applyAlignment="1">
      <alignment vertical="top" wrapText="1"/>
    </xf>
    <xf numFmtId="174" fontId="167" fillId="0" borderId="0" xfId="3486" applyNumberFormat="1" applyFont="1" applyFill="1" applyBorder="1"/>
    <xf numFmtId="0" fontId="167" fillId="0" borderId="0" xfId="0" applyFont="1"/>
    <xf numFmtId="0" fontId="156" fillId="0" borderId="10" xfId="0" applyFont="1" applyBorder="1" applyAlignment="1">
      <alignment vertical="top" wrapText="1"/>
    </xf>
    <xf numFmtId="0" fontId="169" fillId="0" borderId="0" xfId="0" applyFont="1"/>
    <xf numFmtId="0" fontId="158" fillId="49" borderId="10" xfId="0" applyFont="1" applyFill="1" applyBorder="1" applyAlignment="1">
      <alignment horizontal="center"/>
    </xf>
    <xf numFmtId="183" fontId="155" fillId="0" borderId="10" xfId="0" applyNumberFormat="1" applyFont="1" applyBorder="1"/>
    <xf numFmtId="2" fontId="155" fillId="0" borderId="10" xfId="0" applyNumberFormat="1" applyFont="1" applyBorder="1"/>
    <xf numFmtId="4" fontId="155" fillId="0" borderId="10" xfId="0" applyNumberFormat="1" applyFont="1" applyBorder="1"/>
    <xf numFmtId="177" fontId="155" fillId="0" borderId="10" xfId="0" applyNumberFormat="1" applyFont="1" applyBorder="1"/>
    <xf numFmtId="0" fontId="170" fillId="0" borderId="0" xfId="0" applyFont="1"/>
    <xf numFmtId="14" fontId="158" fillId="49" borderId="10" xfId="0" applyNumberFormat="1" applyFont="1" applyFill="1" applyBorder="1" applyAlignment="1">
      <alignment horizontal="center" vertical="center" wrapText="1"/>
    </xf>
    <xf numFmtId="0" fontId="170" fillId="54" borderId="10" xfId="0" applyFont="1" applyFill="1" applyBorder="1"/>
    <xf numFmtId="173" fontId="170" fillId="0" borderId="10" xfId="0" applyNumberFormat="1" applyFont="1" applyBorder="1" applyAlignment="1">
      <alignment horizontal="center"/>
    </xf>
    <xf numFmtId="14" fontId="158" fillId="49" borderId="22" xfId="0" applyNumberFormat="1" applyFont="1" applyFill="1" applyBorder="1" applyAlignment="1">
      <alignment horizontal="center" vertical="center" wrapText="1"/>
    </xf>
    <xf numFmtId="0" fontId="170" fillId="0" borderId="10" xfId="0" applyFont="1" applyBorder="1"/>
    <xf numFmtId="10" fontId="170" fillId="54" borderId="10" xfId="3486" applyNumberFormat="1" applyFont="1" applyFill="1" applyBorder="1" applyAlignment="1">
      <alignment horizontal="center"/>
    </xf>
    <xf numFmtId="43" fontId="170" fillId="54" borderId="10" xfId="3486" applyNumberFormat="1" applyFont="1" applyFill="1" applyBorder="1" applyAlignment="1">
      <alignment horizontal="center"/>
    </xf>
    <xf numFmtId="14" fontId="158" fillId="49" borderId="44" xfId="0" applyNumberFormat="1" applyFont="1" applyFill="1" applyBorder="1" applyAlignment="1">
      <alignment horizontal="center" vertical="center" wrapText="1"/>
    </xf>
    <xf numFmtId="183" fontId="158" fillId="49" borderId="10" xfId="0" applyNumberFormat="1" applyFont="1" applyFill="1" applyBorder="1" applyAlignment="1">
      <alignment horizontal="center" vertical="center" wrapText="1"/>
    </xf>
    <xf numFmtId="0" fontId="167" fillId="0" borderId="10" xfId="0" applyFont="1" applyBorder="1"/>
    <xf numFmtId="10" fontId="167" fillId="0" borderId="10" xfId="3486" applyNumberFormat="1" applyFont="1" applyFill="1" applyBorder="1" applyAlignment="1">
      <alignment horizontal="center"/>
    </xf>
    <xf numFmtId="14" fontId="158" fillId="49" borderId="39" xfId="0" applyNumberFormat="1" applyFont="1" applyFill="1" applyBorder="1" applyAlignment="1">
      <alignment horizontal="center"/>
    </xf>
    <xf numFmtId="14" fontId="158" fillId="49" borderId="23" xfId="0" applyNumberFormat="1" applyFont="1" applyFill="1" applyBorder="1" applyAlignment="1">
      <alignment horizontal="center"/>
    </xf>
    <xf numFmtId="177" fontId="157" fillId="0" borderId="21" xfId="3070" applyNumberFormat="1" applyFont="1" applyBorder="1"/>
    <xf numFmtId="0" fontId="155" fillId="0" borderId="10" xfId="304" applyFont="1" applyBorder="1"/>
    <xf numFmtId="14" fontId="159" fillId="50" borderId="10" xfId="0" applyNumberFormat="1" applyFont="1" applyFill="1" applyBorder="1" applyAlignment="1">
      <alignment horizontal="left"/>
    </xf>
    <xf numFmtId="14" fontId="158" fillId="49" borderId="21" xfId="0" applyNumberFormat="1" applyFont="1" applyFill="1" applyBorder="1" applyAlignment="1">
      <alignment horizontal="center" vertical="center"/>
    </xf>
    <xf numFmtId="0" fontId="155" fillId="0" borderId="39" xfId="0" applyFont="1" applyBorder="1"/>
    <xf numFmtId="14" fontId="159" fillId="50" borderId="44" xfId="0" applyNumberFormat="1" applyFont="1" applyFill="1" applyBorder="1" applyAlignment="1">
      <alignment horizontal="left"/>
    </xf>
    <xf numFmtId="0" fontId="172" fillId="0" borderId="0" xfId="0" applyFont="1"/>
    <xf numFmtId="0" fontId="173" fillId="50" borderId="10" xfId="0" applyFont="1" applyFill="1" applyBorder="1" applyAlignment="1">
      <alignment horizontal="justify" vertical="justify" wrapText="1"/>
    </xf>
    <xf numFmtId="0" fontId="173" fillId="50" borderId="10" xfId="0" applyFont="1" applyFill="1" applyBorder="1" applyAlignment="1">
      <alignment horizontal="left" vertical="justify" wrapText="1"/>
    </xf>
    <xf numFmtId="0" fontId="170" fillId="0" borderId="10" xfId="0" applyFont="1" applyBorder="1" applyAlignment="1">
      <alignment horizontal="center"/>
    </xf>
    <xf numFmtId="183" fontId="170" fillId="0" borderId="10" xfId="0" applyNumberFormat="1" applyFont="1" applyBorder="1"/>
    <xf numFmtId="177" fontId="170" fillId="0" borderId="10" xfId="0" applyNumberFormat="1" applyFont="1" applyBorder="1"/>
    <xf numFmtId="177" fontId="159" fillId="50" borderId="10" xfId="0" applyNumberFormat="1" applyFont="1" applyFill="1" applyBorder="1" applyAlignment="1">
      <alignment horizontal="left"/>
    </xf>
    <xf numFmtId="0" fontId="165" fillId="0" borderId="0" xfId="0" applyFont="1" applyAlignment="1">
      <alignment horizontal="right"/>
    </xf>
    <xf numFmtId="0" fontId="154" fillId="0" borderId="0" xfId="0" applyFont="1"/>
    <xf numFmtId="0" fontId="155" fillId="0" borderId="10" xfId="318" applyFont="1" applyBorder="1"/>
    <xf numFmtId="177" fontId="168" fillId="88" borderId="10" xfId="3070" applyNumberFormat="1" applyFont="1" applyFill="1" applyBorder="1"/>
    <xf numFmtId="177" fontId="159" fillId="50" borderId="43" xfId="3070" applyNumberFormat="1" applyFont="1" applyFill="1" applyBorder="1"/>
    <xf numFmtId="183" fontId="159" fillId="0" borderId="0" xfId="0" applyNumberFormat="1" applyFont="1" applyAlignment="1">
      <alignment horizontal="center" vertical="center" wrapText="1"/>
    </xf>
    <xf numFmtId="14" fontId="159" fillId="0" borderId="0" xfId="0" applyNumberFormat="1" applyFont="1" applyAlignment="1">
      <alignment horizontal="center" vertical="center" wrapText="1"/>
    </xf>
    <xf numFmtId="14" fontId="159" fillId="0" borderId="0" xfId="0" applyNumberFormat="1" applyFont="1" applyAlignment="1">
      <alignment horizontal="left"/>
    </xf>
    <xf numFmtId="170" fontId="155" fillId="0" borderId="0" xfId="0" applyNumberFormat="1" applyFont="1"/>
    <xf numFmtId="0" fontId="157" fillId="51" borderId="0" xfId="0" applyFont="1" applyFill="1"/>
    <xf numFmtId="175" fontId="157" fillId="0" borderId="21" xfId="3070" applyNumberFormat="1" applyFont="1" applyBorder="1"/>
    <xf numFmtId="175" fontId="159" fillId="50" borderId="10" xfId="0" applyNumberFormat="1" applyFont="1" applyFill="1" applyBorder="1" applyAlignment="1">
      <alignment horizontal="right"/>
    </xf>
    <xf numFmtId="0" fontId="172" fillId="51" borderId="0" xfId="0" applyFont="1" applyFill="1"/>
    <xf numFmtId="175" fontId="157" fillId="0" borderId="10" xfId="3070" applyNumberFormat="1" applyFont="1" applyBorder="1"/>
    <xf numFmtId="0" fontId="155" fillId="51" borderId="46" xfId="0" applyFont="1" applyFill="1" applyBorder="1"/>
    <xf numFmtId="175" fontId="155" fillId="51" borderId="0" xfId="0" applyNumberFormat="1" applyFont="1" applyFill="1"/>
    <xf numFmtId="0" fontId="155" fillId="0" borderId="0" xfId="0" applyFont="1" applyAlignment="1">
      <alignment horizontal="right"/>
    </xf>
    <xf numFmtId="0" fontId="165" fillId="0" borderId="0" xfId="0" applyFont="1" applyAlignment="1">
      <alignment horizontal="left"/>
    </xf>
    <xf numFmtId="0" fontId="158" fillId="51" borderId="0" xfId="316" applyFont="1" applyFill="1"/>
    <xf numFmtId="0" fontId="157" fillId="51" borderId="0" xfId="316" applyFont="1" applyFill="1"/>
    <xf numFmtId="0" fontId="157" fillId="51" borderId="0" xfId="316" applyFont="1" applyFill="1" applyAlignment="1">
      <alignment horizontal="right"/>
    </xf>
    <xf numFmtId="0" fontId="158" fillId="49" borderId="39" xfId="0" applyFont="1" applyFill="1" applyBorder="1" applyAlignment="1">
      <alignment horizontal="center" vertical="center" wrapText="1"/>
    </xf>
    <xf numFmtId="14" fontId="159" fillId="49" borderId="45" xfId="0" applyNumberFormat="1" applyFont="1" applyFill="1" applyBorder="1" applyAlignment="1">
      <alignment horizontal="center" vertical="center" wrapText="1"/>
    </xf>
    <xf numFmtId="14" fontId="158" fillId="49" borderId="46" xfId="0" applyNumberFormat="1" applyFont="1" applyFill="1" applyBorder="1" applyAlignment="1">
      <alignment horizontal="center" vertical="center" wrapText="1"/>
    </xf>
    <xf numFmtId="14" fontId="159" fillId="49" borderId="47" xfId="0" applyNumberFormat="1" applyFont="1" applyFill="1" applyBorder="1" applyAlignment="1">
      <alignment horizontal="center" vertical="center" wrapText="1"/>
    </xf>
    <xf numFmtId="0" fontId="158" fillId="49" borderId="21" xfId="0" applyFont="1" applyFill="1" applyBorder="1" applyAlignment="1">
      <alignment horizontal="center" vertical="center" wrapText="1"/>
    </xf>
    <xf numFmtId="0" fontId="157" fillId="0" borderId="21" xfId="316" applyFont="1" applyFill="1" applyBorder="1"/>
    <xf numFmtId="3" fontId="157" fillId="0" borderId="21" xfId="286" applyNumberFormat="1" applyFont="1" applyFill="1" applyBorder="1" applyAlignment="1">
      <alignment horizontal="right"/>
    </xf>
    <xf numFmtId="17" fontId="157" fillId="0" borderId="10" xfId="316" quotePrefix="1" applyNumberFormat="1" applyFont="1" applyFill="1" applyBorder="1"/>
    <xf numFmtId="0" fontId="157" fillId="0" borderId="10" xfId="316" quotePrefix="1" applyFont="1" applyFill="1" applyBorder="1"/>
    <xf numFmtId="0" fontId="157" fillId="51" borderId="0" xfId="316" applyFont="1" applyFill="1" applyBorder="1"/>
    <xf numFmtId="0" fontId="157" fillId="51" borderId="0" xfId="316" applyFont="1" applyFill="1" applyBorder="1" applyAlignment="1">
      <alignment horizontal="right"/>
    </xf>
    <xf numFmtId="14" fontId="159" fillId="49" borderId="43" xfId="0" applyNumberFormat="1" applyFont="1" applyFill="1" applyBorder="1" applyAlignment="1">
      <alignment horizontal="center" vertical="center" wrapText="1"/>
    </xf>
    <xf numFmtId="0" fontId="157" fillId="0" borderId="10" xfId="316" applyFont="1" applyFill="1" applyBorder="1"/>
    <xf numFmtId="175" fontId="159" fillId="50" borderId="10" xfId="0" applyNumberFormat="1" applyFont="1" applyFill="1" applyBorder="1" applyAlignment="1">
      <alignment horizontal="left"/>
    </xf>
    <xf numFmtId="10" fontId="162" fillId="50" borderId="10" xfId="0" applyNumberFormat="1" applyFont="1" applyFill="1" applyBorder="1" applyAlignment="1">
      <alignment horizontal="right"/>
    </xf>
    <xf numFmtId="0" fontId="158" fillId="49" borderId="10" xfId="0" applyFont="1" applyFill="1" applyBorder="1" applyAlignment="1">
      <alignment horizontal="center" vertical="center" wrapText="1"/>
    </xf>
    <xf numFmtId="0" fontId="157" fillId="0" borderId="10" xfId="316" applyFont="1" applyFill="1" applyBorder="1" applyAlignment="1">
      <alignment horizontal="left"/>
    </xf>
    <xf numFmtId="49" fontId="157" fillId="0" borderId="10" xfId="316" applyNumberFormat="1" applyFont="1" applyFill="1" applyBorder="1" applyAlignment="1">
      <alignment horizontal="left"/>
    </xf>
    <xf numFmtId="17" fontId="157" fillId="51" borderId="0" xfId="316" applyNumberFormat="1" applyFont="1" applyFill="1" applyBorder="1"/>
    <xf numFmtId="14" fontId="158" fillId="49" borderId="43" xfId="0" applyNumberFormat="1" applyFont="1" applyFill="1" applyBorder="1" applyAlignment="1">
      <alignment horizontal="left" vertical="center" wrapText="1"/>
    </xf>
    <xf numFmtId="14" fontId="159" fillId="49" borderId="38" xfId="0" applyNumberFormat="1" applyFont="1" applyFill="1" applyBorder="1" applyAlignment="1">
      <alignment horizontal="center" vertical="center" wrapText="1"/>
    </xf>
    <xf numFmtId="14" fontId="159" fillId="49" borderId="44" xfId="0" applyNumberFormat="1" applyFont="1" applyFill="1" applyBorder="1" applyAlignment="1">
      <alignment horizontal="center" vertical="center" wrapText="1"/>
    </xf>
    <xf numFmtId="10" fontId="159" fillId="50" borderId="10" xfId="0" applyNumberFormat="1" applyFont="1" applyFill="1" applyBorder="1" applyAlignment="1">
      <alignment horizontal="right"/>
    </xf>
    <xf numFmtId="173" fontId="159" fillId="50" borderId="10" xfId="0" applyNumberFormat="1" applyFont="1" applyFill="1" applyBorder="1" applyAlignment="1">
      <alignment horizontal="right"/>
    </xf>
    <xf numFmtId="0" fontId="155" fillId="51" borderId="0" xfId="0" applyFont="1" applyFill="1" applyAlignment="1">
      <alignment horizontal="right"/>
    </xf>
    <xf numFmtId="0" fontId="157" fillId="0" borderId="0" xfId="316" applyFont="1" applyFill="1"/>
    <xf numFmtId="14" fontId="158" fillId="49" borderId="21" xfId="0" applyNumberFormat="1" applyFont="1" applyFill="1" applyBorder="1" applyAlignment="1">
      <alignment horizontal="center"/>
    </xf>
    <xf numFmtId="14" fontId="158" fillId="49" borderId="21" xfId="0" applyNumberFormat="1" applyFont="1" applyFill="1" applyBorder="1" applyAlignment="1">
      <alignment horizontal="center" wrapText="1"/>
    </xf>
    <xf numFmtId="14" fontId="159" fillId="50" borderId="43" xfId="0" applyNumberFormat="1" applyFont="1" applyFill="1" applyBorder="1"/>
    <xf numFmtId="14" fontId="159" fillId="50" borderId="44" xfId="0" applyNumberFormat="1" applyFont="1" applyFill="1" applyBorder="1"/>
    <xf numFmtId="14" fontId="158" fillId="49" borderId="24" xfId="0" applyNumberFormat="1" applyFont="1" applyFill="1" applyBorder="1" applyAlignment="1">
      <alignment horizontal="center" vertical="center"/>
    </xf>
    <xf numFmtId="10" fontId="155" fillId="0" borderId="10" xfId="0" applyNumberFormat="1" applyFont="1" applyBorder="1"/>
    <xf numFmtId="3" fontId="155" fillId="0" borderId="10" xfId="0" applyNumberFormat="1" applyFont="1" applyBorder="1"/>
    <xf numFmtId="10" fontId="155" fillId="0" borderId="10" xfId="3486" applyNumberFormat="1" applyFont="1" applyBorder="1" applyAlignment="1">
      <alignment horizontal="left"/>
    </xf>
    <xf numFmtId="3" fontId="155" fillId="0" borderId="10" xfId="3486" applyNumberFormat="1" applyFont="1" applyBorder="1" applyAlignment="1">
      <alignment horizontal="left"/>
    </xf>
    <xf numFmtId="0" fontId="166" fillId="51" borderId="0" xfId="0" applyFont="1" applyFill="1" applyAlignment="1">
      <alignment vertical="top" wrapText="1"/>
    </xf>
    <xf numFmtId="10" fontId="155" fillId="0" borderId="0" xfId="3486" applyNumberFormat="1" applyFont="1" applyFill="1" applyBorder="1" applyAlignment="1">
      <alignment horizontal="left"/>
    </xf>
    <xf numFmtId="0" fontId="174" fillId="0" borderId="0" xfId="0" applyFont="1"/>
    <xf numFmtId="0" fontId="154" fillId="0" borderId="0" xfId="3507" applyFont="1"/>
    <xf numFmtId="0" fontId="155" fillId="0" borderId="0" xfId="0" applyFont="1" applyAlignment="1">
      <alignment horizontal="left"/>
    </xf>
    <xf numFmtId="14" fontId="155" fillId="0" borderId="10" xfId="0" applyNumberFormat="1" applyFont="1" applyBorder="1" applyAlignment="1">
      <alignment horizontal="left"/>
    </xf>
    <xf numFmtId="0" fontId="175" fillId="0" borderId="0" xfId="0" applyFont="1"/>
    <xf numFmtId="0" fontId="158" fillId="0" borderId="0" xfId="0" applyFont="1"/>
    <xf numFmtId="183" fontId="158" fillId="49" borderId="21" xfId="0" applyNumberFormat="1" applyFont="1" applyFill="1" applyBorder="1" applyAlignment="1">
      <alignment horizontal="center" vertical="center" wrapText="1"/>
    </xf>
    <xf numFmtId="0" fontId="157" fillId="0" borderId="10" xfId="0" applyFont="1" applyBorder="1" applyAlignment="1">
      <alignment horizontal="justify" wrapText="1"/>
    </xf>
    <xf numFmtId="177" fontId="159" fillId="50" borderId="10" xfId="3070" applyNumberFormat="1" applyFont="1" applyFill="1" applyBorder="1" applyAlignment="1">
      <alignment horizontal="right"/>
    </xf>
    <xf numFmtId="14" fontId="158" fillId="49" borderId="45" xfId="0" applyNumberFormat="1" applyFont="1" applyFill="1" applyBorder="1" applyAlignment="1">
      <alignment horizontal="center" vertical="center" wrapText="1"/>
    </xf>
    <xf numFmtId="14" fontId="158" fillId="49" borderId="47" xfId="0" applyNumberFormat="1" applyFont="1" applyFill="1" applyBorder="1" applyAlignment="1">
      <alignment horizontal="center" vertical="center" wrapText="1"/>
    </xf>
    <xf numFmtId="14" fontId="158" fillId="49" borderId="24" xfId="0" applyNumberFormat="1" applyFont="1" applyFill="1" applyBorder="1" applyAlignment="1">
      <alignment horizontal="center" vertical="center" wrapText="1"/>
    </xf>
    <xf numFmtId="14" fontId="158" fillId="49" borderId="26" xfId="0" applyNumberFormat="1" applyFont="1" applyFill="1" applyBorder="1" applyAlignment="1">
      <alignment horizontal="center" vertical="center" wrapText="1"/>
    </xf>
    <xf numFmtId="0" fontId="158" fillId="49" borderId="22" xfId="0" applyFont="1" applyFill="1" applyBorder="1" applyAlignment="1">
      <alignment horizontal="center" vertical="center" wrapText="1"/>
    </xf>
    <xf numFmtId="14" fontId="158" fillId="89" borderId="39" xfId="0" applyNumberFormat="1" applyFont="1" applyFill="1" applyBorder="1" applyAlignment="1">
      <alignment horizontal="center" vertical="center" wrapText="1"/>
    </xf>
    <xf numFmtId="183" fontId="158" fillId="89" borderId="22" xfId="0" applyNumberFormat="1" applyFont="1" applyFill="1" applyBorder="1" applyAlignment="1">
      <alignment horizontal="center" vertical="center" wrapText="1"/>
    </xf>
    <xf numFmtId="14" fontId="157" fillId="0" borderId="0" xfId="0" applyNumberFormat="1" applyFont="1"/>
    <xf numFmtId="14" fontId="158" fillId="89" borderId="21" xfId="0" applyNumberFormat="1" applyFont="1" applyFill="1" applyBorder="1" applyAlignment="1">
      <alignment horizontal="center" vertical="center" wrapText="1"/>
    </xf>
    <xf numFmtId="1" fontId="158" fillId="49" borderId="22" xfId="3506" applyNumberFormat="1" applyFont="1" applyFill="1" applyBorder="1" applyAlignment="1">
      <alignment horizontal="center" vertical="center" wrapText="1"/>
    </xf>
    <xf numFmtId="184" fontId="158" fillId="49" borderId="21" xfId="0" applyNumberFormat="1" applyFont="1" applyFill="1" applyBorder="1" applyAlignment="1">
      <alignment horizontal="center" vertical="center" wrapText="1"/>
    </xf>
    <xf numFmtId="0" fontId="155" fillId="0" borderId="0" xfId="3508" applyFont="1"/>
    <xf numFmtId="0" fontId="155" fillId="0" borderId="0" xfId="3508" applyFont="1" applyAlignment="1">
      <alignment horizontal="right"/>
    </xf>
    <xf numFmtId="0" fontId="157" fillId="0" borderId="0" xfId="3508" applyFont="1"/>
    <xf numFmtId="177" fontId="158" fillId="49" borderId="21" xfId="3070" applyNumberFormat="1" applyFont="1" applyFill="1" applyBorder="1" applyAlignment="1">
      <alignment horizontal="center"/>
    </xf>
    <xf numFmtId="0" fontId="155" fillId="54" borderId="10" xfId="3508" applyFont="1" applyFill="1" applyBorder="1"/>
    <xf numFmtId="10" fontId="155" fillId="54" borderId="10" xfId="3508" applyNumberFormat="1" applyFont="1" applyFill="1" applyBorder="1"/>
    <xf numFmtId="177" fontId="159" fillId="50" borderId="0" xfId="3070" applyNumberFormat="1" applyFont="1" applyFill="1"/>
    <xf numFmtId="3" fontId="155" fillId="54" borderId="10" xfId="3508" applyNumberFormat="1" applyFont="1" applyFill="1" applyBorder="1"/>
    <xf numFmtId="0" fontId="159" fillId="50" borderId="0" xfId="3508" applyFont="1" applyFill="1"/>
    <xf numFmtId="0" fontId="155" fillId="54" borderId="10" xfId="306" applyFont="1" applyFill="1" applyBorder="1"/>
    <xf numFmtId="10" fontId="155" fillId="54" borderId="10" xfId="306" applyNumberFormat="1" applyFont="1" applyFill="1" applyBorder="1" applyAlignment="1">
      <alignment horizontal="right"/>
    </xf>
    <xf numFmtId="0" fontId="155" fillId="0" borderId="0" xfId="306" applyFont="1"/>
    <xf numFmtId="0" fontId="159" fillId="50" borderId="0" xfId="306" applyFont="1" applyFill="1" applyAlignment="1">
      <alignment horizontal="right"/>
    </xf>
    <xf numFmtId="177" fontId="157" fillId="0" borderId="0" xfId="0" applyNumberFormat="1" applyFont="1"/>
    <xf numFmtId="14" fontId="158" fillId="49" borderId="22" xfId="0" applyNumberFormat="1" applyFont="1" applyFill="1" applyBorder="1" applyAlignment="1">
      <alignment horizontal="center"/>
    </xf>
    <xf numFmtId="177" fontId="157" fillId="0" borderId="10" xfId="3070" applyNumberFormat="1" applyFont="1" applyBorder="1" applyAlignment="1">
      <alignment horizontal="right"/>
    </xf>
    <xf numFmtId="0" fontId="155" fillId="0" borderId="10" xfId="3508" applyFont="1" applyBorder="1"/>
    <xf numFmtId="0" fontId="155" fillId="0" borderId="10" xfId="3508" applyFont="1" applyBorder="1" applyAlignment="1">
      <alignment horizontal="left" wrapText="1"/>
    </xf>
    <xf numFmtId="0" fontId="155" fillId="0" borderId="10" xfId="3508" applyFont="1" applyBorder="1" applyAlignment="1">
      <alignment wrapText="1"/>
    </xf>
    <xf numFmtId="0" fontId="155" fillId="0" borderId="10" xfId="0" applyFont="1" applyBorder="1" applyAlignment="1">
      <alignment vertical="center"/>
    </xf>
    <xf numFmtId="0" fontId="155" fillId="0" borderId="0" xfId="0" applyFont="1" applyAlignment="1">
      <alignment vertical="center"/>
    </xf>
    <xf numFmtId="0" fontId="159" fillId="50" borderId="10" xfId="3508" applyFont="1" applyFill="1" applyBorder="1"/>
    <xf numFmtId="0" fontId="176" fillId="0" borderId="0" xfId="0" applyFont="1"/>
    <xf numFmtId="14" fontId="158" fillId="89" borderId="22" xfId="0" applyNumberFormat="1" applyFont="1" applyFill="1" applyBorder="1" applyAlignment="1">
      <alignment horizontal="center" vertical="center" wrapText="1"/>
    </xf>
    <xf numFmtId="177" fontId="155" fillId="0" borderId="10" xfId="3070" applyNumberFormat="1" applyFont="1" applyBorder="1"/>
    <xf numFmtId="0" fontId="157" fillId="49" borderId="10" xfId="0" applyFont="1" applyFill="1" applyBorder="1"/>
    <xf numFmtId="0" fontId="158" fillId="49" borderId="10" xfId="0" applyFont="1" applyFill="1" applyBorder="1"/>
    <xf numFmtId="9" fontId="159" fillId="50" borderId="10" xfId="3070" applyNumberFormat="1" applyFont="1" applyFill="1" applyBorder="1"/>
    <xf numFmtId="0" fontId="168" fillId="88" borderId="10" xfId="0" applyFont="1" applyFill="1" applyBorder="1"/>
    <xf numFmtId="9" fontId="168" fillId="88" borderId="10" xfId="3070" applyNumberFormat="1" applyFont="1" applyFill="1" applyBorder="1"/>
    <xf numFmtId="0" fontId="159" fillId="50" borderId="10" xfId="0" applyFont="1" applyFill="1" applyBorder="1" applyAlignment="1">
      <alignment horizontal="center" vertical="center" wrapText="1"/>
    </xf>
    <xf numFmtId="177" fontId="157" fillId="0" borderId="10" xfId="3070" applyNumberFormat="1" applyFont="1" applyBorder="1" applyAlignment="1">
      <alignment horizontal="center"/>
    </xf>
    <xf numFmtId="0" fontId="177" fillId="0" borderId="0" xfId="0" applyFont="1"/>
    <xf numFmtId="177" fontId="155" fillId="0" borderId="0" xfId="3508" applyNumberFormat="1" applyFont="1"/>
    <xf numFmtId="177" fontId="177" fillId="0" borderId="0" xfId="0" applyNumberFormat="1" applyFont="1"/>
    <xf numFmtId="3" fontId="177" fillId="0" borderId="0" xfId="0" applyNumberFormat="1" applyFont="1"/>
    <xf numFmtId="0" fontId="178" fillId="89" borderId="10" xfId="324" applyFont="1" applyFill="1" applyBorder="1" applyAlignment="1">
      <alignment horizontal="center" vertical="center" wrapText="1"/>
    </xf>
    <xf numFmtId="177" fontId="157" fillId="0" borderId="10" xfId="405" applyNumberFormat="1" applyFont="1" applyBorder="1"/>
    <xf numFmtId="177" fontId="157" fillId="91" borderId="10" xfId="405" applyNumberFormat="1" applyFont="1" applyFill="1" applyBorder="1"/>
    <xf numFmtId="0" fontId="180" fillId="0" borderId="0" xfId="0" applyFont="1" applyAlignment="1">
      <alignment wrapText="1"/>
    </xf>
    <xf numFmtId="0" fontId="180" fillId="0" borderId="0" xfId="0" applyFont="1" applyAlignment="1">
      <alignment horizontal="right" wrapText="1"/>
    </xf>
    <xf numFmtId="0" fontId="180" fillId="0" borderId="0" xfId="0" applyFont="1"/>
    <xf numFmtId="0" fontId="181" fillId="92" borderId="43" xfId="324" applyFont="1" applyFill="1" applyBorder="1" applyAlignment="1">
      <alignment horizontal="center" vertical="center" wrapText="1"/>
    </xf>
    <xf numFmtId="0" fontId="182" fillId="88" borderId="44" xfId="324" applyFont="1" applyFill="1" applyBorder="1" applyAlignment="1">
      <alignment horizontal="center" vertical="center" wrapText="1"/>
    </xf>
    <xf numFmtId="0" fontId="183" fillId="0" borderId="0" xfId="0" applyFont="1"/>
    <xf numFmtId="3" fontId="183" fillId="0" borderId="0" xfId="0" applyNumberFormat="1" applyFont="1"/>
    <xf numFmtId="177" fontId="168" fillId="88" borderId="10" xfId="405" applyNumberFormat="1" applyFont="1" applyFill="1" applyBorder="1"/>
    <xf numFmtId="177" fontId="157" fillId="94" borderId="10" xfId="405" applyNumberFormat="1" applyFont="1" applyFill="1" applyBorder="1"/>
    <xf numFmtId="177" fontId="157" fillId="93" borderId="10" xfId="405" applyNumberFormat="1" applyFont="1" applyFill="1" applyBorder="1"/>
    <xf numFmtId="0" fontId="169" fillId="92" borderId="43" xfId="324" applyFont="1" applyFill="1" applyBorder="1" applyAlignment="1">
      <alignment horizontal="center" vertical="center" wrapText="1"/>
    </xf>
    <xf numFmtId="0" fontId="168" fillId="88" borderId="44" xfId="324" applyFont="1" applyFill="1" applyBorder="1" applyAlignment="1">
      <alignment horizontal="center" vertical="center" wrapText="1"/>
    </xf>
    <xf numFmtId="0" fontId="159" fillId="50" borderId="43" xfId="3493" applyFont="1" applyFill="1" applyBorder="1" applyAlignment="1">
      <alignment horizontal="left" vertical="center" wrapText="1"/>
    </xf>
    <xf numFmtId="0" fontId="157" fillId="0" borderId="43" xfId="3493" applyFont="1" applyBorder="1" applyAlignment="1">
      <alignment horizontal="left" vertical="center"/>
    </xf>
    <xf numFmtId="0" fontId="157" fillId="0" borderId="43" xfId="3493" applyFont="1" applyBorder="1" applyAlignment="1">
      <alignment horizontal="left" vertical="center" wrapText="1"/>
    </xf>
    <xf numFmtId="177" fontId="158" fillId="0" borderId="0" xfId="0" applyNumberFormat="1" applyFont="1" applyAlignment="1">
      <alignment horizontal="center" vertical="center" wrapText="1"/>
    </xf>
    <xf numFmtId="0" fontId="159" fillId="50" borderId="43" xfId="3493" applyFont="1" applyFill="1" applyBorder="1" applyAlignment="1">
      <alignment vertical="center" wrapText="1"/>
    </xf>
    <xf numFmtId="0" fontId="157" fillId="0" borderId="38" xfId="3493" applyFont="1" applyBorder="1" applyAlignment="1">
      <alignment horizontal="left" vertical="center"/>
    </xf>
    <xf numFmtId="0" fontId="158" fillId="0" borderId="38" xfId="3493" applyFont="1" applyBorder="1" applyAlignment="1">
      <alignment horizontal="left" vertical="center"/>
    </xf>
    <xf numFmtId="0" fontId="159" fillId="50" borderId="45" xfId="3493" applyFont="1" applyFill="1" applyBorder="1" applyAlignment="1">
      <alignment vertical="center" wrapText="1"/>
    </xf>
    <xf numFmtId="0" fontId="159" fillId="0" borderId="0" xfId="3493" applyFont="1" applyAlignment="1">
      <alignment vertical="center" wrapText="1"/>
    </xf>
    <xf numFmtId="3" fontId="168" fillId="53" borderId="10" xfId="0" applyNumberFormat="1" applyFont="1" applyFill="1" applyBorder="1" applyAlignment="1">
      <alignment vertical="center"/>
    </xf>
    <xf numFmtId="0" fontId="170" fillId="0" borderId="10" xfId="0" applyFont="1" applyBorder="1" applyAlignment="1">
      <alignment vertical="center"/>
    </xf>
    <xf numFmtId="0" fontId="168" fillId="53" borderId="10" xfId="0" applyFont="1" applyFill="1" applyBorder="1" applyAlignment="1">
      <alignment vertical="center" wrapText="1"/>
    </xf>
    <xf numFmtId="0" fontId="158" fillId="49" borderId="45" xfId="0" applyFont="1" applyFill="1" applyBorder="1" applyAlignment="1">
      <alignment horizontal="center" vertical="center" wrapText="1"/>
    </xf>
    <xf numFmtId="0" fontId="158" fillId="49" borderId="24" xfId="0" applyFont="1" applyFill="1" applyBorder="1" applyAlignment="1">
      <alignment horizontal="center" vertical="center" wrapText="1"/>
    </xf>
    <xf numFmtId="14" fontId="158" fillId="89" borderId="10" xfId="0" applyNumberFormat="1" applyFont="1" applyFill="1" applyBorder="1" applyAlignment="1">
      <alignment horizontal="center" vertical="center" wrapText="1"/>
    </xf>
    <xf numFmtId="0" fontId="157" fillId="0" borderId="10" xfId="3493" applyFont="1" applyBorder="1" applyAlignment="1">
      <alignment horizontal="left" vertical="center" wrapText="1"/>
    </xf>
    <xf numFmtId="0" fontId="155" fillId="0" borderId="0" xfId="3510" applyFont="1"/>
    <xf numFmtId="0" fontId="158" fillId="0" borderId="0" xfId="101" applyFont="1" applyFill="1" applyBorder="1" applyAlignment="1">
      <alignment vertical="center"/>
    </xf>
    <xf numFmtId="0" fontId="157" fillId="0" borderId="0" xfId="3510" applyFont="1"/>
    <xf numFmtId="0" fontId="158" fillId="49" borderId="39" xfId="323" applyFont="1" applyFill="1" applyBorder="1" applyAlignment="1">
      <alignment horizontal="center" vertical="center" wrapText="1"/>
    </xf>
    <xf numFmtId="0" fontId="158" fillId="49" borderId="21" xfId="323" applyFont="1" applyFill="1" applyBorder="1" applyAlignment="1">
      <alignment horizontal="center" vertical="center" wrapText="1"/>
    </xf>
    <xf numFmtId="0" fontId="155" fillId="0" borderId="10" xfId="312" applyFont="1" applyBorder="1" applyAlignment="1">
      <alignment vertical="top" wrapText="1"/>
    </xf>
    <xf numFmtId="0" fontId="159" fillId="50" borderId="10" xfId="323" applyFont="1" applyFill="1" applyBorder="1" applyAlignment="1">
      <alignment horizontal="center" vertical="center" wrapText="1"/>
    </xf>
    <xf numFmtId="180" fontId="155" fillId="0" borderId="0" xfId="3510" applyNumberFormat="1" applyFont="1"/>
    <xf numFmtId="0" fontId="159" fillId="54" borderId="0" xfId="323" applyFont="1" applyFill="1" applyAlignment="1">
      <alignment horizontal="center" vertical="center" wrapText="1"/>
    </xf>
    <xf numFmtId="0" fontId="155" fillId="54" borderId="0" xfId="3510" applyFont="1" applyFill="1"/>
    <xf numFmtId="0" fontId="157" fillId="0" borderId="0" xfId="3496" applyFont="1"/>
    <xf numFmtId="177" fontId="155" fillId="0" borderId="0" xfId="3510" applyNumberFormat="1" applyFont="1"/>
    <xf numFmtId="0" fontId="157" fillId="0" borderId="0" xfId="3496" applyFont="1" applyAlignment="1">
      <alignment horizontal="center"/>
    </xf>
    <xf numFmtId="0" fontId="157" fillId="54" borderId="43" xfId="3493" applyFont="1" applyFill="1" applyBorder="1" applyAlignment="1">
      <alignment horizontal="left" vertical="center" wrapText="1"/>
    </xf>
    <xf numFmtId="0" fontId="157" fillId="0" borderId="0" xfId="3497" applyFont="1"/>
    <xf numFmtId="0" fontId="157" fillId="0" borderId="0" xfId="3497" applyFont="1" applyAlignment="1">
      <alignment horizontal="center"/>
    </xf>
    <xf numFmtId="0" fontId="159" fillId="50" borderId="10" xfId="323" applyFont="1" applyFill="1" applyBorder="1" applyAlignment="1">
      <alignment horizontal="left" vertical="center" wrapText="1"/>
    </xf>
    <xf numFmtId="0" fontId="159" fillId="54" borderId="0" xfId="323" applyFont="1" applyFill="1" applyAlignment="1">
      <alignment horizontal="left" vertical="center" wrapText="1"/>
    </xf>
    <xf numFmtId="180" fontId="171" fillId="49" borderId="45" xfId="323" applyNumberFormat="1" applyFont="1" applyFill="1" applyBorder="1" applyAlignment="1">
      <alignment horizontal="center" vertical="center" wrapText="1"/>
    </xf>
    <xf numFmtId="14" fontId="171" fillId="49" borderId="46" xfId="323" applyNumberFormat="1" applyFont="1" applyFill="1" applyBorder="1" applyAlignment="1">
      <alignment horizontal="center" vertical="center" wrapText="1"/>
    </xf>
    <xf numFmtId="14" fontId="171" fillId="49" borderId="47" xfId="323" applyNumberFormat="1" applyFont="1" applyFill="1" applyBorder="1" applyAlignment="1">
      <alignment horizontal="center" vertical="center" wrapText="1"/>
    </xf>
    <xf numFmtId="180" fontId="171" fillId="49" borderId="24" xfId="323" applyNumberFormat="1" applyFont="1" applyFill="1" applyBorder="1" applyAlignment="1">
      <alignment horizontal="center" vertical="center" wrapText="1"/>
    </xf>
    <xf numFmtId="14" fontId="171" fillId="49" borderId="18" xfId="323" applyNumberFormat="1" applyFont="1" applyFill="1" applyBorder="1" applyAlignment="1">
      <alignment horizontal="center" vertical="center" wrapText="1"/>
    </xf>
    <xf numFmtId="14" fontId="171" fillId="49" borderId="26" xfId="323" applyNumberFormat="1" applyFont="1" applyFill="1" applyBorder="1" applyAlignment="1">
      <alignment horizontal="center" vertical="center" wrapText="1"/>
    </xf>
    <xf numFmtId="0" fontId="155" fillId="0" borderId="10" xfId="3510" applyFont="1" applyBorder="1"/>
    <xf numFmtId="177" fontId="170" fillId="54" borderId="10" xfId="0" applyNumberFormat="1" applyFont="1" applyFill="1" applyBorder="1"/>
    <xf numFmtId="0" fontId="159" fillId="50" borderId="21" xfId="0" applyFont="1" applyFill="1" applyBorder="1" applyAlignment="1">
      <alignment horizontal="left" vertical="center" wrapText="1"/>
    </xf>
    <xf numFmtId="0" fontId="157" fillId="54" borderId="0" xfId="3510" applyFont="1" applyFill="1"/>
    <xf numFmtId="177" fontId="157" fillId="54" borderId="0" xfId="3510" applyNumberFormat="1" applyFont="1" applyFill="1"/>
    <xf numFmtId="180" fontId="159" fillId="50" borderId="10" xfId="0" applyNumberFormat="1" applyFont="1" applyFill="1" applyBorder="1" applyAlignment="1">
      <alignment horizontal="right" vertical="center" wrapText="1"/>
    </xf>
    <xf numFmtId="0" fontId="155" fillId="0" borderId="21" xfId="3510" applyFont="1" applyBorder="1"/>
    <xf numFmtId="0" fontId="155" fillId="0" borderId="10" xfId="312" applyFont="1" applyBorder="1" applyAlignment="1">
      <alignment wrapText="1"/>
    </xf>
    <xf numFmtId="0" fontId="157" fillId="0" borderId="10" xfId="2879" applyFont="1" applyBorder="1"/>
    <xf numFmtId="0" fontId="157" fillId="0" borderId="0" xfId="0" applyFont="1" applyAlignment="1">
      <alignment horizontal="center"/>
    </xf>
    <xf numFmtId="0" fontId="157" fillId="0" borderId="18" xfId="0" applyFont="1" applyBorder="1" applyAlignment="1">
      <alignment horizontal="center"/>
    </xf>
    <xf numFmtId="0" fontId="158" fillId="49" borderId="39" xfId="0" applyFont="1" applyFill="1" applyBorder="1" applyAlignment="1">
      <alignment horizontal="center"/>
    </xf>
    <xf numFmtId="0" fontId="158" fillId="49" borderId="21" xfId="0" applyFont="1" applyFill="1" applyBorder="1" applyAlignment="1">
      <alignment horizontal="center"/>
    </xf>
    <xf numFmtId="0" fontId="155" fillId="0" borderId="10" xfId="311" applyFont="1" applyBorder="1"/>
    <xf numFmtId="0" fontId="155" fillId="0" borderId="10" xfId="311" applyFont="1" applyBorder="1" applyAlignment="1">
      <alignment horizontal="center"/>
    </xf>
    <xf numFmtId="0" fontId="155" fillId="0" borderId="46" xfId="311" applyFont="1" applyBorder="1"/>
    <xf numFmtId="0" fontId="155" fillId="0" borderId="46" xfId="311" applyFont="1" applyBorder="1" applyAlignment="1">
      <alignment horizontal="center"/>
    </xf>
    <xf numFmtId="0" fontId="159" fillId="50" borderId="46" xfId="311" applyFont="1" applyFill="1" applyBorder="1" applyAlignment="1">
      <alignment horizontal="center"/>
    </xf>
    <xf numFmtId="179" fontId="155" fillId="0" borderId="0" xfId="0" applyNumberFormat="1" applyFont="1"/>
    <xf numFmtId="0" fontId="157" fillId="0" borderId="25" xfId="0" applyFont="1" applyBorder="1" applyAlignment="1">
      <alignment horizontal="center"/>
    </xf>
    <xf numFmtId="0" fontId="157" fillId="0" borderId="26" xfId="0" applyFont="1" applyBorder="1" applyAlignment="1">
      <alignment horizontal="center"/>
    </xf>
    <xf numFmtId="0" fontId="156" fillId="0" borderId="0" xfId="3508" applyFont="1"/>
    <xf numFmtId="173" fontId="155" fillId="0" borderId="10" xfId="3486" applyNumberFormat="1" applyFont="1" applyBorder="1" applyAlignment="1">
      <alignment horizontal="center"/>
    </xf>
    <xf numFmtId="0" fontId="167" fillId="0" borderId="10" xfId="3512" applyFont="1" applyBorder="1" applyAlignment="1">
      <alignment horizontal="center"/>
    </xf>
    <xf numFmtId="0" fontId="167" fillId="0" borderId="10" xfId="3512" applyFont="1" applyBorder="1" applyAlignment="1">
      <alignment horizontal="left"/>
    </xf>
    <xf numFmtId="3" fontId="167" fillId="0" borderId="10" xfId="3512" applyNumberFormat="1" applyFont="1" applyBorder="1" applyAlignment="1">
      <alignment horizontal="right"/>
    </xf>
    <xf numFmtId="264" fontId="167" fillId="0" borderId="10" xfId="309" applyNumberFormat="1" applyFont="1" applyBorder="1" applyAlignment="1">
      <alignment horizontal="right"/>
    </xf>
    <xf numFmtId="14" fontId="167" fillId="0" borderId="10" xfId="3512" applyNumberFormat="1" applyFont="1" applyBorder="1" applyAlignment="1">
      <alignment horizontal="center"/>
    </xf>
    <xf numFmtId="179" fontId="168" fillId="88" borderId="10" xfId="324" applyNumberFormat="1" applyFont="1" applyFill="1" applyBorder="1" applyAlignment="1">
      <alignment vertical="center" wrapText="1"/>
    </xf>
    <xf numFmtId="0" fontId="159" fillId="0" borderId="0" xfId="0" applyFont="1" applyAlignment="1">
      <alignment horizontal="center" vertical="center" wrapText="1"/>
    </xf>
    <xf numFmtId="0" fontId="159" fillId="50" borderId="10" xfId="0" applyFont="1" applyFill="1" applyBorder="1" applyAlignment="1">
      <alignment horizontal="left" vertical="center" wrapText="1"/>
    </xf>
    <xf numFmtId="3" fontId="170" fillId="0" borderId="0" xfId="0" applyNumberFormat="1" applyFont="1"/>
    <xf numFmtId="177" fontId="170" fillId="0" borderId="0" xfId="0" applyNumberFormat="1" applyFont="1"/>
    <xf numFmtId="177" fontId="157" fillId="0" borderId="10" xfId="3070" applyNumberFormat="1" applyFont="1" applyBorder="1" applyAlignment="1">
      <alignment horizontal="center" vertical="center"/>
    </xf>
    <xf numFmtId="175" fontId="155" fillId="0" borderId="0" xfId="0" applyNumberFormat="1" applyFont="1"/>
    <xf numFmtId="175" fontId="158" fillId="0" borderId="0" xfId="0" applyNumberFormat="1" applyFont="1"/>
    <xf numFmtId="177" fontId="158" fillId="0" borderId="0" xfId="0" applyNumberFormat="1" applyFont="1"/>
    <xf numFmtId="180" fontId="155" fillId="0" borderId="0" xfId="0" applyNumberFormat="1" applyFont="1"/>
    <xf numFmtId="15" fontId="184" fillId="0" borderId="0" xfId="0" quotePrefix="1" applyNumberFormat="1" applyFont="1"/>
    <xf numFmtId="0" fontId="170" fillId="55" borderId="0" xfId="0" applyFont="1" applyFill="1"/>
    <xf numFmtId="0" fontId="170" fillId="55" borderId="0" xfId="0" applyFont="1" applyFill="1" applyAlignment="1">
      <alignment horizontal="center"/>
    </xf>
    <xf numFmtId="0" fontId="160" fillId="55" borderId="0" xfId="0" applyFont="1" applyFill="1"/>
    <xf numFmtId="0" fontId="171" fillId="55" borderId="0" xfId="0" applyFont="1" applyFill="1"/>
    <xf numFmtId="0" fontId="185" fillId="51" borderId="0" xfId="0" applyFont="1" applyFill="1"/>
    <xf numFmtId="0" fontId="155" fillId="51" borderId="0" xfId="0" applyFont="1" applyFill="1" applyAlignment="1">
      <alignment horizontal="center"/>
    </xf>
    <xf numFmtId="177" fontId="155" fillId="51" borderId="0" xfId="0" applyNumberFormat="1" applyFont="1" applyFill="1"/>
    <xf numFmtId="0" fontId="157" fillId="51" borderId="0" xfId="0" applyFont="1" applyFill="1" applyAlignment="1">
      <alignment horizontal="center"/>
    </xf>
    <xf numFmtId="0" fontId="157" fillId="55" borderId="0" xfId="0" applyFont="1" applyFill="1"/>
    <xf numFmtId="0" fontId="155" fillId="51" borderId="10" xfId="0" applyFont="1" applyFill="1" applyBorder="1"/>
    <xf numFmtId="175" fontId="167" fillId="90" borderId="10" xfId="0" applyNumberFormat="1" applyFont="1" applyFill="1" applyBorder="1"/>
    <xf numFmtId="9" fontId="162" fillId="54" borderId="0" xfId="3486" applyFont="1" applyFill="1"/>
    <xf numFmtId="177" fontId="155" fillId="51" borderId="0" xfId="0" applyNumberFormat="1" applyFont="1" applyFill="1" applyAlignment="1">
      <alignment horizontal="center"/>
    </xf>
    <xf numFmtId="175" fontId="155" fillId="51" borderId="10" xfId="0" applyNumberFormat="1" applyFont="1" applyFill="1" applyBorder="1"/>
    <xf numFmtId="177" fontId="170" fillId="55" borderId="0" xfId="0" applyNumberFormat="1" applyFont="1" applyFill="1"/>
    <xf numFmtId="0" fontId="170" fillId="0" borderId="0" xfId="0" applyFont="1" applyAlignment="1">
      <alignment horizontal="center"/>
    </xf>
    <xf numFmtId="0" fontId="186" fillId="90" borderId="0" xfId="0" applyFont="1" applyFill="1"/>
    <xf numFmtId="0" fontId="167" fillId="90" borderId="0" xfId="0" applyFont="1" applyFill="1"/>
    <xf numFmtId="0" fontId="167" fillId="90" borderId="0" xfId="0" applyFont="1" applyFill="1" applyAlignment="1">
      <alignment horizontal="center"/>
    </xf>
    <xf numFmtId="0" fontId="158" fillId="89" borderId="10" xfId="0" applyFont="1" applyFill="1" applyBorder="1" applyAlignment="1">
      <alignment horizontal="center"/>
    </xf>
    <xf numFmtId="0" fontId="158" fillId="89" borderId="21" xfId="0" applyFont="1" applyFill="1" applyBorder="1" applyAlignment="1">
      <alignment horizontal="center" vertical="center"/>
    </xf>
    <xf numFmtId="0" fontId="167" fillId="90" borderId="10" xfId="0" applyFont="1" applyFill="1" applyBorder="1"/>
    <xf numFmtId="0" fontId="176" fillId="90" borderId="0" xfId="0" applyFont="1" applyFill="1"/>
    <xf numFmtId="0" fontId="155" fillId="0" borderId="10" xfId="3510" applyFont="1" applyBorder="1" applyAlignment="1">
      <alignment horizontal="left"/>
    </xf>
    <xf numFmtId="0" fontId="158" fillId="89" borderId="22" xfId="0" applyFont="1" applyFill="1" applyBorder="1" applyAlignment="1">
      <alignment horizontal="center" vertical="center"/>
    </xf>
    <xf numFmtId="0" fontId="158" fillId="89" borderId="45" xfId="308" applyFont="1" applyFill="1" applyBorder="1" applyAlignment="1">
      <alignment horizontal="center" vertical="center"/>
    </xf>
    <xf numFmtId="14" fontId="158" fillId="89" borderId="21" xfId="308" applyNumberFormat="1" applyFont="1" applyFill="1" applyBorder="1" applyAlignment="1">
      <alignment horizontal="center" vertical="center" wrapText="1"/>
    </xf>
    <xf numFmtId="183" fontId="158" fillId="89" borderId="23" xfId="308" applyNumberFormat="1" applyFont="1" applyFill="1" applyBorder="1" applyAlignment="1">
      <alignment horizontal="center" vertical="center"/>
    </xf>
    <xf numFmtId="0" fontId="158" fillId="89" borderId="21" xfId="308" applyFont="1" applyFill="1" applyBorder="1" applyAlignment="1">
      <alignment horizontal="center" vertical="center"/>
    </xf>
    <xf numFmtId="0" fontId="158" fillId="89" borderId="24" xfId="308" applyFont="1" applyFill="1" applyBorder="1" applyAlignment="1">
      <alignment horizontal="center" vertical="center"/>
    </xf>
    <xf numFmtId="0" fontId="167" fillId="90" borderId="10" xfId="308" applyFont="1" applyFill="1" applyBorder="1"/>
    <xf numFmtId="177" fontId="157" fillId="0" borderId="10" xfId="0" applyNumberFormat="1" applyFont="1" applyBorder="1"/>
    <xf numFmtId="177" fontId="168" fillId="88" borderId="10" xfId="3505" applyNumberFormat="1" applyFont="1" applyFill="1" applyBorder="1"/>
    <xf numFmtId="0" fontId="159" fillId="50" borderId="10" xfId="3510" applyFont="1" applyFill="1" applyBorder="1"/>
    <xf numFmtId="0" fontId="156" fillId="0" borderId="0" xfId="0" applyFont="1" applyAlignment="1">
      <alignment horizontal="right"/>
    </xf>
    <xf numFmtId="183" fontId="158" fillId="49" borderId="45" xfId="308" applyNumberFormat="1" applyFont="1" applyFill="1" applyBorder="1" applyAlignment="1">
      <alignment horizontal="center" vertical="center"/>
    </xf>
    <xf numFmtId="0" fontId="156" fillId="0" borderId="0" xfId="3510" applyFont="1"/>
    <xf numFmtId="0" fontId="159" fillId="0" borderId="0" xfId="0" applyFont="1" applyAlignment="1">
      <alignment horizontal="left" vertical="center" wrapText="1"/>
    </xf>
    <xf numFmtId="0" fontId="155" fillId="54" borderId="0" xfId="0" applyFont="1" applyFill="1"/>
    <xf numFmtId="183" fontId="158" fillId="49" borderId="39" xfId="308" applyNumberFormat="1" applyFont="1" applyFill="1" applyBorder="1" applyAlignment="1">
      <alignment horizontal="center" vertical="center"/>
    </xf>
    <xf numFmtId="0" fontId="157" fillId="0" borderId="0" xfId="0" applyFont="1" applyAlignment="1">
      <alignment horizontal="left"/>
    </xf>
    <xf numFmtId="0" fontId="158" fillId="49" borderId="21" xfId="0" applyFont="1" applyFill="1" applyBorder="1" applyAlignment="1">
      <alignment horizontal="left" vertical="center" wrapText="1"/>
    </xf>
    <xf numFmtId="0" fontId="157" fillId="0" borderId="10" xfId="0" applyFont="1" applyBorder="1"/>
    <xf numFmtId="0" fontId="159" fillId="50" borderId="0" xfId="0" applyFont="1" applyFill="1"/>
    <xf numFmtId="0" fontId="155" fillId="0" borderId="0" xfId="317" applyFont="1"/>
    <xf numFmtId="0" fontId="187" fillId="0" borderId="0" xfId="0" applyFont="1"/>
    <xf numFmtId="0" fontId="159" fillId="50" borderId="10" xfId="317" applyFont="1" applyFill="1" applyBorder="1"/>
    <xf numFmtId="0" fontId="159" fillId="50" borderId="43" xfId="317" applyFont="1" applyFill="1" applyBorder="1"/>
    <xf numFmtId="0" fontId="159" fillId="50" borderId="44" xfId="317" applyFont="1" applyFill="1" applyBorder="1"/>
    <xf numFmtId="172" fontId="157" fillId="0" borderId="0" xfId="0" applyNumberFormat="1" applyFont="1"/>
    <xf numFmtId="0" fontId="172" fillId="49" borderId="45" xfId="317" applyFont="1" applyFill="1" applyBorder="1"/>
    <xf numFmtId="0" fontId="172" fillId="49" borderId="46" xfId="317" applyFont="1" applyFill="1" applyBorder="1"/>
    <xf numFmtId="0" fontId="159" fillId="49" borderId="39" xfId="317" applyFont="1" applyFill="1" applyBorder="1" applyAlignment="1">
      <alignment horizontal="center" vertical="center" wrapText="1"/>
    </xf>
    <xf numFmtId="0" fontId="159" fillId="49" borderId="22" xfId="317" applyFont="1" applyFill="1" applyBorder="1" applyAlignment="1">
      <alignment horizontal="center" vertical="center" wrapText="1"/>
    </xf>
    <xf numFmtId="0" fontId="172" fillId="49" borderId="23" xfId="317" applyFont="1" applyFill="1" applyBorder="1"/>
    <xf numFmtId="0" fontId="172" fillId="49" borderId="0" xfId="317" applyFont="1" applyFill="1"/>
    <xf numFmtId="0" fontId="159" fillId="49" borderId="21" xfId="317" applyFont="1" applyFill="1" applyBorder="1" applyAlignment="1">
      <alignment horizontal="center" vertical="center" wrapText="1"/>
    </xf>
    <xf numFmtId="0" fontId="155" fillId="0" borderId="21" xfId="317" applyFont="1" applyBorder="1" applyAlignment="1">
      <alignment horizontal="center"/>
    </xf>
    <xf numFmtId="270" fontId="159" fillId="50" borderId="10" xfId="286" applyNumberFormat="1" applyFont="1" applyFill="1" applyBorder="1" applyAlignment="1" applyProtection="1">
      <alignment vertical="center"/>
    </xf>
    <xf numFmtId="0" fontId="155" fillId="0" borderId="22" xfId="317" applyFont="1" applyBorder="1"/>
    <xf numFmtId="0" fontId="155" fillId="0" borderId="21" xfId="317" applyFont="1" applyBorder="1"/>
    <xf numFmtId="177" fontId="155" fillId="0" borderId="0" xfId="317" applyNumberFormat="1" applyFont="1"/>
    <xf numFmtId="0" fontId="170" fillId="54" borderId="0" xfId="0" applyFont="1" applyFill="1"/>
    <xf numFmtId="3" fontId="170" fillId="54" borderId="0" xfId="0" applyNumberFormat="1" applyFont="1" applyFill="1"/>
    <xf numFmtId="165" fontId="170" fillId="54" borderId="0" xfId="0" applyNumberFormat="1" applyFont="1" applyFill="1"/>
    <xf numFmtId="235" fontId="159" fillId="50" borderId="10" xfId="317" applyNumberFormat="1" applyFont="1" applyFill="1" applyBorder="1"/>
    <xf numFmtId="41" fontId="170" fillId="54" borderId="0" xfId="0" applyNumberFormat="1" applyFont="1" applyFill="1"/>
    <xf numFmtId="3" fontId="170" fillId="0" borderId="0" xfId="0" applyNumberFormat="1" applyFont="1" applyAlignment="1">
      <alignment horizontal="right" wrapText="1"/>
    </xf>
    <xf numFmtId="3" fontId="159" fillId="0" borderId="0" xfId="317" applyNumberFormat="1" applyFont="1"/>
    <xf numFmtId="4" fontId="159" fillId="0" borderId="0" xfId="317" applyNumberFormat="1" applyFont="1"/>
    <xf numFmtId="170" fontId="170" fillId="0" borderId="0" xfId="286" applyFont="1" applyFill="1" applyBorder="1"/>
    <xf numFmtId="0" fontId="157" fillId="90" borderId="10" xfId="3070" applyFont="1" applyFill="1" applyBorder="1"/>
    <xf numFmtId="0" fontId="157" fillId="90" borderId="10" xfId="3070" applyFont="1" applyFill="1" applyBorder="1" applyAlignment="1">
      <alignment wrapText="1"/>
    </xf>
    <xf numFmtId="263" fontId="155" fillId="0" borderId="0" xfId="0" applyNumberFormat="1" applyFont="1"/>
    <xf numFmtId="267" fontId="155" fillId="0" borderId="0" xfId="0" applyNumberFormat="1" applyFont="1"/>
    <xf numFmtId="0" fontId="160" fillId="0" borderId="0" xfId="0" applyFont="1"/>
    <xf numFmtId="14" fontId="158" fillId="89" borderId="24" xfId="0" applyNumberFormat="1" applyFont="1" applyFill="1" applyBorder="1" applyAlignment="1">
      <alignment horizontal="center" vertical="center" wrapText="1"/>
    </xf>
    <xf numFmtId="3" fontId="158" fillId="49" borderId="21" xfId="0" applyNumberFormat="1" applyFont="1" applyFill="1" applyBorder="1" applyAlignment="1">
      <alignment horizontal="center"/>
    </xf>
    <xf numFmtId="183" fontId="188" fillId="89" borderId="22" xfId="0" applyNumberFormat="1" applyFont="1" applyFill="1" applyBorder="1" applyAlignment="1">
      <alignment horizontal="center" vertical="center" wrapText="1"/>
    </xf>
    <xf numFmtId="14" fontId="188" fillId="89" borderId="21" xfId="0" applyNumberFormat="1" applyFont="1" applyFill="1" applyBorder="1" applyAlignment="1">
      <alignment horizontal="center" vertical="center" wrapText="1"/>
    </xf>
    <xf numFmtId="0" fontId="159" fillId="50" borderId="10" xfId="324" applyFont="1" applyFill="1" applyBorder="1" applyAlignment="1">
      <alignment horizontal="left" vertical="center" wrapText="1"/>
    </xf>
    <xf numFmtId="0" fontId="155" fillId="0" borderId="0" xfId="310" applyFont="1"/>
    <xf numFmtId="0" fontId="155" fillId="0" borderId="10" xfId="310" applyFont="1" applyBorder="1"/>
    <xf numFmtId="0" fontId="155" fillId="0" borderId="10" xfId="310" applyFont="1" applyBorder="1" applyAlignment="1">
      <alignment wrapText="1"/>
    </xf>
    <xf numFmtId="0" fontId="157" fillId="0" borderId="0" xfId="310" applyFont="1"/>
    <xf numFmtId="0" fontId="157" fillId="0" borderId="43" xfId="321" applyFont="1" applyBorder="1" applyAlignment="1">
      <alignment horizontal="left" vertical="center" wrapText="1"/>
    </xf>
    <xf numFmtId="177" fontId="157" fillId="0" borderId="10" xfId="3515" applyNumberFormat="1" applyFont="1" applyBorder="1"/>
    <xf numFmtId="0" fontId="159" fillId="50" borderId="43" xfId="310" applyFont="1" applyFill="1" applyBorder="1" applyAlignment="1">
      <alignment horizontal="left" vertical="center" wrapText="1"/>
    </xf>
    <xf numFmtId="177" fontId="159" fillId="50" borderId="10" xfId="3515" applyNumberFormat="1" applyFont="1" applyFill="1" applyBorder="1"/>
    <xf numFmtId="183" fontId="158" fillId="49" borderId="23" xfId="0" applyNumberFormat="1" applyFont="1" applyFill="1" applyBorder="1" applyAlignment="1">
      <alignment horizontal="center" vertical="center" wrapText="1"/>
    </xf>
    <xf numFmtId="0" fontId="157" fillId="0" borderId="0" xfId="321" applyFont="1" applyAlignment="1">
      <alignment horizontal="left" vertical="center" indent="5"/>
    </xf>
    <xf numFmtId="0" fontId="157" fillId="0" borderId="23" xfId="321" applyFont="1" applyBorder="1" applyAlignment="1">
      <alignment horizontal="left" vertical="center" indent="5"/>
    </xf>
    <xf numFmtId="0" fontId="157" fillId="0" borderId="22" xfId="321" applyFont="1" applyBorder="1" applyAlignment="1">
      <alignment horizontal="left" vertical="center" indent="5"/>
    </xf>
    <xf numFmtId="177" fontId="159" fillId="50" borderId="43" xfId="3515" applyNumberFormat="1" applyFont="1" applyFill="1" applyBorder="1"/>
    <xf numFmtId="0" fontId="158" fillId="0" borderId="10" xfId="321" applyFont="1" applyBorder="1" applyAlignment="1">
      <alignment horizontal="left" vertical="center" wrapText="1"/>
    </xf>
    <xf numFmtId="177" fontId="158" fillId="0" borderId="10" xfId="3515" applyNumberFormat="1" applyFont="1" applyBorder="1"/>
    <xf numFmtId="0" fontId="157" fillId="54" borderId="10" xfId="322" applyFont="1" applyFill="1" applyBorder="1" applyAlignment="1">
      <alignment horizontal="left" vertical="center" wrapText="1"/>
    </xf>
    <xf numFmtId="177" fontId="157" fillId="54" borderId="10" xfId="3515" applyNumberFormat="1" applyFont="1" applyFill="1" applyBorder="1"/>
    <xf numFmtId="0" fontId="158" fillId="0" borderId="10" xfId="322" applyFont="1" applyBorder="1" applyAlignment="1">
      <alignment horizontal="left" vertical="center" wrapText="1"/>
    </xf>
    <xf numFmtId="0" fontId="159" fillId="50" borderId="10" xfId="310" applyFont="1" applyFill="1" applyBorder="1" applyAlignment="1">
      <alignment horizontal="left" vertical="center" wrapText="1"/>
    </xf>
    <xf numFmtId="0" fontId="155" fillId="0" borderId="10" xfId="3510" applyFont="1" applyBorder="1" applyAlignment="1">
      <alignment vertical="center" wrapText="1"/>
    </xf>
    <xf numFmtId="265" fontId="155" fillId="54" borderId="10" xfId="0" applyNumberFormat="1" applyFont="1" applyFill="1" applyBorder="1"/>
    <xf numFmtId="181" fontId="159" fillId="50" borderId="10" xfId="3515" applyNumberFormat="1" applyFont="1" applyFill="1" applyBorder="1"/>
    <xf numFmtId="177" fontId="159" fillId="50" borderId="10" xfId="0" applyNumberFormat="1" applyFont="1" applyFill="1" applyBorder="1" applyAlignment="1">
      <alignment horizontal="left" vertical="center" wrapText="1"/>
    </xf>
    <xf numFmtId="0" fontId="155" fillId="0" borderId="10" xfId="3510" applyFont="1" applyBorder="1" applyAlignment="1">
      <alignment wrapText="1"/>
    </xf>
    <xf numFmtId="177" fontId="155" fillId="54" borderId="10" xfId="0" applyNumberFormat="1" applyFont="1" applyFill="1" applyBorder="1"/>
    <xf numFmtId="0" fontId="158" fillId="49" borderId="45" xfId="3070" applyFont="1" applyFill="1" applyBorder="1" applyAlignment="1">
      <alignment horizontal="center"/>
    </xf>
    <xf numFmtId="0" fontId="158" fillId="49" borderId="22" xfId="0" applyFont="1" applyFill="1" applyBorder="1" applyAlignment="1">
      <alignment horizontal="center"/>
    </xf>
    <xf numFmtId="0" fontId="158" fillId="49" borderId="24" xfId="3070" applyFont="1" applyFill="1" applyBorder="1" applyAlignment="1">
      <alignment horizontal="center"/>
    </xf>
    <xf numFmtId="0" fontId="158" fillId="49" borderId="23" xfId="3070" applyFont="1" applyFill="1" applyBorder="1" applyAlignment="1">
      <alignment horizontal="center" wrapText="1"/>
    </xf>
    <xf numFmtId="0" fontId="158" fillId="49" borderId="18" xfId="3070" applyFont="1" applyFill="1" applyBorder="1" applyAlignment="1">
      <alignment horizontal="center"/>
    </xf>
    <xf numFmtId="0" fontId="158" fillId="49" borderId="43" xfId="3070" applyFont="1" applyFill="1" applyBorder="1" applyAlignment="1">
      <alignment horizontal="center"/>
    </xf>
    <xf numFmtId="0" fontId="158" fillId="49" borderId="21" xfId="3070" applyFont="1" applyFill="1" applyBorder="1" applyAlignment="1">
      <alignment horizontal="center"/>
    </xf>
    <xf numFmtId="0" fontId="157" fillId="51" borderId="10" xfId="3070" applyFont="1" applyFill="1" applyBorder="1"/>
    <xf numFmtId="0" fontId="158" fillId="90" borderId="10" xfId="3070" applyFont="1" applyFill="1" applyBorder="1" applyAlignment="1">
      <alignment wrapText="1"/>
    </xf>
    <xf numFmtId="3" fontId="158" fillId="0" borderId="10" xfId="3070" applyNumberFormat="1" applyFont="1" applyBorder="1"/>
    <xf numFmtId="172" fontId="155" fillId="0" borderId="0" xfId="0" applyNumberFormat="1" applyFont="1"/>
    <xf numFmtId="172" fontId="159" fillId="50" borderId="21" xfId="286" applyNumberFormat="1" applyFont="1" applyFill="1" applyBorder="1" applyAlignment="1">
      <alignment horizontal="left" vertical="center" wrapText="1"/>
    </xf>
    <xf numFmtId="172" fontId="159" fillId="50" borderId="24" xfId="286" applyNumberFormat="1" applyFont="1" applyFill="1" applyBorder="1" applyAlignment="1">
      <alignment horizontal="left" vertical="center" wrapText="1"/>
    </xf>
    <xf numFmtId="172" fontId="168" fillId="88" borderId="21" xfId="286" applyNumberFormat="1" applyFont="1" applyFill="1" applyBorder="1" applyAlignment="1">
      <alignment horizontal="left" vertical="center" wrapText="1"/>
    </xf>
    <xf numFmtId="177" fontId="168" fillId="88" borderId="22" xfId="3070" applyNumberFormat="1" applyFont="1" applyFill="1" applyBorder="1"/>
    <xf numFmtId="177" fontId="159" fillId="50" borderId="22" xfId="3070" applyNumberFormat="1" applyFont="1" applyFill="1" applyBorder="1"/>
    <xf numFmtId="0" fontId="158" fillId="49" borderId="39" xfId="3499" applyFont="1" applyFill="1" applyBorder="1" applyAlignment="1">
      <alignment horizontal="center"/>
    </xf>
    <xf numFmtId="0" fontId="157" fillId="49" borderId="21" xfId="3499" applyFont="1" applyFill="1" applyBorder="1" applyAlignment="1">
      <alignment horizontal="center"/>
    </xf>
    <xf numFmtId="177" fontId="159" fillId="50" borderId="24" xfId="319" applyNumberFormat="1" applyFont="1" applyFill="1" applyBorder="1" applyAlignment="1">
      <alignment horizontal="left"/>
    </xf>
    <xf numFmtId="0" fontId="157" fillId="0" borderId="10" xfId="0" applyFont="1" applyBorder="1" applyAlignment="1" applyProtection="1">
      <alignment vertical="center"/>
      <protection locked="0"/>
    </xf>
    <xf numFmtId="41" fontId="157" fillId="0" borderId="10" xfId="3506" applyFont="1" applyFill="1" applyBorder="1" applyAlignment="1" applyProtection="1">
      <alignment vertical="center"/>
    </xf>
    <xf numFmtId="0" fontId="171" fillId="0" borderId="0" xfId="0" applyFont="1"/>
    <xf numFmtId="177" fontId="159" fillId="50" borderId="24" xfId="319" applyNumberFormat="1" applyFont="1" applyFill="1" applyBorder="1" applyAlignment="1">
      <alignment horizontal="left" wrapText="1"/>
    </xf>
    <xf numFmtId="177" fontId="159" fillId="50" borderId="24" xfId="319" applyNumberFormat="1" applyFont="1" applyFill="1" applyBorder="1" applyAlignment="1">
      <alignment horizontal="left" vertical="center" wrapText="1"/>
    </xf>
    <xf numFmtId="177" fontId="159" fillId="50" borderId="18" xfId="3070" applyNumberFormat="1" applyFont="1" applyFill="1" applyBorder="1"/>
    <xf numFmtId="0" fontId="157" fillId="0" borderId="0" xfId="3514" applyFont="1"/>
    <xf numFmtId="177" fontId="157" fillId="0" borderId="0" xfId="3514" applyNumberFormat="1" applyFont="1" applyAlignment="1">
      <alignment horizontal="center"/>
    </xf>
    <xf numFmtId="0" fontId="157" fillId="0" borderId="0" xfId="3514" applyFont="1" applyAlignment="1">
      <alignment horizontal="center"/>
    </xf>
    <xf numFmtId="177" fontId="159" fillId="50" borderId="21" xfId="319" applyNumberFormat="1" applyFont="1" applyFill="1" applyBorder="1" applyAlignment="1">
      <alignment horizontal="left"/>
    </xf>
    <xf numFmtId="0" fontId="158" fillId="49" borderId="43" xfId="0" applyFont="1" applyFill="1" applyBorder="1" applyAlignment="1">
      <alignment horizontal="center" vertical="top" wrapText="1"/>
    </xf>
    <xf numFmtId="0" fontId="158" fillId="89" borderId="39" xfId="0" applyFont="1" applyFill="1" applyBorder="1" applyAlignment="1">
      <alignment horizontal="center" vertical="center"/>
    </xf>
    <xf numFmtId="0" fontId="158" fillId="89" borderId="39" xfId="308" applyFont="1" applyFill="1" applyBorder="1" applyAlignment="1">
      <alignment horizontal="center" vertical="center"/>
    </xf>
    <xf numFmtId="0" fontId="155" fillId="0" borderId="38" xfId="317" applyFont="1" applyBorder="1" applyAlignment="1">
      <alignment horizontal="left" vertical="center"/>
    </xf>
    <xf numFmtId="0" fontId="155" fillId="0" borderId="44" xfId="317" applyFont="1" applyBorder="1" applyAlignment="1">
      <alignment horizontal="left" vertical="center"/>
    </xf>
    <xf numFmtId="14" fontId="158" fillId="89" borderId="45" xfId="0" applyNumberFormat="1" applyFont="1" applyFill="1" applyBorder="1" applyAlignment="1">
      <alignment horizontal="center" vertical="center" wrapText="1"/>
    </xf>
    <xf numFmtId="14" fontId="158" fillId="49" borderId="38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96" fontId="157" fillId="0" borderId="10" xfId="317" applyNumberFormat="1" applyFont="1" applyBorder="1" applyAlignment="1">
      <alignment wrapText="1"/>
    </xf>
    <xf numFmtId="183" fontId="188" fillId="89" borderId="39" xfId="0" applyNumberFormat="1" applyFont="1" applyFill="1" applyBorder="1" applyAlignment="1">
      <alignment horizontal="center" vertical="center" wrapText="1"/>
    </xf>
    <xf numFmtId="177" fontId="155" fillId="95" borderId="0" xfId="0" applyNumberFormat="1" applyFont="1" applyFill="1"/>
    <xf numFmtId="174" fontId="155" fillId="0" borderId="10" xfId="3486" applyNumberFormat="1" applyFont="1" applyFill="1" applyBorder="1"/>
    <xf numFmtId="0" fontId="158" fillId="49" borderId="10" xfId="0" applyFont="1" applyFill="1" applyBorder="1" applyAlignment="1">
      <alignment horizontal="center" vertical="center"/>
    </xf>
    <xf numFmtId="183" fontId="33" fillId="49" borderId="39" xfId="0" applyNumberFormat="1" applyFont="1" applyFill="1" applyBorder="1" applyAlignment="1">
      <alignment horizontal="center" vertical="center" wrapText="1"/>
    </xf>
    <xf numFmtId="14" fontId="157" fillId="51" borderId="10" xfId="0" applyNumberFormat="1" applyFont="1" applyFill="1" applyBorder="1" applyAlignment="1">
      <alignment horizontal="left" vertical="center" wrapText="1"/>
    </xf>
    <xf numFmtId="167" fontId="157" fillId="51" borderId="10" xfId="286" applyNumberFormat="1" applyFont="1" applyFill="1" applyBorder="1" applyAlignment="1">
      <alignment horizontal="right"/>
    </xf>
    <xf numFmtId="167" fontId="157" fillId="51" borderId="10" xfId="286" applyNumberFormat="1" applyFont="1" applyFill="1" applyBorder="1" applyAlignment="1">
      <alignment horizontal="left"/>
    </xf>
    <xf numFmtId="0" fontId="157" fillId="51" borderId="23" xfId="316" applyFont="1" applyFill="1" applyBorder="1" applyAlignment="1">
      <alignment horizontal="left" vertical="center"/>
    </xf>
    <xf numFmtId="173" fontId="157" fillId="51" borderId="0" xfId="316" applyNumberFormat="1" applyFont="1" applyFill="1" applyBorder="1" applyAlignment="1">
      <alignment horizontal="center" vertical="center"/>
    </xf>
    <xf numFmtId="0" fontId="157" fillId="51" borderId="25" xfId="316" applyFont="1" applyFill="1" applyBorder="1" applyAlignment="1">
      <alignment horizontal="left" vertical="center" wrapText="1"/>
    </xf>
    <xf numFmtId="0" fontId="157" fillId="51" borderId="25" xfId="316" applyFont="1" applyFill="1" applyBorder="1" applyAlignment="1">
      <alignment horizontal="left" vertical="center"/>
    </xf>
    <xf numFmtId="14" fontId="159" fillId="50" borderId="38" xfId="0" applyNumberFormat="1" applyFont="1" applyFill="1" applyBorder="1"/>
    <xf numFmtId="41" fontId="155" fillId="0" borderId="10" xfId="3506" applyFont="1" applyBorder="1" applyAlignment="1">
      <alignment horizontal="left"/>
    </xf>
    <xf numFmtId="177" fontId="170" fillId="95" borderId="0" xfId="0" applyNumberFormat="1" applyFont="1" applyFill="1"/>
    <xf numFmtId="183" fontId="158" fillId="89" borderId="23" xfId="0" applyNumberFormat="1" applyFont="1" applyFill="1" applyBorder="1" applyAlignment="1">
      <alignment horizontal="center" vertical="center" wrapText="1"/>
    </xf>
    <xf numFmtId="177" fontId="157" fillId="0" borderId="43" xfId="3070" applyNumberFormat="1" applyFont="1" applyBorder="1"/>
    <xf numFmtId="14" fontId="158" fillId="0" borderId="0" xfId="0" applyNumberFormat="1" applyFont="1" applyAlignment="1">
      <alignment vertical="center" wrapText="1"/>
    </xf>
    <xf numFmtId="183" fontId="158" fillId="0" borderId="0" xfId="0" applyNumberFormat="1" applyFont="1" applyAlignment="1">
      <alignment horizontal="center" vertical="center" wrapText="1"/>
    </xf>
    <xf numFmtId="177" fontId="155" fillId="95" borderId="0" xfId="3508" applyNumberFormat="1" applyFont="1" applyFill="1"/>
    <xf numFmtId="173" fontId="159" fillId="50" borderId="10" xfId="3486" applyNumberFormat="1" applyFont="1" applyFill="1" applyBorder="1" applyAlignment="1">
      <alignment horizontal="right"/>
    </xf>
    <xf numFmtId="177" fontId="159" fillId="50" borderId="39" xfId="3070" applyNumberFormat="1" applyFont="1" applyFill="1" applyBorder="1"/>
    <xf numFmtId="177" fontId="157" fillId="0" borderId="0" xfId="3515" applyNumberFormat="1" applyFont="1"/>
    <xf numFmtId="177" fontId="159" fillId="54" borderId="0" xfId="3515" applyNumberFormat="1" applyFont="1" applyFill="1"/>
    <xf numFmtId="41" fontId="155" fillId="0" borderId="10" xfId="3506" applyFont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0" fontId="31" fillId="0" borderId="10" xfId="2879" applyNumberFormat="1" applyFont="1" applyBorder="1" applyAlignment="1">
      <alignment horizontal="center"/>
    </xf>
    <xf numFmtId="177" fontId="34" fillId="0" borderId="10" xfId="3515" applyNumberFormat="1" applyFont="1" applyBorder="1"/>
    <xf numFmtId="0" fontId="31" fillId="0" borderId="46" xfId="311" applyFont="1" applyBorder="1"/>
    <xf numFmtId="0" fontId="31" fillId="0" borderId="46" xfId="311" applyFont="1" applyBorder="1" applyAlignment="1">
      <alignment horizontal="center"/>
    </xf>
    <xf numFmtId="0" fontId="32" fillId="50" borderId="46" xfId="311" applyFont="1" applyFill="1" applyBorder="1" applyAlignment="1">
      <alignment horizontal="center"/>
    </xf>
    <xf numFmtId="177" fontId="32" fillId="50" borderId="10" xfId="3515" applyNumberFormat="1" applyFont="1" applyFill="1" applyBorder="1"/>
    <xf numFmtId="0" fontId="149" fillId="0" borderId="0" xfId="3508" applyFont="1"/>
    <xf numFmtId="0" fontId="31" fillId="0" borderId="0" xfId="0" applyFont="1" applyAlignment="1">
      <alignment horizontal="center"/>
    </xf>
    <xf numFmtId="0" fontId="33" fillId="0" borderId="18" xfId="0" applyFont="1" applyBorder="1" applyAlignment="1">
      <alignment horizontal="left" vertical="center"/>
    </xf>
    <xf numFmtId="0" fontId="31" fillId="0" borderId="10" xfId="3510" applyFont="1" applyBorder="1" applyAlignment="1">
      <alignment horizontal="center"/>
    </xf>
    <xf numFmtId="177" fontId="34" fillId="0" borderId="10" xfId="3515" applyNumberFormat="1" applyFont="1" applyBorder="1" applyAlignment="1">
      <alignment horizontal="right"/>
    </xf>
    <xf numFmtId="173" fontId="31" fillId="0" borderId="10" xfId="3486" applyNumberFormat="1" applyFont="1" applyBorder="1" applyAlignment="1">
      <alignment horizontal="center"/>
    </xf>
    <xf numFmtId="264" fontId="31" fillId="0" borderId="10" xfId="3510" applyNumberFormat="1" applyFont="1" applyBorder="1" applyAlignment="1">
      <alignment horizontal="right"/>
    </xf>
    <xf numFmtId="10" fontId="31" fillId="0" borderId="10" xfId="3510" applyNumberFormat="1" applyFont="1" applyBorder="1" applyAlignment="1">
      <alignment horizontal="center"/>
    </xf>
    <xf numFmtId="179" fontId="31" fillId="0" borderId="0" xfId="0" applyNumberFormat="1" applyFont="1"/>
    <xf numFmtId="0" fontId="32" fillId="0" borderId="0" xfId="0" applyFont="1" applyAlignment="1">
      <alignment horizontal="center" vertical="center" wrapText="1"/>
    </xf>
    <xf numFmtId="177" fontId="33" fillId="0" borderId="0" xfId="0" applyNumberFormat="1" applyFont="1" applyAlignment="1">
      <alignment horizontal="center" vertical="center" wrapText="1"/>
    </xf>
    <xf numFmtId="177" fontId="32" fillId="0" borderId="0" xfId="0" applyNumberFormat="1" applyFont="1" applyAlignment="1">
      <alignment horizontal="center"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0" fontId="31" fillId="0" borderId="10" xfId="3510" applyFont="1" applyBorder="1"/>
    <xf numFmtId="0" fontId="32" fillId="50" borderId="10" xfId="0" applyFont="1" applyFill="1" applyBorder="1" applyAlignment="1">
      <alignment horizontal="left" vertical="center" wrapText="1"/>
    </xf>
    <xf numFmtId="177" fontId="32" fillId="50" borderId="0" xfId="3515" applyNumberFormat="1" applyFont="1" applyFill="1"/>
    <xf numFmtId="3" fontId="96" fillId="0" borderId="0" xfId="0" applyNumberFormat="1" applyFont="1"/>
    <xf numFmtId="0" fontId="170" fillId="0" borderId="0" xfId="0" applyFont="1" applyAlignment="1">
      <alignment horizontal="center" vertical="center" wrapText="1"/>
    </xf>
    <xf numFmtId="0" fontId="158" fillId="49" borderId="43" xfId="0" applyFont="1" applyFill="1" applyBorder="1" applyAlignment="1">
      <alignment vertical="top"/>
    </xf>
    <xf numFmtId="0" fontId="158" fillId="49" borderId="43" xfId="0" applyFont="1" applyFill="1" applyBorder="1" applyAlignment="1">
      <alignment horizontal="center" vertical="top"/>
    </xf>
    <xf numFmtId="0" fontId="170" fillId="0" borderId="43" xfId="0" applyFont="1" applyBorder="1"/>
    <xf numFmtId="0" fontId="170" fillId="0" borderId="43" xfId="0" applyFont="1" applyBorder="1" applyAlignment="1">
      <alignment horizontal="center" vertical="center" wrapText="1"/>
    </xf>
    <xf numFmtId="172" fontId="170" fillId="0" borderId="10" xfId="287" applyNumberFormat="1" applyFont="1" applyBorder="1"/>
    <xf numFmtId="172" fontId="170" fillId="0" borderId="0" xfId="0" applyNumberFormat="1" applyFont="1"/>
    <xf numFmtId="172" fontId="170" fillId="0" borderId="0" xfId="287" applyNumberFormat="1" applyFont="1"/>
    <xf numFmtId="0" fontId="158" fillId="49" borderId="43" xfId="0" applyFont="1" applyFill="1" applyBorder="1" applyAlignment="1">
      <alignment vertical="top" wrapText="1"/>
    </xf>
    <xf numFmtId="0" fontId="170" fillId="0" borderId="43" xfId="0" applyFont="1" applyBorder="1" applyAlignment="1">
      <alignment wrapText="1"/>
    </xf>
    <xf numFmtId="266" fontId="170" fillId="0" borderId="0" xfId="0" applyNumberFormat="1" applyFont="1"/>
    <xf numFmtId="0" fontId="157" fillId="0" borderId="0" xfId="3485" applyFont="1"/>
    <xf numFmtId="0" fontId="157" fillId="0" borderId="0" xfId="3485" applyFont="1" applyAlignment="1">
      <alignment horizontal="center" vertical="center" wrapText="1"/>
    </xf>
    <xf numFmtId="172" fontId="170" fillId="0" borderId="44" xfId="287" applyNumberFormat="1" applyFont="1" applyBorder="1"/>
    <xf numFmtId="0" fontId="159" fillId="50" borderId="38" xfId="0" applyFont="1" applyFill="1" applyBorder="1"/>
    <xf numFmtId="170" fontId="170" fillId="0" borderId="44" xfId="287" applyFont="1" applyBorder="1"/>
    <xf numFmtId="0" fontId="159" fillId="50" borderId="10" xfId="0" applyFont="1" applyFill="1" applyBorder="1" applyAlignment="1">
      <alignment horizontal="center" wrapText="1"/>
    </xf>
    <xf numFmtId="170" fontId="170" fillId="0" borderId="10" xfId="287" applyFont="1" applyBorder="1" applyAlignment="1">
      <alignment horizontal="center" vertical="center" wrapText="1"/>
    </xf>
    <xf numFmtId="172" fontId="170" fillId="0" borderId="10" xfId="287" applyNumberFormat="1" applyFont="1" applyBorder="1" applyAlignment="1">
      <alignment horizontal="center" vertical="center" wrapText="1"/>
    </xf>
    <xf numFmtId="170" fontId="170" fillId="0" borderId="44" xfId="287" applyFont="1" applyBorder="1" applyAlignment="1">
      <alignment vertical="center"/>
    </xf>
    <xf numFmtId="264" fontId="158" fillId="49" borderId="39" xfId="0" applyNumberFormat="1" applyFont="1" applyFill="1" applyBorder="1" applyAlignment="1">
      <alignment horizontal="center" vertical="center" wrapText="1"/>
    </xf>
    <xf numFmtId="41" fontId="159" fillId="50" borderId="10" xfId="3506" applyFont="1" applyFill="1" applyBorder="1"/>
    <xf numFmtId="183" fontId="158" fillId="89" borderId="39" xfId="308" applyNumberFormat="1" applyFont="1" applyFill="1" applyBorder="1" applyAlignment="1">
      <alignment horizontal="center" vertical="center"/>
    </xf>
    <xf numFmtId="0" fontId="155" fillId="0" borderId="38" xfId="3510" applyFont="1" applyBorder="1"/>
    <xf numFmtId="0" fontId="155" fillId="0" borderId="38" xfId="0" applyFont="1" applyBorder="1"/>
    <xf numFmtId="0" fontId="158" fillId="49" borderId="39" xfId="0" applyFont="1" applyFill="1" applyBorder="1" applyAlignment="1">
      <alignment horizontal="left" vertical="center" wrapText="1"/>
    </xf>
    <xf numFmtId="0" fontId="155" fillId="0" borderId="24" xfId="317" applyFont="1" applyBorder="1" applyAlignment="1">
      <alignment horizontal="left" vertical="center"/>
    </xf>
    <xf numFmtId="0" fontId="157" fillId="51" borderId="10" xfId="3515" applyFont="1" applyFill="1" applyBorder="1"/>
    <xf numFmtId="267" fontId="155" fillId="0" borderId="10" xfId="3486" applyNumberFormat="1" applyFont="1" applyBorder="1" applyAlignment="1">
      <alignment horizontal="center"/>
    </xf>
    <xf numFmtId="177" fontId="157" fillId="0" borderId="21" xfId="3515" applyNumberFormat="1" applyFont="1" applyBorder="1"/>
    <xf numFmtId="0" fontId="157" fillId="51" borderId="10" xfId="3515" applyFont="1" applyFill="1" applyBorder="1" applyAlignment="1">
      <alignment wrapText="1"/>
    </xf>
    <xf numFmtId="0" fontId="159" fillId="50" borderId="10" xfId="3515" applyFont="1" applyFill="1" applyBorder="1" applyAlignment="1">
      <alignment horizontal="left" vertical="center" wrapText="1"/>
    </xf>
    <xf numFmtId="182" fontId="159" fillId="50" borderId="39" xfId="3515" applyNumberFormat="1" applyFont="1" applyFill="1" applyBorder="1" applyAlignment="1">
      <alignment horizontal="left" vertical="center" wrapText="1"/>
    </xf>
    <xf numFmtId="182" fontId="159" fillId="50" borderId="10" xfId="3515" applyNumberFormat="1" applyFont="1" applyFill="1" applyBorder="1" applyAlignment="1">
      <alignment horizontal="left" vertical="center" wrapText="1"/>
    </xf>
    <xf numFmtId="176" fontId="155" fillId="0" borderId="0" xfId="3340" quotePrefix="1" applyNumberFormat="1" applyFont="1" applyBorder="1"/>
    <xf numFmtId="3" fontId="158" fillId="49" borderId="39" xfId="0" applyNumberFormat="1" applyFont="1" applyFill="1" applyBorder="1" applyAlignment="1">
      <alignment horizontal="center"/>
    </xf>
    <xf numFmtId="177" fontId="159" fillId="50" borderId="21" xfId="3070" applyNumberFormat="1" applyFont="1" applyFill="1" applyBorder="1"/>
    <xf numFmtId="0" fontId="155" fillId="0" borderId="0" xfId="2875" applyFont="1"/>
    <xf numFmtId="263" fontId="159" fillId="50" borderId="10" xfId="3486" applyNumberFormat="1" applyFont="1" applyFill="1" applyBorder="1"/>
    <xf numFmtId="3" fontId="172" fillId="50" borderId="10" xfId="317" applyNumberFormat="1" applyFont="1" applyFill="1" applyBorder="1"/>
    <xf numFmtId="265" fontId="157" fillId="0" borderId="10" xfId="317" applyNumberFormat="1" applyFont="1" applyBorder="1" applyAlignment="1">
      <alignment wrapText="1"/>
    </xf>
    <xf numFmtId="0" fontId="0" fillId="0" borderId="0" xfId="0" applyAlignment="1">
      <alignment horizontal="right"/>
    </xf>
    <xf numFmtId="41" fontId="170" fillId="54" borderId="0" xfId="0" applyNumberFormat="1" applyFont="1" applyFill="1" applyAlignment="1">
      <alignment horizontal="right"/>
    </xf>
    <xf numFmtId="0" fontId="170" fillId="54" borderId="0" xfId="0" applyFont="1" applyFill="1" applyAlignment="1">
      <alignment horizontal="right"/>
    </xf>
    <xf numFmtId="3" fontId="32" fillId="50" borderId="10" xfId="317" applyNumberFormat="1" applyFont="1" applyFill="1" applyBorder="1"/>
    <xf numFmtId="177" fontId="96" fillId="54" borderId="10" xfId="0" applyNumberFormat="1" applyFont="1" applyFill="1" applyBorder="1"/>
    <xf numFmtId="0" fontId="32" fillId="50" borderId="0" xfId="317" applyFont="1" applyFill="1"/>
    <xf numFmtId="3" fontId="32" fillId="50" borderId="0" xfId="317" applyNumberFormat="1" applyFont="1" applyFill="1"/>
    <xf numFmtId="177" fontId="32" fillId="50" borderId="24" xfId="3070" applyNumberFormat="1" applyFont="1" applyFill="1" applyBorder="1"/>
    <xf numFmtId="177" fontId="0" fillId="0" borderId="0" xfId="0" applyNumberFormat="1"/>
    <xf numFmtId="176" fontId="31" fillId="0" borderId="0" xfId="3340" quotePrefix="1" applyNumberFormat="1" applyFont="1" applyBorder="1"/>
    <xf numFmtId="10" fontId="0" fillId="0" borderId="0" xfId="0" applyNumberFormat="1"/>
    <xf numFmtId="3" fontId="191" fillId="0" borderId="0" xfId="0" applyNumberFormat="1" applyFont="1"/>
    <xf numFmtId="177" fontId="34" fillId="0" borderId="0" xfId="3515" applyNumberFormat="1" applyFont="1"/>
    <xf numFmtId="263" fontId="0" fillId="0" borderId="0" xfId="0" applyNumberFormat="1"/>
    <xf numFmtId="14" fontId="0" fillId="0" borderId="0" xfId="0" applyNumberFormat="1"/>
    <xf numFmtId="0" fontId="158" fillId="0" borderId="0" xfId="321" applyFont="1" applyAlignment="1">
      <alignment horizontal="left" vertical="center"/>
    </xf>
    <xf numFmtId="0" fontId="158" fillId="0" borderId="23" xfId="321" applyFont="1" applyBorder="1" applyAlignment="1">
      <alignment horizontal="left" vertical="center"/>
    </xf>
    <xf numFmtId="0" fontId="158" fillId="0" borderId="25" xfId="321" applyFont="1" applyBorder="1" applyAlignment="1">
      <alignment horizontal="left" vertical="center"/>
    </xf>
    <xf numFmtId="0" fontId="157" fillId="0" borderId="25" xfId="321" applyFont="1" applyBorder="1" applyAlignment="1">
      <alignment horizontal="left" vertical="center" indent="5"/>
    </xf>
    <xf numFmtId="0" fontId="157" fillId="0" borderId="0" xfId="3499" applyFont="1"/>
    <xf numFmtId="0" fontId="157" fillId="0" borderId="0" xfId="3513" applyFont="1"/>
    <xf numFmtId="0" fontId="172" fillId="0" borderId="0" xfId="3499" applyFont="1"/>
    <xf numFmtId="0" fontId="158" fillId="49" borderId="45" xfId="3499" applyFont="1" applyFill="1" applyBorder="1" applyAlignment="1">
      <alignment horizontal="center" vertical="center" wrapText="1"/>
    </xf>
    <xf numFmtId="0" fontId="158" fillId="49" borderId="46" xfId="3499" applyFont="1" applyFill="1" applyBorder="1" applyAlignment="1">
      <alignment horizontal="center" vertical="center" wrapText="1"/>
    </xf>
    <xf numFmtId="0" fontId="158" fillId="49" borderId="47" xfId="3499" applyFont="1" applyFill="1" applyBorder="1" applyAlignment="1">
      <alignment horizontal="center" vertical="center" wrapText="1"/>
    </xf>
    <xf numFmtId="0" fontId="158" fillId="0" borderId="0" xfId="3499" applyFont="1" applyAlignment="1">
      <alignment horizontal="center" vertical="center" wrapText="1"/>
    </xf>
    <xf numFmtId="0" fontId="158" fillId="49" borderId="23" xfId="319" applyFont="1" applyFill="1" applyBorder="1" applyAlignment="1">
      <alignment horizontal="center"/>
    </xf>
    <xf numFmtId="0" fontId="158" fillId="49" borderId="0" xfId="3499" applyFont="1" applyFill="1" applyAlignment="1">
      <alignment horizontal="center" vertical="center" wrapText="1"/>
    </xf>
    <xf numFmtId="0" fontId="158" fillId="49" borderId="25" xfId="3499" applyFont="1" applyFill="1" applyBorder="1" applyAlignment="1">
      <alignment horizontal="center" vertical="center" wrapText="1"/>
    </xf>
    <xf numFmtId="0" fontId="158" fillId="49" borderId="23" xfId="3499" applyFont="1" applyFill="1" applyBorder="1" applyAlignment="1">
      <alignment horizontal="center" vertical="center" wrapText="1"/>
    </xf>
    <xf numFmtId="0" fontId="158" fillId="49" borderId="24" xfId="319" applyFont="1" applyFill="1" applyBorder="1" applyAlignment="1">
      <alignment horizontal="center"/>
    </xf>
    <xf numFmtId="0" fontId="158" fillId="49" borderId="18" xfId="3499" applyFont="1" applyFill="1" applyBorder="1" applyAlignment="1">
      <alignment horizontal="center"/>
    </xf>
    <xf numFmtId="0" fontId="158" fillId="49" borderId="26" xfId="3499" applyFont="1" applyFill="1" applyBorder="1" applyAlignment="1">
      <alignment horizontal="center"/>
    </xf>
    <xf numFmtId="0" fontId="158" fillId="49" borderId="24" xfId="3499" applyFont="1" applyFill="1" applyBorder="1" applyAlignment="1">
      <alignment horizontal="center"/>
    </xf>
    <xf numFmtId="0" fontId="157" fillId="0" borderId="21" xfId="319" applyFont="1" applyBorder="1"/>
    <xf numFmtId="0" fontId="157" fillId="0" borderId="10" xfId="319" applyFont="1" applyBorder="1"/>
    <xf numFmtId="0" fontId="159" fillId="50" borderId="0" xfId="319" applyFont="1" applyFill="1" applyAlignment="1">
      <alignment horizontal="left"/>
    </xf>
    <xf numFmtId="177" fontId="159" fillId="50" borderId="0" xfId="3499" applyNumberFormat="1" applyFont="1" applyFill="1" applyAlignment="1">
      <alignment horizontal="left" indent="1"/>
    </xf>
    <xf numFmtId="177" fontId="159" fillId="50" borderId="0" xfId="3499" applyNumberFormat="1" applyFont="1" applyFill="1"/>
    <xf numFmtId="0" fontId="157" fillId="51" borderId="10" xfId="319" applyFont="1" applyFill="1" applyBorder="1" applyAlignment="1">
      <alignment vertical="justify" wrapText="1"/>
    </xf>
    <xf numFmtId="177" fontId="157" fillId="0" borderId="0" xfId="3499" applyNumberFormat="1" applyFont="1"/>
    <xf numFmtId="0" fontId="159" fillId="50" borderId="0" xfId="3499" applyFont="1" applyFill="1"/>
    <xf numFmtId="171" fontId="157" fillId="51" borderId="10" xfId="319" applyNumberFormat="1" applyFont="1" applyFill="1" applyBorder="1" applyAlignment="1">
      <alignment vertical="justify" wrapText="1"/>
    </xf>
    <xf numFmtId="0" fontId="159" fillId="50" borderId="0" xfId="3499" applyFont="1" applyFill="1" applyAlignment="1">
      <alignment wrapText="1"/>
    </xf>
    <xf numFmtId="177" fontId="159" fillId="50" borderId="0" xfId="3070" applyNumberFormat="1" applyFont="1" applyFill="1" applyAlignment="1">
      <alignment horizontal="left" indent="1"/>
    </xf>
    <xf numFmtId="0" fontId="157" fillId="0" borderId="0" xfId="3070" applyFont="1"/>
    <xf numFmtId="181" fontId="157" fillId="0" borderId="0" xfId="3070" applyNumberFormat="1" applyFont="1"/>
    <xf numFmtId="173" fontId="157" fillId="0" borderId="0" xfId="3486" applyNumberFormat="1" applyFont="1" applyFill="1" applyBorder="1"/>
    <xf numFmtId="0" fontId="159" fillId="0" borderId="0" xfId="319" applyFont="1" applyAlignment="1">
      <alignment horizontal="left"/>
    </xf>
    <xf numFmtId="181" fontId="159" fillId="0" borderId="0" xfId="3499" applyNumberFormat="1" applyFont="1"/>
    <xf numFmtId="177" fontId="159" fillId="50" borderId="23" xfId="3499" applyNumberFormat="1" applyFont="1" applyFill="1" applyBorder="1"/>
    <xf numFmtId="0" fontId="157" fillId="49" borderId="45" xfId="319" applyFont="1" applyFill="1" applyBorder="1"/>
    <xf numFmtId="0" fontId="158" fillId="49" borderId="23" xfId="319" applyFont="1" applyFill="1" applyBorder="1" applyAlignment="1">
      <alignment horizontal="left"/>
    </xf>
    <xf numFmtId="0" fontId="158" fillId="49" borderId="24" xfId="0" applyFont="1" applyFill="1" applyBorder="1" applyAlignment="1">
      <alignment horizontal="left"/>
    </xf>
    <xf numFmtId="0" fontId="157" fillId="54" borderId="21" xfId="319" applyFont="1" applyFill="1" applyBorder="1"/>
    <xf numFmtId="0" fontId="157" fillId="54" borderId="10" xfId="319" applyFont="1" applyFill="1" applyBorder="1"/>
    <xf numFmtId="272" fontId="157" fillId="0" borderId="0" xfId="3499" applyNumberFormat="1" applyFont="1"/>
    <xf numFmtId="0" fontId="158" fillId="49" borderId="38" xfId="3499" applyFont="1" applyFill="1" applyBorder="1" applyAlignment="1">
      <alignment horizontal="center"/>
    </xf>
    <xf numFmtId="0" fontId="158" fillId="49" borderId="44" xfId="3499" applyFont="1" applyFill="1" applyBorder="1" applyAlignment="1">
      <alignment horizontal="center"/>
    </xf>
    <xf numFmtId="170" fontId="157" fillId="0" borderId="0" xfId="286" applyFont="1" applyFill="1" applyBorder="1"/>
    <xf numFmtId="0" fontId="159" fillId="50" borderId="10" xfId="319" applyFont="1" applyFill="1" applyBorder="1" applyAlignment="1">
      <alignment horizontal="left"/>
    </xf>
    <xf numFmtId="177" fontId="159" fillId="50" borderId="10" xfId="3499" applyNumberFormat="1" applyFont="1" applyFill="1" applyBorder="1"/>
    <xf numFmtId="177" fontId="159" fillId="0" borderId="0" xfId="3499" applyNumberFormat="1" applyFont="1"/>
    <xf numFmtId="177" fontId="157" fillId="54" borderId="21" xfId="3070" applyNumberFormat="1" applyFont="1" applyFill="1" applyBorder="1"/>
    <xf numFmtId="0" fontId="157" fillId="51" borderId="10" xfId="319" applyFont="1" applyFill="1" applyBorder="1"/>
    <xf numFmtId="0" fontId="158" fillId="49" borderId="45" xfId="3070" applyFont="1" applyFill="1" applyBorder="1" applyAlignment="1">
      <alignment horizontal="center" vertical="center" wrapText="1"/>
    </xf>
    <xf numFmtId="0" fontId="158" fillId="49" borderId="46" xfId="3070" applyFont="1" applyFill="1" applyBorder="1" applyAlignment="1">
      <alignment horizontal="center" vertical="center" wrapText="1"/>
    </xf>
    <xf numFmtId="0" fontId="158" fillId="49" borderId="47" xfId="3070" applyFont="1" applyFill="1" applyBorder="1" applyAlignment="1">
      <alignment horizontal="center" vertical="center" wrapText="1"/>
    </xf>
    <xf numFmtId="0" fontId="158" fillId="49" borderId="24" xfId="3070" applyFont="1" applyFill="1" applyBorder="1" applyAlignment="1">
      <alignment horizontal="center" vertical="center" wrapText="1"/>
    </xf>
    <xf numFmtId="0" fontId="158" fillId="49" borderId="18" xfId="3070" applyFont="1" applyFill="1" applyBorder="1" applyAlignment="1">
      <alignment horizontal="center" vertical="center" wrapText="1"/>
    </xf>
    <xf numFmtId="0" fontId="158" fillId="49" borderId="26" xfId="3070" applyFont="1" applyFill="1" applyBorder="1" applyAlignment="1">
      <alignment horizontal="center" vertical="center" wrapText="1"/>
    </xf>
    <xf numFmtId="0" fontId="159" fillId="50" borderId="24" xfId="319" applyFont="1" applyFill="1" applyBorder="1" applyAlignment="1">
      <alignment horizontal="left"/>
    </xf>
    <xf numFmtId="41" fontId="157" fillId="0" borderId="0" xfId="3506" applyFont="1" applyFill="1" applyBorder="1"/>
    <xf numFmtId="173" fontId="157" fillId="0" borderId="10" xfId="3486" applyNumberFormat="1" applyFont="1" applyBorder="1"/>
    <xf numFmtId="173" fontId="159" fillId="50" borderId="0" xfId="3486" applyNumberFormat="1" applyFont="1" applyFill="1" applyBorder="1"/>
    <xf numFmtId="177" fontId="160" fillId="54" borderId="0" xfId="3499" applyNumberFormat="1" applyFont="1" applyFill="1"/>
    <xf numFmtId="177" fontId="157" fillId="54" borderId="21" xfId="3500" applyNumberFormat="1" applyFont="1" applyFill="1" applyBorder="1"/>
    <xf numFmtId="177" fontId="157" fillId="0" borderId="21" xfId="3500" applyNumberFormat="1" applyFont="1" applyBorder="1"/>
    <xf numFmtId="0" fontId="155" fillId="54" borderId="10" xfId="0" applyFont="1" applyFill="1" applyBorder="1" applyAlignment="1">
      <alignment wrapText="1"/>
    </xf>
    <xf numFmtId="0" fontId="157" fillId="54" borderId="10" xfId="319" applyFont="1" applyFill="1" applyBorder="1" applyAlignment="1">
      <alignment wrapText="1"/>
    </xf>
    <xf numFmtId="0" fontId="155" fillId="0" borderId="0" xfId="3510" applyFont="1" applyAlignment="1">
      <alignment horizontal="left"/>
    </xf>
    <xf numFmtId="14" fontId="156" fillId="0" borderId="0" xfId="0" applyNumberFormat="1" applyFont="1" applyAlignment="1">
      <alignment horizontal="center"/>
    </xf>
    <xf numFmtId="0" fontId="160" fillId="54" borderId="0" xfId="0" applyFont="1" applyFill="1"/>
    <xf numFmtId="183" fontId="158" fillId="89" borderId="39" xfId="0" applyNumberFormat="1" applyFont="1" applyFill="1" applyBorder="1" applyAlignment="1">
      <alignment horizontal="center" vertical="center" wrapText="1"/>
    </xf>
    <xf numFmtId="183" fontId="158" fillId="89" borderId="45" xfId="0" applyNumberFormat="1" applyFont="1" applyFill="1" applyBorder="1" applyAlignment="1">
      <alignment horizontal="center" vertical="center" wrapText="1"/>
    </xf>
    <xf numFmtId="0" fontId="151" fillId="88" borderId="10" xfId="0" applyFont="1" applyFill="1" applyBorder="1" applyAlignment="1">
      <alignment horizontal="left" vertical="center" wrapText="1"/>
    </xf>
    <xf numFmtId="177" fontId="151" fillId="88" borderId="10" xfId="3515" applyNumberFormat="1" applyFont="1" applyFill="1" applyBorder="1"/>
    <xf numFmtId="0" fontId="152" fillId="90" borderId="10" xfId="0" applyFont="1" applyFill="1" applyBorder="1" applyAlignment="1">
      <alignment wrapText="1"/>
    </xf>
    <xf numFmtId="0" fontId="158" fillId="49" borderId="39" xfId="3070" applyFont="1" applyFill="1" applyBorder="1" applyAlignment="1">
      <alignment horizontal="center"/>
    </xf>
    <xf numFmtId="0" fontId="158" fillId="49" borderId="39" xfId="3070" applyFont="1" applyFill="1" applyBorder="1" applyAlignment="1">
      <alignment horizontal="center" wrapText="1"/>
    </xf>
    <xf numFmtId="183" fontId="158" fillId="49" borderId="39" xfId="3070" applyNumberFormat="1" applyFont="1" applyFill="1" applyBorder="1" applyAlignment="1">
      <alignment horizontal="center" wrapText="1"/>
    </xf>
    <xf numFmtId="0" fontId="154" fillId="0" borderId="0" xfId="0" applyFont="1" applyAlignment="1">
      <alignment vertical="center"/>
    </xf>
    <xf numFmtId="14" fontId="158" fillId="49" borderId="10" xfId="0" applyNumberFormat="1" applyFont="1" applyFill="1" applyBorder="1" applyAlignment="1">
      <alignment horizontal="left" vertical="center" wrapText="1"/>
    </xf>
    <xf numFmtId="0" fontId="155" fillId="0" borderId="0" xfId="0" applyFont="1" applyAlignment="1">
      <alignment wrapText="1"/>
    </xf>
    <xf numFmtId="0" fontId="157" fillId="0" borderId="0" xfId="0" applyFont="1" applyAlignment="1">
      <alignment horizontal="left" wrapText="1" indent="1"/>
    </xf>
    <xf numFmtId="14" fontId="155" fillId="0" borderId="0" xfId="0" applyNumberFormat="1" applyFont="1" applyAlignment="1">
      <alignment horizontal="left"/>
    </xf>
    <xf numFmtId="3" fontId="155" fillId="0" borderId="0" xfId="0" applyNumberFormat="1" applyFont="1" applyAlignment="1">
      <alignment horizontal="center"/>
    </xf>
    <xf numFmtId="268" fontId="155" fillId="0" borderId="10" xfId="0" applyNumberFormat="1" applyFont="1" applyBorder="1" applyAlignment="1">
      <alignment horizontal="left"/>
    </xf>
    <xf numFmtId="268" fontId="155" fillId="0" borderId="0" xfId="0" applyNumberFormat="1" applyFont="1" applyAlignment="1">
      <alignment horizontal="left"/>
    </xf>
    <xf numFmtId="14" fontId="155" fillId="0" borderId="0" xfId="0" applyNumberFormat="1" applyFont="1"/>
    <xf numFmtId="49" fontId="155" fillId="0" borderId="10" xfId="0" applyNumberFormat="1" applyFont="1" applyBorder="1" applyAlignment="1">
      <alignment horizontal="left"/>
    </xf>
    <xf numFmtId="271" fontId="155" fillId="0" borderId="0" xfId="0" applyNumberFormat="1" applyFont="1" applyAlignment="1">
      <alignment horizontal="left"/>
    </xf>
    <xf numFmtId="0" fontId="155" fillId="0" borderId="10" xfId="0" applyFont="1" applyBorder="1" applyAlignment="1">
      <alignment horizontal="justify" vertical="top" wrapText="1"/>
    </xf>
    <xf numFmtId="0" fontId="155" fillId="0" borderId="0" xfId="0" applyFont="1" applyAlignment="1">
      <alignment horizontal="justify" vertical="top" wrapText="1"/>
    </xf>
    <xf numFmtId="0" fontId="155" fillId="0" borderId="0" xfId="0" applyFont="1" applyAlignment="1">
      <alignment vertical="top" wrapText="1"/>
    </xf>
    <xf numFmtId="9" fontId="155" fillId="0" borderId="10" xfId="3486" applyFont="1" applyBorder="1" applyAlignment="1">
      <alignment horizontal="left"/>
    </xf>
    <xf numFmtId="10" fontId="155" fillId="95" borderId="10" xfId="3486" applyNumberFormat="1" applyFont="1" applyFill="1" applyBorder="1" applyAlignment="1">
      <alignment horizontal="left"/>
    </xf>
    <xf numFmtId="269" fontId="155" fillId="0" borderId="10" xfId="0" applyNumberFormat="1" applyFont="1" applyBorder="1" applyAlignment="1">
      <alignment horizontal="left"/>
    </xf>
    <xf numFmtId="177" fontId="32" fillId="50" borderId="18" xfId="319" applyNumberFormat="1" applyFont="1" applyFill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41" fontId="34" fillId="0" borderId="10" xfId="3506" applyFont="1" applyFill="1" applyBorder="1" applyAlignment="1" applyProtection="1">
      <alignment vertical="center"/>
    </xf>
    <xf numFmtId="177" fontId="32" fillId="50" borderId="18" xfId="319" applyNumberFormat="1" applyFont="1" applyFill="1" applyBorder="1" applyAlignment="1">
      <alignment horizontal="left" wrapText="1"/>
    </xf>
    <xf numFmtId="41" fontId="34" fillId="0" borderId="24" xfId="3506" applyFont="1" applyFill="1" applyBorder="1" applyAlignment="1" applyProtection="1">
      <alignment vertical="center"/>
    </xf>
    <xf numFmtId="177" fontId="32" fillId="50" borderId="18" xfId="3070" applyNumberFormat="1" applyFont="1" applyFill="1" applyBorder="1"/>
    <xf numFmtId="0" fontId="31" fillId="0" borderId="43" xfId="317" applyFont="1" applyBorder="1" applyAlignment="1">
      <alignment horizontal="left" vertical="center"/>
    </xf>
    <xf numFmtId="0" fontId="31" fillId="0" borderId="44" xfId="317" applyFont="1" applyBorder="1" applyAlignment="1">
      <alignment horizontal="left" vertical="center"/>
    </xf>
    <xf numFmtId="0" fontId="31" fillId="0" borderId="43" xfId="317" applyFont="1" applyBorder="1" applyAlignment="1">
      <alignment horizontal="left" vertical="center" wrapText="1"/>
    </xf>
    <xf numFmtId="0" fontId="31" fillId="0" borderId="44" xfId="317" applyFont="1" applyBorder="1" applyAlignment="1">
      <alignment horizontal="left" vertical="center" wrapText="1"/>
    </xf>
    <xf numFmtId="0" fontId="33" fillId="49" borderId="38" xfId="317" applyFont="1" applyFill="1" applyBorder="1" applyAlignment="1">
      <alignment horizontal="center" vertical="center"/>
    </xf>
    <xf numFmtId="0" fontId="33" fillId="49" borderId="44" xfId="317" applyFont="1" applyFill="1" applyBorder="1" applyAlignment="1">
      <alignment horizontal="center" vertical="center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2" fillId="50" borderId="43" xfId="317" applyFont="1" applyFill="1" applyBorder="1" applyAlignment="1">
      <alignment horizontal="left" vertical="center"/>
    </xf>
    <xf numFmtId="0" fontId="32" fillId="50" borderId="44" xfId="317" applyFont="1" applyFill="1" applyBorder="1" applyAlignment="1">
      <alignment horizontal="left" vertical="center"/>
    </xf>
    <xf numFmtId="0" fontId="32" fillId="50" borderId="43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44" xfId="317" applyFont="1" applyFill="1" applyBorder="1" applyAlignment="1">
      <alignment horizontal="left"/>
    </xf>
    <xf numFmtId="0" fontId="31" fillId="0" borderId="38" xfId="317" applyFont="1" applyBorder="1" applyAlignment="1">
      <alignment horizontal="left" vertical="center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47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158" fillId="49" borderId="43" xfId="0" applyFont="1" applyFill="1" applyBorder="1" applyAlignment="1">
      <alignment horizontal="left" wrapText="1"/>
    </xf>
    <xf numFmtId="0" fontId="158" fillId="49" borderId="38" xfId="0" applyFont="1" applyFill="1" applyBorder="1" applyAlignment="1">
      <alignment horizontal="left" wrapText="1"/>
    </xf>
    <xf numFmtId="0" fontId="158" fillId="49" borderId="44" xfId="0" applyFont="1" applyFill="1" applyBorder="1" applyAlignment="1">
      <alignment horizontal="left" wrapText="1"/>
    </xf>
    <xf numFmtId="0" fontId="158" fillId="49" borderId="43" xfId="0" applyFont="1" applyFill="1" applyBorder="1" applyAlignment="1">
      <alignment horizontal="left"/>
    </xf>
    <xf numFmtId="0" fontId="158" fillId="49" borderId="38" xfId="0" applyFont="1" applyFill="1" applyBorder="1" applyAlignment="1">
      <alignment horizontal="left"/>
    </xf>
    <xf numFmtId="0" fontId="158" fillId="49" borderId="44" xfId="0" applyFont="1" applyFill="1" applyBorder="1" applyAlignment="1">
      <alignment horizontal="left"/>
    </xf>
    <xf numFmtId="0" fontId="158" fillId="49" borderId="43" xfId="0" applyFont="1" applyFill="1" applyBorder="1" applyAlignment="1">
      <alignment horizontal="center" vertical="top" wrapText="1"/>
    </xf>
    <xf numFmtId="0" fontId="158" fillId="49" borderId="38" xfId="0" applyFont="1" applyFill="1" applyBorder="1" applyAlignment="1">
      <alignment horizontal="center" vertical="top" wrapText="1"/>
    </xf>
    <xf numFmtId="0" fontId="158" fillId="49" borderId="44" xfId="0" applyFont="1" applyFill="1" applyBorder="1" applyAlignment="1">
      <alignment horizontal="center" vertical="top" wrapText="1"/>
    </xf>
    <xf numFmtId="183" fontId="158" fillId="49" borderId="43" xfId="0" applyNumberFormat="1" applyFont="1" applyFill="1" applyBorder="1" applyAlignment="1">
      <alignment horizontal="center" vertical="center" wrapText="1"/>
    </xf>
    <xf numFmtId="183" fontId="158" fillId="49" borderId="38" xfId="0" applyNumberFormat="1" applyFont="1" applyFill="1" applyBorder="1" applyAlignment="1">
      <alignment horizontal="center" vertical="center" wrapText="1"/>
    </xf>
    <xf numFmtId="183" fontId="158" fillId="49" borderId="44" xfId="0" applyNumberFormat="1" applyFont="1" applyFill="1" applyBorder="1" applyAlignment="1">
      <alignment horizontal="center" vertical="center" wrapText="1"/>
    </xf>
    <xf numFmtId="0" fontId="158" fillId="89" borderId="39" xfId="0" applyFont="1" applyFill="1" applyBorder="1" applyAlignment="1">
      <alignment horizontal="center" wrapText="1"/>
    </xf>
    <xf numFmtId="0" fontId="158" fillId="89" borderId="21" xfId="0" applyFont="1" applyFill="1" applyBorder="1" applyAlignment="1">
      <alignment horizontal="center" wrapText="1"/>
    </xf>
    <xf numFmtId="0" fontId="158" fillId="49" borderId="39" xfId="0" applyFont="1" applyFill="1" applyBorder="1" applyAlignment="1">
      <alignment horizontal="center" wrapText="1"/>
    </xf>
    <xf numFmtId="0" fontId="158" fillId="49" borderId="22" xfId="0" applyFont="1" applyFill="1" applyBorder="1" applyAlignment="1">
      <alignment horizontal="center" wrapText="1"/>
    </xf>
    <xf numFmtId="0" fontId="158" fillId="49" borderId="21" xfId="0" applyFont="1" applyFill="1" applyBorder="1" applyAlignment="1">
      <alignment horizontal="center" wrapText="1"/>
    </xf>
    <xf numFmtId="0" fontId="158" fillId="89" borderId="20" xfId="0" applyFont="1" applyFill="1" applyBorder="1" applyAlignment="1">
      <alignment horizontal="center" vertical="center" wrapText="1"/>
    </xf>
    <xf numFmtId="0" fontId="158" fillId="89" borderId="21" xfId="0" applyFont="1" applyFill="1" applyBorder="1" applyAlignment="1">
      <alignment horizontal="center" vertical="center" wrapText="1"/>
    </xf>
    <xf numFmtId="0" fontId="158" fillId="89" borderId="10" xfId="0" applyFont="1" applyFill="1" applyBorder="1" applyAlignment="1">
      <alignment horizontal="center" vertical="center" wrapText="1"/>
    </xf>
    <xf numFmtId="0" fontId="158" fillId="49" borderId="43" xfId="0" applyFont="1" applyFill="1" applyBorder="1" applyAlignment="1">
      <alignment horizontal="center" vertical="center" wrapText="1"/>
    </xf>
    <xf numFmtId="0" fontId="158" fillId="49" borderId="38" xfId="0" applyFont="1" applyFill="1" applyBorder="1" applyAlignment="1">
      <alignment horizontal="center" vertical="center" wrapText="1"/>
    </xf>
    <xf numFmtId="0" fontId="158" fillId="49" borderId="44" xfId="0" applyFont="1" applyFill="1" applyBorder="1" applyAlignment="1">
      <alignment horizontal="center" vertical="center" wrapText="1"/>
    </xf>
    <xf numFmtId="14" fontId="158" fillId="49" borderId="43" xfId="0" applyNumberFormat="1" applyFont="1" applyFill="1" applyBorder="1" applyAlignment="1">
      <alignment horizontal="center" vertical="center" wrapText="1"/>
    </xf>
    <xf numFmtId="14" fontId="158" fillId="49" borderId="44" xfId="0" applyNumberFormat="1" applyFont="1" applyFill="1" applyBorder="1" applyAlignment="1">
      <alignment horizontal="center" vertical="center" wrapText="1"/>
    </xf>
    <xf numFmtId="14" fontId="158" fillId="49" borderId="39" xfId="0" applyNumberFormat="1" applyFont="1" applyFill="1" applyBorder="1" applyAlignment="1">
      <alignment horizontal="center" vertical="center" wrapText="1"/>
    </xf>
    <xf numFmtId="14" fontId="158" fillId="49" borderId="22" xfId="0" applyNumberFormat="1" applyFont="1" applyFill="1" applyBorder="1" applyAlignment="1">
      <alignment horizontal="center" vertical="center" wrapText="1"/>
    </xf>
    <xf numFmtId="14" fontId="158" fillId="49" borderId="21" xfId="0" applyNumberFormat="1" applyFont="1" applyFill="1" applyBorder="1" applyAlignment="1">
      <alignment horizontal="center" vertical="center" wrapText="1"/>
    </xf>
    <xf numFmtId="0" fontId="158" fillId="54" borderId="39" xfId="0" applyFont="1" applyFill="1" applyBorder="1" applyAlignment="1">
      <alignment horizontal="center" vertical="center" wrapText="1"/>
    </xf>
    <xf numFmtId="0" fontId="158" fillId="54" borderId="22" xfId="0" applyFont="1" applyFill="1" applyBorder="1" applyAlignment="1">
      <alignment horizontal="center" vertical="center" wrapText="1"/>
    </xf>
    <xf numFmtId="0" fontId="158" fillId="54" borderId="21" xfId="0" applyFont="1" applyFill="1" applyBorder="1" applyAlignment="1">
      <alignment horizontal="center" vertical="center" wrapText="1"/>
    </xf>
    <xf numFmtId="0" fontId="171" fillId="0" borderId="39" xfId="0" applyFont="1" applyBorder="1" applyAlignment="1">
      <alignment horizontal="center" vertical="center"/>
    </xf>
    <xf numFmtId="0" fontId="171" fillId="0" borderId="22" xfId="0" applyFont="1" applyBorder="1" applyAlignment="1">
      <alignment horizontal="center" vertical="center"/>
    </xf>
    <xf numFmtId="0" fontId="171" fillId="0" borderId="21" xfId="0" applyFont="1" applyBorder="1" applyAlignment="1">
      <alignment horizontal="center" vertical="center"/>
    </xf>
    <xf numFmtId="14" fontId="158" fillId="49" borderId="43" xfId="0" applyNumberFormat="1" applyFont="1" applyFill="1" applyBorder="1" applyAlignment="1">
      <alignment horizontal="center"/>
    </xf>
    <xf numFmtId="14" fontId="158" fillId="49" borderId="44" xfId="0" applyNumberFormat="1" applyFont="1" applyFill="1" applyBorder="1" applyAlignment="1">
      <alignment horizontal="center"/>
    </xf>
    <xf numFmtId="14" fontId="158" fillId="49" borderId="20" xfId="0" applyNumberFormat="1" applyFont="1" applyFill="1" applyBorder="1" applyAlignment="1">
      <alignment horizontal="center" vertical="center"/>
    </xf>
    <xf numFmtId="14" fontId="158" fillId="49" borderId="22" xfId="0" applyNumberFormat="1" applyFont="1" applyFill="1" applyBorder="1" applyAlignment="1">
      <alignment horizontal="center" vertical="center"/>
    </xf>
    <xf numFmtId="14" fontId="158" fillId="49" borderId="20" xfId="0" applyNumberFormat="1" applyFont="1" applyFill="1" applyBorder="1" applyAlignment="1">
      <alignment horizontal="left" vertical="center" wrapText="1"/>
    </xf>
    <xf numFmtId="14" fontId="158" fillId="49" borderId="22" xfId="0" applyNumberFormat="1" applyFont="1" applyFill="1" applyBorder="1" applyAlignment="1">
      <alignment horizontal="left" vertical="center" wrapText="1"/>
    </xf>
    <xf numFmtId="14" fontId="158" fillId="0" borderId="46" xfId="0" applyNumberFormat="1" applyFont="1" applyBorder="1" applyAlignment="1">
      <alignment horizontal="center" vertical="center" wrapText="1"/>
    </xf>
    <xf numFmtId="14" fontId="158" fillId="0" borderId="0" xfId="0" applyNumberFormat="1" applyFont="1" applyAlignment="1">
      <alignment horizontal="center" vertical="center" wrapText="1"/>
    </xf>
    <xf numFmtId="14" fontId="158" fillId="49" borderId="38" xfId="0" applyNumberFormat="1" applyFont="1" applyFill="1" applyBorder="1" applyAlignment="1">
      <alignment horizontal="center"/>
    </xf>
    <xf numFmtId="173" fontId="159" fillId="50" borderId="43" xfId="0" applyNumberFormat="1" applyFont="1" applyFill="1" applyBorder="1" applyAlignment="1">
      <alignment horizontal="center"/>
    </xf>
    <xf numFmtId="173" fontId="159" fillId="50" borderId="44" xfId="0" applyNumberFormat="1" applyFont="1" applyFill="1" applyBorder="1" applyAlignment="1">
      <alignment horizontal="center"/>
    </xf>
    <xf numFmtId="0" fontId="158" fillId="49" borderId="39" xfId="0" applyFont="1" applyFill="1" applyBorder="1" applyAlignment="1">
      <alignment horizontal="center" vertical="center" wrapText="1"/>
    </xf>
    <xf numFmtId="0" fontId="158" fillId="49" borderId="21" xfId="0" applyFont="1" applyFill="1" applyBorder="1" applyAlignment="1">
      <alignment horizontal="center" vertical="center" wrapText="1"/>
    </xf>
    <xf numFmtId="173" fontId="155" fillId="0" borderId="43" xfId="0" applyNumberFormat="1" applyFont="1" applyBorder="1" applyAlignment="1">
      <alignment horizontal="center"/>
    </xf>
    <xf numFmtId="173" fontId="155" fillId="0" borderId="44" xfId="0" applyNumberFormat="1" applyFont="1" applyBorder="1" applyAlignment="1">
      <alignment horizontal="center"/>
    </xf>
    <xf numFmtId="14" fontId="158" fillId="49" borderId="45" xfId="0" applyNumberFormat="1" applyFont="1" applyFill="1" applyBorder="1" applyAlignment="1">
      <alignment horizontal="center" vertical="center"/>
    </xf>
    <xf numFmtId="14" fontId="158" fillId="49" borderId="46" xfId="0" applyNumberFormat="1" applyFont="1" applyFill="1" applyBorder="1" applyAlignment="1">
      <alignment horizontal="center" vertical="center"/>
    </xf>
    <xf numFmtId="14" fontId="158" fillId="49" borderId="47" xfId="0" applyNumberFormat="1" applyFont="1" applyFill="1" applyBorder="1" applyAlignment="1">
      <alignment horizontal="center" vertical="center"/>
    </xf>
    <xf numFmtId="14" fontId="158" fillId="49" borderId="24" xfId="0" applyNumberFormat="1" applyFont="1" applyFill="1" applyBorder="1" applyAlignment="1">
      <alignment horizontal="center" vertical="center"/>
    </xf>
    <xf numFmtId="14" fontId="158" fillId="49" borderId="18" xfId="0" applyNumberFormat="1" applyFont="1" applyFill="1" applyBorder="1" applyAlignment="1">
      <alignment horizontal="center" vertical="center"/>
    </xf>
    <xf numFmtId="14" fontId="158" fillId="49" borderId="26" xfId="0" applyNumberFormat="1" applyFont="1" applyFill="1" applyBorder="1" applyAlignment="1">
      <alignment horizontal="center" vertical="center"/>
    </xf>
    <xf numFmtId="14" fontId="158" fillId="49" borderId="45" xfId="0" applyNumberFormat="1" applyFont="1" applyFill="1" applyBorder="1" applyAlignment="1">
      <alignment horizontal="center"/>
    </xf>
    <xf numFmtId="14" fontId="158" fillId="49" borderId="46" xfId="0" applyNumberFormat="1" applyFont="1" applyFill="1" applyBorder="1" applyAlignment="1">
      <alignment horizontal="center"/>
    </xf>
    <xf numFmtId="14" fontId="158" fillId="49" borderId="47" xfId="0" applyNumberFormat="1" applyFont="1" applyFill="1" applyBorder="1" applyAlignment="1">
      <alignment horizontal="center"/>
    </xf>
    <xf numFmtId="14" fontId="159" fillId="50" borderId="43" xfId="0" applyNumberFormat="1" applyFont="1" applyFill="1" applyBorder="1" applyAlignment="1">
      <alignment horizontal="left"/>
    </xf>
    <xf numFmtId="14" fontId="159" fillId="50" borderId="38" xfId="0" applyNumberFormat="1" applyFont="1" applyFill="1" applyBorder="1" applyAlignment="1">
      <alignment horizontal="left"/>
    </xf>
    <xf numFmtId="14" fontId="159" fillId="50" borderId="44" xfId="0" applyNumberFormat="1" applyFont="1" applyFill="1" applyBorder="1" applyAlignment="1">
      <alignment horizontal="left"/>
    </xf>
    <xf numFmtId="14" fontId="158" fillId="49" borderId="24" xfId="0" applyNumberFormat="1" applyFont="1" applyFill="1" applyBorder="1" applyAlignment="1">
      <alignment horizontal="center"/>
    </xf>
    <xf numFmtId="14" fontId="158" fillId="49" borderId="18" xfId="0" applyNumberFormat="1" applyFont="1" applyFill="1" applyBorder="1" applyAlignment="1">
      <alignment horizontal="center"/>
    </xf>
    <xf numFmtId="14" fontId="158" fillId="49" borderId="26" xfId="0" applyNumberFormat="1" applyFont="1" applyFill="1" applyBorder="1" applyAlignment="1">
      <alignment horizontal="center"/>
    </xf>
    <xf numFmtId="14" fontId="158" fillId="49" borderId="10" xfId="0" applyNumberFormat="1" applyFont="1" applyFill="1" applyBorder="1" applyAlignment="1">
      <alignment horizontal="center" vertical="center" wrapText="1"/>
    </xf>
    <xf numFmtId="14" fontId="158" fillId="49" borderId="45" xfId="0" applyNumberFormat="1" applyFont="1" applyFill="1" applyBorder="1" applyAlignment="1">
      <alignment horizontal="center" vertical="center" wrapText="1"/>
    </xf>
    <xf numFmtId="14" fontId="158" fillId="49" borderId="47" xfId="0" applyNumberFormat="1" applyFont="1" applyFill="1" applyBorder="1" applyAlignment="1">
      <alignment horizontal="center" vertical="center" wrapText="1"/>
    </xf>
    <xf numFmtId="14" fontId="158" fillId="49" borderId="24" xfId="0" applyNumberFormat="1" applyFont="1" applyFill="1" applyBorder="1" applyAlignment="1">
      <alignment horizontal="center" vertical="center" wrapText="1"/>
    </xf>
    <xf numFmtId="14" fontId="158" fillId="49" borderId="26" xfId="0" applyNumberFormat="1" applyFont="1" applyFill="1" applyBorder="1" applyAlignment="1">
      <alignment horizontal="center" vertical="center" wrapText="1"/>
    </xf>
    <xf numFmtId="0" fontId="158" fillId="49" borderId="22" xfId="0" applyFont="1" applyFill="1" applyBorder="1" applyAlignment="1">
      <alignment horizontal="center" vertical="center" wrapText="1"/>
    </xf>
    <xf numFmtId="14" fontId="158" fillId="49" borderId="23" xfId="0" applyNumberFormat="1" applyFont="1" applyFill="1" applyBorder="1" applyAlignment="1">
      <alignment horizontal="center" vertical="center" wrapText="1"/>
    </xf>
    <xf numFmtId="183" fontId="158" fillId="49" borderId="45" xfId="0" applyNumberFormat="1" applyFont="1" applyFill="1" applyBorder="1" applyAlignment="1">
      <alignment horizontal="center" vertical="center" wrapText="1"/>
    </xf>
    <xf numFmtId="183" fontId="158" fillId="49" borderId="46" xfId="0" applyNumberFormat="1" applyFont="1" applyFill="1" applyBorder="1" applyAlignment="1">
      <alignment horizontal="center" vertical="center" wrapText="1"/>
    </xf>
    <xf numFmtId="183" fontId="158" fillId="49" borderId="47" xfId="0" applyNumberFormat="1" applyFont="1" applyFill="1" applyBorder="1" applyAlignment="1">
      <alignment horizontal="center" vertical="center" wrapText="1"/>
    </xf>
    <xf numFmtId="183" fontId="158" fillId="49" borderId="24" xfId="0" applyNumberFormat="1" applyFont="1" applyFill="1" applyBorder="1" applyAlignment="1">
      <alignment horizontal="center" vertical="center" wrapText="1"/>
    </xf>
    <xf numFmtId="183" fontId="158" fillId="49" borderId="18" xfId="0" applyNumberFormat="1" applyFont="1" applyFill="1" applyBorder="1" applyAlignment="1">
      <alignment horizontal="center" vertical="center" wrapText="1"/>
    </xf>
    <xf numFmtId="183" fontId="158" fillId="49" borderId="26" xfId="0" applyNumberFormat="1" applyFont="1" applyFill="1" applyBorder="1" applyAlignment="1">
      <alignment horizontal="center" vertical="center" wrapText="1"/>
    </xf>
    <xf numFmtId="14" fontId="158" fillId="49" borderId="18" xfId="0" applyNumberFormat="1" applyFont="1" applyFill="1" applyBorder="1" applyAlignment="1">
      <alignment horizontal="center" vertical="center" wrapText="1"/>
    </xf>
    <xf numFmtId="14" fontId="158" fillId="49" borderId="39" xfId="0" applyNumberFormat="1" applyFont="1" applyFill="1" applyBorder="1" applyAlignment="1">
      <alignment horizontal="center" wrapText="1"/>
    </xf>
    <xf numFmtId="14" fontId="158" fillId="49" borderId="21" xfId="0" applyNumberFormat="1" applyFont="1" applyFill="1" applyBorder="1" applyAlignment="1">
      <alignment horizontal="center" wrapText="1"/>
    </xf>
    <xf numFmtId="14" fontId="158" fillId="49" borderId="39" xfId="0" applyNumberFormat="1" applyFont="1" applyFill="1" applyBorder="1" applyAlignment="1">
      <alignment horizontal="center" vertical="center"/>
    </xf>
    <xf numFmtId="14" fontId="158" fillId="49" borderId="21" xfId="0" applyNumberFormat="1" applyFont="1" applyFill="1" applyBorder="1" applyAlignment="1">
      <alignment horizontal="center" vertical="center"/>
    </xf>
    <xf numFmtId="177" fontId="157" fillId="0" borderId="43" xfId="3070" applyNumberFormat="1" applyFont="1" applyBorder="1" applyAlignment="1">
      <alignment horizontal="center"/>
    </xf>
    <xf numFmtId="177" fontId="157" fillId="0" borderId="44" xfId="3070" applyNumberFormat="1" applyFont="1" applyBorder="1" applyAlignment="1">
      <alignment horizontal="center"/>
    </xf>
    <xf numFmtId="0" fontId="178" fillId="89" borderId="43" xfId="324" applyFont="1" applyFill="1" applyBorder="1" applyAlignment="1">
      <alignment horizontal="center" vertical="center"/>
    </xf>
    <xf numFmtId="0" fontId="178" fillId="89" borderId="38" xfId="324" applyFont="1" applyFill="1" applyBorder="1" applyAlignment="1">
      <alignment horizontal="center" vertical="center"/>
    </xf>
    <xf numFmtId="0" fontId="178" fillId="89" borderId="44" xfId="324" applyFont="1" applyFill="1" applyBorder="1" applyAlignment="1">
      <alignment horizontal="center" vertical="center"/>
    </xf>
    <xf numFmtId="0" fontId="179" fillId="0" borderId="43" xfId="324" applyFont="1" applyBorder="1" applyAlignment="1">
      <alignment vertical="center" wrapText="1"/>
    </xf>
    <xf numFmtId="0" fontId="179" fillId="0" borderId="38" xfId="324" applyFont="1" applyBorder="1" applyAlignment="1">
      <alignment vertical="center" wrapText="1"/>
    </xf>
    <xf numFmtId="0" fontId="179" fillId="0" borderId="44" xfId="324" applyFont="1" applyBorder="1" applyAlignment="1">
      <alignment vertical="center" wrapText="1"/>
    </xf>
    <xf numFmtId="0" fontId="178" fillId="91" borderId="39" xfId="324" applyFont="1" applyFill="1" applyBorder="1" applyAlignment="1">
      <alignment horizontal="center" vertical="center" textRotation="90" wrapText="1"/>
    </xf>
    <xf numFmtId="0" fontId="178" fillId="91" borderId="22" xfId="324" applyFont="1" applyFill="1" applyBorder="1" applyAlignment="1">
      <alignment horizontal="center" vertical="center" textRotation="90" wrapText="1"/>
    </xf>
    <xf numFmtId="0" fontId="178" fillId="91" borderId="21" xfId="324" applyFont="1" applyFill="1" applyBorder="1" applyAlignment="1">
      <alignment horizontal="center" vertical="center" textRotation="90" wrapText="1"/>
    </xf>
    <xf numFmtId="0" fontId="179" fillId="0" borderId="43" xfId="324" applyFont="1" applyBorder="1" applyAlignment="1">
      <alignment horizontal="left" vertical="center" wrapText="1"/>
    </xf>
    <xf numFmtId="0" fontId="179" fillId="0" borderId="44" xfId="324" applyFont="1" applyBorder="1" applyAlignment="1">
      <alignment horizontal="left" vertical="center" wrapText="1"/>
    </xf>
    <xf numFmtId="0" fontId="179" fillId="0" borderId="43" xfId="3487" applyFont="1" applyBorder="1" applyAlignment="1">
      <alignment vertical="center" wrapText="1"/>
    </xf>
    <xf numFmtId="0" fontId="179" fillId="0" borderId="44" xfId="3487" applyFont="1" applyBorder="1" applyAlignment="1">
      <alignment vertical="center" wrapText="1"/>
    </xf>
    <xf numFmtId="0" fontId="159" fillId="50" borderId="43" xfId="324" applyFont="1" applyFill="1" applyBorder="1" applyAlignment="1">
      <alignment horizontal="center" vertical="center" wrapText="1"/>
    </xf>
    <xf numFmtId="0" fontId="159" fillId="50" borderId="38" xfId="324" applyFont="1" applyFill="1" applyBorder="1" applyAlignment="1">
      <alignment horizontal="center" vertical="center" wrapText="1"/>
    </xf>
    <xf numFmtId="0" fontId="159" fillId="50" borderId="44" xfId="324" applyFont="1" applyFill="1" applyBorder="1" applyAlignment="1">
      <alignment horizontal="center" vertical="center" wrapText="1"/>
    </xf>
    <xf numFmtId="0" fontId="182" fillId="88" borderId="23" xfId="324" applyFont="1" applyFill="1" applyBorder="1" applyAlignment="1">
      <alignment horizontal="center" vertical="center" wrapText="1"/>
    </xf>
    <xf numFmtId="0" fontId="182" fillId="88" borderId="0" xfId="324" applyFont="1" applyFill="1" applyAlignment="1">
      <alignment horizontal="center" vertical="center" wrapText="1"/>
    </xf>
    <xf numFmtId="0" fontId="182" fillId="88" borderId="25" xfId="324" applyFont="1" applyFill="1" applyBorder="1" applyAlignment="1">
      <alignment horizontal="center" vertical="center" wrapText="1"/>
    </xf>
    <xf numFmtId="0" fontId="178" fillId="91" borderId="47" xfId="324" applyFont="1" applyFill="1" applyBorder="1" applyAlignment="1">
      <alignment horizontal="center" vertical="center" textRotation="90" wrapText="1"/>
    </xf>
    <xf numFmtId="0" fontId="178" fillId="91" borderId="25" xfId="324" applyFont="1" applyFill="1" applyBorder="1" applyAlignment="1">
      <alignment horizontal="center" vertical="center" textRotation="90" wrapText="1"/>
    </xf>
    <xf numFmtId="0" fontId="158" fillId="49" borderId="45" xfId="0" applyFont="1" applyFill="1" applyBorder="1" applyAlignment="1">
      <alignment horizontal="center" vertical="center" wrapText="1"/>
    </xf>
    <xf numFmtId="0" fontId="158" fillId="49" borderId="23" xfId="0" applyFont="1" applyFill="1" applyBorder="1" applyAlignment="1">
      <alignment horizontal="center" vertical="center" wrapText="1"/>
    </xf>
    <xf numFmtId="0" fontId="158" fillId="49" borderId="24" xfId="0" applyFont="1" applyFill="1" applyBorder="1" applyAlignment="1">
      <alignment horizontal="center" vertical="center" wrapText="1"/>
    </xf>
    <xf numFmtId="0" fontId="158" fillId="49" borderId="39" xfId="323" applyFont="1" applyFill="1" applyBorder="1" applyAlignment="1">
      <alignment horizontal="left" vertical="center" wrapText="1"/>
    </xf>
    <xf numFmtId="0" fontId="158" fillId="49" borderId="21" xfId="323" applyFont="1" applyFill="1" applyBorder="1" applyAlignment="1">
      <alignment horizontal="left" vertical="center" wrapText="1"/>
    </xf>
    <xf numFmtId="0" fontId="158" fillId="49" borderId="44" xfId="0" applyFont="1" applyFill="1" applyBorder="1" applyAlignment="1">
      <alignment horizontal="center"/>
    </xf>
    <xf numFmtId="0" fontId="158" fillId="49" borderId="43" xfId="0" applyFont="1" applyFill="1" applyBorder="1" applyAlignment="1">
      <alignment horizontal="center"/>
    </xf>
    <xf numFmtId="0" fontId="158" fillId="49" borderId="38" xfId="0" applyFont="1" applyFill="1" applyBorder="1" applyAlignment="1">
      <alignment horizontal="center"/>
    </xf>
    <xf numFmtId="0" fontId="158" fillId="49" borderId="10" xfId="0" applyFont="1" applyFill="1" applyBorder="1" applyAlignment="1">
      <alignment horizontal="center"/>
    </xf>
    <xf numFmtId="0" fontId="33" fillId="49" borderId="43" xfId="0" applyFont="1" applyFill="1" applyBorder="1" applyAlignment="1">
      <alignment horizontal="center"/>
    </xf>
    <xf numFmtId="0" fontId="33" fillId="49" borderId="38" xfId="0" applyFont="1" applyFill="1" applyBorder="1" applyAlignment="1">
      <alignment horizontal="center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0" fontId="32" fillId="50" borderId="43" xfId="0" applyFont="1" applyFill="1" applyBorder="1" applyAlignment="1">
      <alignment horizontal="left" vertical="center" wrapText="1"/>
    </xf>
    <xf numFmtId="0" fontId="32" fillId="50" borderId="38" xfId="0" applyFont="1" applyFill="1" applyBorder="1" applyAlignment="1">
      <alignment horizontal="left" vertical="center" wrapText="1"/>
    </xf>
    <xf numFmtId="0" fontId="32" fillId="50" borderId="44" xfId="0" applyFont="1" applyFill="1" applyBorder="1" applyAlignment="1">
      <alignment horizontal="left"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52" borderId="43" xfId="0" applyNumberFormat="1" applyFont="1" applyFill="1" applyBorder="1" applyAlignment="1">
      <alignment horizontal="center" vertic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14" fontId="33" fillId="52" borderId="44" xfId="0" applyNumberFormat="1" applyFont="1" applyFill="1" applyBorder="1" applyAlignment="1">
      <alignment horizontal="center" vertical="center" wrapText="1"/>
    </xf>
    <xf numFmtId="0" fontId="159" fillId="50" borderId="43" xfId="0" applyFont="1" applyFill="1" applyBorder="1" applyAlignment="1">
      <alignment horizontal="left"/>
    </xf>
    <xf numFmtId="0" fontId="159" fillId="50" borderId="44" xfId="0" applyFont="1" applyFill="1" applyBorder="1" applyAlignment="1">
      <alignment horizontal="left"/>
    </xf>
    <xf numFmtId="0" fontId="158" fillId="49" borderId="43" xfId="0" applyFont="1" applyFill="1" applyBorder="1" applyAlignment="1">
      <alignment horizontal="center" vertical="top"/>
    </xf>
    <xf numFmtId="0" fontId="158" fillId="49" borderId="44" xfId="0" applyFont="1" applyFill="1" applyBorder="1" applyAlignment="1">
      <alignment horizontal="center" vertical="top"/>
    </xf>
    <xf numFmtId="0" fontId="170" fillId="0" borderId="43" xfId="0" applyFont="1" applyBorder="1" applyAlignment="1">
      <alignment horizontal="left" wrapText="1"/>
    </xf>
    <xf numFmtId="0" fontId="170" fillId="0" borderId="44" xfId="0" applyFont="1" applyBorder="1" applyAlignment="1">
      <alignment horizontal="left" wrapText="1"/>
    </xf>
    <xf numFmtId="0" fontId="170" fillId="0" borderId="43" xfId="0" applyFont="1" applyBorder="1" applyAlignment="1">
      <alignment horizontal="left"/>
    </xf>
    <xf numFmtId="0" fontId="170" fillId="0" borderId="38" xfId="0" applyFont="1" applyBorder="1" applyAlignment="1">
      <alignment horizontal="left"/>
    </xf>
    <xf numFmtId="0" fontId="170" fillId="0" borderId="44" xfId="0" applyFont="1" applyBorder="1" applyAlignment="1">
      <alignment horizontal="left"/>
    </xf>
    <xf numFmtId="0" fontId="159" fillId="50" borderId="43" xfId="0" applyFont="1" applyFill="1" applyBorder="1" applyAlignment="1">
      <alignment horizontal="center"/>
    </xf>
    <xf numFmtId="0" fontId="159" fillId="50" borderId="38" xfId="0" applyFont="1" applyFill="1" applyBorder="1" applyAlignment="1">
      <alignment horizontal="center"/>
    </xf>
    <xf numFmtId="0" fontId="159" fillId="50" borderId="44" xfId="0" applyFont="1" applyFill="1" applyBorder="1" applyAlignment="1">
      <alignment horizontal="center"/>
    </xf>
    <xf numFmtId="2" fontId="170" fillId="0" borderId="43" xfId="0" applyNumberFormat="1" applyFont="1" applyBorder="1" applyAlignment="1">
      <alignment horizontal="left" vertical="center" wrapText="1"/>
    </xf>
    <xf numFmtId="2" fontId="170" fillId="0" borderId="44" xfId="0" applyNumberFormat="1" applyFont="1" applyBorder="1" applyAlignment="1">
      <alignment horizontal="left" vertical="center" wrapText="1"/>
    </xf>
    <xf numFmtId="0" fontId="33" fillId="49" borderId="43" xfId="0" applyFont="1" applyFill="1" applyBorder="1" applyAlignment="1">
      <alignment horizontal="center" vertical="top"/>
    </xf>
    <xf numFmtId="0" fontId="33" fillId="49" borderId="44" xfId="0" applyFont="1" applyFill="1" applyBorder="1" applyAlignment="1">
      <alignment horizontal="center" vertical="top"/>
    </xf>
    <xf numFmtId="0" fontId="96" fillId="0" borderId="43" xfId="0" applyFont="1" applyBorder="1" applyAlignment="1">
      <alignment horizontal="left" wrapText="1"/>
    </xf>
    <xf numFmtId="0" fontId="96" fillId="0" borderId="44" xfId="0" applyFont="1" applyBorder="1" applyAlignment="1">
      <alignment horizontal="left" wrapText="1"/>
    </xf>
    <xf numFmtId="0" fontId="96" fillId="0" borderId="43" xfId="0" applyFont="1" applyBorder="1" applyAlignment="1">
      <alignment horizontal="left"/>
    </xf>
    <xf numFmtId="0" fontId="96" fillId="0" borderId="38" xfId="0" applyFont="1" applyBorder="1" applyAlignment="1">
      <alignment horizontal="left"/>
    </xf>
    <xf numFmtId="0" fontId="32" fillId="50" borderId="43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44" xfId="0" applyFont="1" applyFill="1" applyBorder="1" applyAlignment="1">
      <alignment horizontal="center"/>
    </xf>
    <xf numFmtId="0" fontId="32" fillId="50" borderId="43" xfId="0" applyFont="1" applyFill="1" applyBorder="1" applyAlignment="1">
      <alignment horizontal="left"/>
    </xf>
    <xf numFmtId="0" fontId="32" fillId="50" borderId="44" xfId="0" applyFont="1" applyFill="1" applyBorder="1" applyAlignment="1">
      <alignment horizontal="left"/>
    </xf>
    <xf numFmtId="0" fontId="96" fillId="0" borderId="44" xfId="0" applyFont="1" applyBorder="1" applyAlignment="1">
      <alignment horizontal="left"/>
    </xf>
    <xf numFmtId="2" fontId="96" fillId="0" borderId="43" xfId="0" applyNumberFormat="1" applyFont="1" applyBorder="1" applyAlignment="1">
      <alignment horizontal="left" vertical="center" wrapText="1"/>
    </xf>
    <xf numFmtId="2" fontId="96" fillId="0" borderId="44" xfId="0" applyNumberFormat="1" applyFont="1" applyBorder="1" applyAlignment="1">
      <alignment horizontal="left" vertical="center" wrapText="1"/>
    </xf>
    <xf numFmtId="0" fontId="158" fillId="89" borderId="43" xfId="0" applyFont="1" applyFill="1" applyBorder="1" applyAlignment="1">
      <alignment horizontal="center"/>
    </xf>
    <xf numFmtId="0" fontId="158" fillId="89" borderId="38" xfId="0" applyFont="1" applyFill="1" applyBorder="1" applyAlignment="1">
      <alignment horizontal="center"/>
    </xf>
    <xf numFmtId="0" fontId="158" fillId="89" borderId="44" xfId="0" applyFont="1" applyFill="1" applyBorder="1" applyAlignment="1">
      <alignment horizontal="center"/>
    </xf>
    <xf numFmtId="0" fontId="158" fillId="89" borderId="39" xfId="0" applyFont="1" applyFill="1" applyBorder="1" applyAlignment="1">
      <alignment horizontal="center" vertical="center"/>
    </xf>
    <xf numFmtId="0" fontId="158" fillId="89" borderId="21" xfId="0" applyFont="1" applyFill="1" applyBorder="1" applyAlignment="1">
      <alignment horizontal="center" vertical="center"/>
    </xf>
    <xf numFmtId="0" fontId="158" fillId="49" borderId="39" xfId="0" applyFont="1" applyFill="1" applyBorder="1" applyAlignment="1">
      <alignment horizontal="center" vertical="center"/>
    </xf>
    <xf numFmtId="0" fontId="158" fillId="49" borderId="21" xfId="0" applyFont="1" applyFill="1" applyBorder="1" applyAlignment="1">
      <alignment horizontal="center" vertical="center"/>
    </xf>
    <xf numFmtId="0" fontId="158" fillId="89" borderId="43" xfId="308" applyFont="1" applyFill="1" applyBorder="1" applyAlignment="1">
      <alignment horizontal="center" vertical="center"/>
    </xf>
    <xf numFmtId="0" fontId="158" fillId="89" borderId="44" xfId="308" applyFont="1" applyFill="1" applyBorder="1" applyAlignment="1">
      <alignment horizontal="center" vertical="center"/>
    </xf>
    <xf numFmtId="0" fontId="156" fillId="0" borderId="43" xfId="3510" applyFont="1" applyBorder="1" applyAlignment="1">
      <alignment horizontal="left"/>
    </xf>
    <xf numFmtId="0" fontId="156" fillId="0" borderId="38" xfId="3510" applyFont="1" applyBorder="1" applyAlignment="1">
      <alignment horizontal="left"/>
    </xf>
    <xf numFmtId="0" fontId="156" fillId="0" borderId="44" xfId="3510" applyFont="1" applyBorder="1" applyAlignment="1">
      <alignment horizontal="left"/>
    </xf>
    <xf numFmtId="0" fontId="158" fillId="89" borderId="38" xfId="308" applyFont="1" applyFill="1" applyBorder="1" applyAlignment="1">
      <alignment horizontal="center" vertical="center"/>
    </xf>
    <xf numFmtId="0" fontId="158" fillId="89" borderId="39" xfId="308" applyFont="1" applyFill="1" applyBorder="1" applyAlignment="1">
      <alignment horizontal="center" vertical="center"/>
    </xf>
    <xf numFmtId="0" fontId="158" fillId="89" borderId="22" xfId="308" applyFont="1" applyFill="1" applyBorder="1" applyAlignment="1">
      <alignment horizontal="center" vertical="center"/>
    </xf>
    <xf numFmtId="0" fontId="158" fillId="89" borderId="21" xfId="308" applyFont="1" applyFill="1" applyBorder="1" applyAlignment="1">
      <alignment horizontal="center" vertical="center"/>
    </xf>
    <xf numFmtId="0" fontId="158" fillId="89" borderId="43" xfId="308" applyFont="1" applyFill="1" applyBorder="1" applyAlignment="1">
      <alignment horizontal="center" vertical="center" wrapText="1"/>
    </xf>
    <xf numFmtId="0" fontId="158" fillId="89" borderId="44" xfId="308" applyFont="1" applyFill="1" applyBorder="1" applyAlignment="1">
      <alignment horizontal="center" vertical="center" wrapText="1"/>
    </xf>
    <xf numFmtId="0" fontId="158" fillId="49" borderId="10" xfId="0" applyFont="1" applyFill="1" applyBorder="1" applyAlignment="1">
      <alignment horizontal="center" vertical="center" wrapText="1"/>
    </xf>
    <xf numFmtId="0" fontId="155" fillId="0" borderId="43" xfId="317" applyFont="1" applyBorder="1" applyAlignment="1">
      <alignment vertical="center" wrapText="1"/>
    </xf>
    <xf numFmtId="0" fontId="155" fillId="0" borderId="44" xfId="317" applyFont="1" applyBorder="1" applyAlignment="1">
      <alignment vertical="center" wrapText="1"/>
    </xf>
    <xf numFmtId="0" fontId="159" fillId="50" borderId="43" xfId="317" applyFont="1" applyFill="1" applyBorder="1" applyAlignment="1">
      <alignment horizontal="left" vertical="center" wrapText="1"/>
    </xf>
    <xf numFmtId="0" fontId="159" fillId="50" borderId="44" xfId="317" applyFont="1" applyFill="1" applyBorder="1" applyAlignment="1">
      <alignment horizontal="left" vertical="center" wrapText="1"/>
    </xf>
    <xf numFmtId="0" fontId="155" fillId="0" borderId="43" xfId="317" applyFont="1" applyBorder="1" applyAlignment="1">
      <alignment horizontal="left" vertical="center"/>
    </xf>
    <xf numFmtId="0" fontId="155" fillId="0" borderId="44" xfId="317" applyFont="1" applyBorder="1" applyAlignment="1">
      <alignment horizontal="left" vertical="center"/>
    </xf>
    <xf numFmtId="0" fontId="159" fillId="50" borderId="43" xfId="317" applyFont="1" applyFill="1" applyBorder="1" applyAlignment="1">
      <alignment horizontal="left" vertical="center"/>
    </xf>
    <xf numFmtId="0" fontId="159" fillId="50" borderId="44" xfId="317" applyFont="1" applyFill="1" applyBorder="1" applyAlignment="1">
      <alignment horizontal="left" vertical="center"/>
    </xf>
    <xf numFmtId="0" fontId="158" fillId="49" borderId="39" xfId="317" applyFont="1" applyFill="1" applyBorder="1" applyAlignment="1">
      <alignment horizontal="center" vertical="center" wrapText="1"/>
    </xf>
    <xf numFmtId="0" fontId="158" fillId="49" borderId="22" xfId="317" applyFont="1" applyFill="1" applyBorder="1" applyAlignment="1">
      <alignment horizontal="center" vertical="center" wrapText="1"/>
    </xf>
    <xf numFmtId="0" fontId="158" fillId="49" borderId="21" xfId="317" applyFont="1" applyFill="1" applyBorder="1" applyAlignment="1">
      <alignment horizontal="center" vertical="center" wrapText="1"/>
    </xf>
    <xf numFmtId="0" fontId="155" fillId="0" borderId="38" xfId="317" applyFont="1" applyBorder="1" applyAlignment="1">
      <alignment horizontal="left" vertical="center"/>
    </xf>
    <xf numFmtId="0" fontId="157" fillId="0" borderId="25" xfId="0" applyFont="1" applyBorder="1" applyAlignment="1">
      <alignment horizontal="center"/>
    </xf>
    <xf numFmtId="0" fontId="158" fillId="49" borderId="45" xfId="317" applyFont="1" applyFill="1" applyBorder="1" applyAlignment="1">
      <alignment horizontal="center" vertical="center"/>
    </xf>
    <xf numFmtId="0" fontId="158" fillId="49" borderId="46" xfId="317" applyFont="1" applyFill="1" applyBorder="1" applyAlignment="1">
      <alignment horizontal="center" vertical="center"/>
    </xf>
    <xf numFmtId="0" fontId="158" fillId="49" borderId="47" xfId="317" applyFont="1" applyFill="1" applyBorder="1" applyAlignment="1">
      <alignment horizontal="center" vertical="center"/>
    </xf>
    <xf numFmtId="0" fontId="158" fillId="49" borderId="23" xfId="317" applyFont="1" applyFill="1" applyBorder="1" applyAlignment="1">
      <alignment horizontal="center" vertical="center"/>
    </xf>
    <xf numFmtId="0" fontId="158" fillId="49" borderId="0" xfId="317" applyFont="1" applyFill="1" applyAlignment="1">
      <alignment horizontal="center" vertical="center"/>
    </xf>
    <xf numFmtId="0" fontId="158" fillId="49" borderId="25" xfId="317" applyFont="1" applyFill="1" applyBorder="1" applyAlignment="1">
      <alignment horizontal="center" vertical="center"/>
    </xf>
    <xf numFmtId="0" fontId="158" fillId="49" borderId="24" xfId="317" applyFont="1" applyFill="1" applyBorder="1" applyAlignment="1">
      <alignment horizontal="center" vertical="center"/>
    </xf>
    <xf numFmtId="0" fontId="158" fillId="49" borderId="18" xfId="317" applyFont="1" applyFill="1" applyBorder="1" applyAlignment="1">
      <alignment horizontal="center" vertical="center"/>
    </xf>
    <xf numFmtId="0" fontId="158" fillId="49" borderId="26" xfId="317" applyFont="1" applyFill="1" applyBorder="1" applyAlignment="1">
      <alignment horizontal="center" vertical="center"/>
    </xf>
    <xf numFmtId="0" fontId="159" fillId="49" borderId="23" xfId="317" applyFont="1" applyFill="1" applyBorder="1" applyAlignment="1">
      <alignment horizontal="center"/>
    </xf>
    <xf numFmtId="0" fontId="159" fillId="49" borderId="0" xfId="317" applyFont="1" applyFill="1" applyAlignment="1">
      <alignment horizontal="center"/>
    </xf>
    <xf numFmtId="0" fontId="159" fillId="49" borderId="25" xfId="317" applyFont="1" applyFill="1" applyBorder="1" applyAlignment="1">
      <alignment horizontal="center"/>
    </xf>
    <xf numFmtId="0" fontId="159" fillId="49" borderId="39" xfId="317" applyFont="1" applyFill="1" applyBorder="1" applyAlignment="1">
      <alignment horizontal="center" vertical="center" wrapText="1"/>
    </xf>
    <xf numFmtId="0" fontId="159" fillId="49" borderId="22" xfId="317" applyFont="1" applyFill="1" applyBorder="1" applyAlignment="1">
      <alignment horizontal="center" vertical="center" wrapText="1"/>
    </xf>
    <xf numFmtId="0" fontId="159" fillId="49" borderId="21" xfId="317" applyFont="1" applyFill="1" applyBorder="1" applyAlignment="1">
      <alignment horizontal="center" vertical="center" wrapText="1"/>
    </xf>
    <xf numFmtId="0" fontId="159" fillId="49" borderId="39" xfId="0" applyFont="1" applyFill="1" applyBorder="1" applyAlignment="1">
      <alignment horizontal="center" vertical="center" wrapText="1"/>
    </xf>
    <xf numFmtId="0" fontId="159" fillId="49" borderId="22" xfId="0" applyFont="1" applyFill="1" applyBorder="1" applyAlignment="1">
      <alignment horizontal="center" vertical="center" wrapText="1"/>
    </xf>
    <xf numFmtId="0" fontId="159" fillId="49" borderId="21" xfId="0" applyFont="1" applyFill="1" applyBorder="1" applyAlignment="1">
      <alignment horizontal="center" vertical="center" wrapText="1"/>
    </xf>
    <xf numFmtId="0" fontId="155" fillId="0" borderId="43" xfId="317" applyFont="1" applyBorder="1" applyAlignment="1">
      <alignment horizontal="left" vertical="center" wrapText="1"/>
    </xf>
    <xf numFmtId="0" fontId="155" fillId="0" borderId="38" xfId="317" applyFont="1" applyBorder="1" applyAlignment="1">
      <alignment horizontal="left" vertical="center" wrapText="1"/>
    </xf>
    <xf numFmtId="0" fontId="155" fillId="0" borderId="44" xfId="317" applyFont="1" applyBorder="1" applyAlignment="1">
      <alignment horizontal="left" vertical="center" wrapText="1"/>
    </xf>
    <xf numFmtId="49" fontId="158" fillId="49" borderId="39" xfId="317" applyNumberFormat="1" applyFont="1" applyFill="1" applyBorder="1" applyAlignment="1">
      <alignment horizontal="center" vertical="center" wrapText="1"/>
    </xf>
    <xf numFmtId="49" fontId="158" fillId="49" borderId="22" xfId="317" applyNumberFormat="1" applyFont="1" applyFill="1" applyBorder="1" applyAlignment="1">
      <alignment horizontal="center" vertical="center" wrapText="1"/>
    </xf>
    <xf numFmtId="49" fontId="158" fillId="49" borderId="21" xfId="317" applyNumberFormat="1" applyFont="1" applyFill="1" applyBorder="1" applyAlignment="1">
      <alignment horizontal="center" vertical="center" wrapText="1"/>
    </xf>
    <xf numFmtId="265" fontId="34" fillId="0" borderId="43" xfId="317" applyNumberFormat="1" applyFont="1" applyBorder="1" applyAlignment="1">
      <alignment horizontal="left" wrapText="1"/>
    </xf>
    <xf numFmtId="265" fontId="34" fillId="0" borderId="44" xfId="317" applyNumberFormat="1" applyFont="1" applyBorder="1" applyAlignment="1">
      <alignment horizontal="left" wrapText="1"/>
    </xf>
    <xf numFmtId="265" fontId="157" fillId="0" borderId="43" xfId="317" applyNumberFormat="1" applyFont="1" applyBorder="1" applyAlignment="1">
      <alignment horizontal="left" wrapText="1"/>
    </xf>
    <xf numFmtId="265" fontId="157" fillId="0" borderId="44" xfId="317" applyNumberFormat="1" applyFont="1" applyBorder="1" applyAlignment="1">
      <alignment horizontal="left" wrapText="1"/>
    </xf>
    <xf numFmtId="0" fontId="158" fillId="49" borderId="45" xfId="317" applyFont="1" applyFill="1" applyBorder="1" applyAlignment="1">
      <alignment horizontal="center" vertical="center" wrapText="1"/>
    </xf>
    <xf numFmtId="0" fontId="158" fillId="49" borderId="47" xfId="317" applyFont="1" applyFill="1" applyBorder="1" applyAlignment="1">
      <alignment horizontal="center" vertical="center" wrapText="1"/>
    </xf>
    <xf numFmtId="0" fontId="158" fillId="49" borderId="24" xfId="317" applyFont="1" applyFill="1" applyBorder="1" applyAlignment="1">
      <alignment horizontal="center" vertical="center" wrapText="1"/>
    </xf>
    <xf numFmtId="0" fontId="158" fillId="49" borderId="26" xfId="317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3" fontId="158" fillId="49" borderId="39" xfId="0" applyNumberFormat="1" applyFont="1" applyFill="1" applyBorder="1" applyAlignment="1">
      <alignment horizontal="left" vertical="center"/>
    </xf>
    <xf numFmtId="3" fontId="158" fillId="49" borderId="22" xfId="0" applyNumberFormat="1" applyFont="1" applyFill="1" applyBorder="1" applyAlignment="1">
      <alignment horizontal="left" vertical="center"/>
    </xf>
    <xf numFmtId="3" fontId="158" fillId="49" borderId="21" xfId="0" applyNumberFormat="1" applyFont="1" applyFill="1" applyBorder="1" applyAlignment="1">
      <alignment horizontal="left" vertical="center"/>
    </xf>
    <xf numFmtId="0" fontId="158" fillId="49" borderId="39" xfId="3515" applyFont="1" applyFill="1" applyBorder="1" applyAlignment="1">
      <alignment horizontal="center" vertical="center"/>
    </xf>
    <xf numFmtId="0" fontId="158" fillId="49" borderId="22" xfId="3515" applyFont="1" applyFill="1" applyBorder="1" applyAlignment="1">
      <alignment horizontal="center" vertical="center"/>
    </xf>
    <xf numFmtId="0" fontId="158" fillId="49" borderId="21" xfId="3515" applyFont="1" applyFill="1" applyBorder="1" applyAlignment="1">
      <alignment horizontal="center" vertical="center"/>
    </xf>
    <xf numFmtId="0" fontId="188" fillId="49" borderId="39" xfId="324" applyFont="1" applyFill="1" applyBorder="1" applyAlignment="1">
      <alignment horizontal="center" vertical="center" wrapText="1"/>
    </xf>
    <xf numFmtId="0" fontId="188" fillId="49" borderId="22" xfId="324" applyFont="1" applyFill="1" applyBorder="1" applyAlignment="1">
      <alignment horizontal="center" vertical="center" wrapText="1"/>
    </xf>
    <xf numFmtId="0" fontId="188" fillId="49" borderId="21" xfId="324" applyFont="1" applyFill="1" applyBorder="1" applyAlignment="1">
      <alignment horizontal="center" vertical="center" wrapText="1"/>
    </xf>
    <xf numFmtId="183" fontId="188" fillId="49" borderId="24" xfId="0" applyNumberFormat="1" applyFont="1" applyFill="1" applyBorder="1" applyAlignment="1">
      <alignment horizontal="center" vertical="center" wrapText="1"/>
    </xf>
    <xf numFmtId="183" fontId="188" fillId="49" borderId="18" xfId="0" applyNumberFormat="1" applyFont="1" applyFill="1" applyBorder="1" applyAlignment="1">
      <alignment horizontal="center" vertical="center" wrapText="1"/>
    </xf>
    <xf numFmtId="0" fontId="158" fillId="49" borderId="39" xfId="324" applyFont="1" applyFill="1" applyBorder="1" applyAlignment="1">
      <alignment horizontal="center" vertical="center" wrapText="1"/>
    </xf>
    <xf numFmtId="0" fontId="158" fillId="49" borderId="22" xfId="324" applyFont="1" applyFill="1" applyBorder="1" applyAlignment="1">
      <alignment horizontal="center" vertical="center" wrapText="1"/>
    </xf>
    <xf numFmtId="0" fontId="158" fillId="49" borderId="21" xfId="324" applyFont="1" applyFill="1" applyBorder="1" applyAlignment="1">
      <alignment horizontal="center" vertical="center" wrapText="1"/>
    </xf>
    <xf numFmtId="0" fontId="158" fillId="49" borderId="45" xfId="324" applyFont="1" applyFill="1" applyBorder="1" applyAlignment="1">
      <alignment horizontal="center" vertical="center" wrapText="1"/>
    </xf>
    <xf numFmtId="0" fontId="158" fillId="49" borderId="23" xfId="324" applyFont="1" applyFill="1" applyBorder="1" applyAlignment="1">
      <alignment horizontal="center" vertical="center" wrapText="1"/>
    </xf>
    <xf numFmtId="0" fontId="158" fillId="49" borderId="24" xfId="324" applyFont="1" applyFill="1" applyBorder="1" applyAlignment="1">
      <alignment horizontal="center" vertical="center" wrapText="1"/>
    </xf>
    <xf numFmtId="0" fontId="158" fillId="49" borderId="23" xfId="319" applyFont="1" applyFill="1" applyBorder="1" applyAlignment="1">
      <alignment horizontal="center" wrapText="1"/>
    </xf>
    <xf numFmtId="0" fontId="158" fillId="49" borderId="24" xfId="319" applyFont="1" applyFill="1" applyBorder="1" applyAlignment="1">
      <alignment horizontal="center" wrapText="1"/>
    </xf>
    <xf numFmtId="14" fontId="158" fillId="89" borderId="45" xfId="0" applyNumberFormat="1" applyFont="1" applyFill="1" applyBorder="1" applyAlignment="1">
      <alignment horizontal="center" vertical="center" wrapText="1"/>
    </xf>
    <xf numFmtId="14" fontId="158" fillId="89" borderId="47" xfId="0" applyNumberFormat="1" applyFont="1" applyFill="1" applyBorder="1" applyAlignment="1">
      <alignment horizontal="center" vertical="center" wrapText="1"/>
    </xf>
    <xf numFmtId="14" fontId="158" fillId="89" borderId="23" xfId="0" applyNumberFormat="1" applyFont="1" applyFill="1" applyBorder="1" applyAlignment="1">
      <alignment horizontal="center" vertical="center" wrapText="1"/>
    </xf>
    <xf numFmtId="14" fontId="158" fillId="89" borderId="25" xfId="0" applyNumberFormat="1" applyFont="1" applyFill="1" applyBorder="1" applyAlignment="1">
      <alignment horizontal="center" vertical="center" wrapText="1"/>
    </xf>
    <xf numFmtId="14" fontId="158" fillId="89" borderId="24" xfId="0" applyNumberFormat="1" applyFont="1" applyFill="1" applyBorder="1" applyAlignment="1">
      <alignment horizontal="center" vertical="center" wrapText="1"/>
    </xf>
    <xf numFmtId="14" fontId="158" fillId="89" borderId="26" xfId="0" applyNumberFormat="1" applyFont="1" applyFill="1" applyBorder="1" applyAlignment="1">
      <alignment horizontal="center" vertical="center" wrapText="1"/>
    </xf>
    <xf numFmtId="0" fontId="167" fillId="0" borderId="43" xfId="0" applyFont="1" applyBorder="1" applyAlignment="1">
      <alignment horizontal="left"/>
    </xf>
    <xf numFmtId="0" fontId="167" fillId="0" borderId="44" xfId="0" applyFont="1" applyBorder="1" applyAlignment="1">
      <alignment horizontal="left"/>
    </xf>
    <xf numFmtId="0" fontId="167" fillId="0" borderId="43" xfId="0" applyFont="1" applyBorder="1" applyAlignment="1">
      <alignment horizontal="left" wrapText="1"/>
    </xf>
    <xf numFmtId="0" fontId="167" fillId="0" borderId="44" xfId="0" applyFont="1" applyBorder="1" applyAlignment="1">
      <alignment horizontal="left" wrapText="1"/>
    </xf>
    <xf numFmtId="0" fontId="159" fillId="50" borderId="43" xfId="0" applyFont="1" applyFill="1" applyBorder="1" applyAlignment="1">
      <alignment vertical="center" wrapText="1"/>
    </xf>
    <xf numFmtId="0" fontId="159" fillId="50" borderId="38" xfId="0" applyFont="1" applyFill="1" applyBorder="1" applyAlignment="1">
      <alignment vertical="center" wrapText="1"/>
    </xf>
    <xf numFmtId="0" fontId="159" fillId="50" borderId="44" xfId="0" applyFont="1" applyFill="1" applyBorder="1" applyAlignment="1">
      <alignment vertical="center" wrapText="1"/>
    </xf>
    <xf numFmtId="0" fontId="158" fillId="49" borderId="43" xfId="3070" applyFont="1" applyFill="1" applyBorder="1" applyAlignment="1">
      <alignment horizontal="center"/>
    </xf>
    <xf numFmtId="0" fontId="158" fillId="49" borderId="44" xfId="3070" applyFont="1" applyFill="1" applyBorder="1" applyAlignment="1">
      <alignment horizontal="center"/>
    </xf>
    <xf numFmtId="0" fontId="158" fillId="49" borderId="45" xfId="3070" applyFont="1" applyFill="1" applyBorder="1" applyAlignment="1">
      <alignment horizontal="center" wrapText="1"/>
    </xf>
    <xf numFmtId="0" fontId="158" fillId="49" borderId="47" xfId="3070" applyFont="1" applyFill="1" applyBorder="1" applyAlignment="1">
      <alignment horizontal="center" wrapText="1"/>
    </xf>
    <xf numFmtId="0" fontId="158" fillId="49" borderId="24" xfId="3070" applyFont="1" applyFill="1" applyBorder="1" applyAlignment="1">
      <alignment horizontal="center" wrapText="1"/>
    </xf>
    <xf numFmtId="0" fontId="158" fillId="49" borderId="26" xfId="3070" applyFont="1" applyFill="1" applyBorder="1" applyAlignment="1">
      <alignment horizontal="center" wrapText="1"/>
    </xf>
    <xf numFmtId="3" fontId="157" fillId="0" borderId="43" xfId="3070" applyNumberFormat="1" applyFont="1" applyBorder="1" applyAlignment="1">
      <alignment horizontal="center"/>
    </xf>
    <xf numFmtId="3" fontId="157" fillId="0" borderId="44" xfId="3070" applyNumberFormat="1" applyFont="1" applyBorder="1" applyAlignment="1">
      <alignment horizontal="center"/>
    </xf>
    <xf numFmtId="0" fontId="159" fillId="50" borderId="43" xfId="0" applyFont="1" applyFill="1" applyBorder="1" applyAlignment="1">
      <alignment horizontal="left" vertical="center" wrapText="1"/>
    </xf>
    <xf numFmtId="0" fontId="159" fillId="50" borderId="38" xfId="0" applyFont="1" applyFill="1" applyBorder="1" applyAlignment="1">
      <alignment horizontal="left" vertical="center" wrapText="1"/>
    </xf>
    <xf numFmtId="0" fontId="159" fillId="50" borderId="44" xfId="0" applyFont="1" applyFill="1" applyBorder="1" applyAlignment="1">
      <alignment horizontal="left" vertical="center" wrapText="1"/>
    </xf>
    <xf numFmtId="0" fontId="158" fillId="49" borderId="45" xfId="3070" applyFont="1" applyFill="1" applyBorder="1" applyAlignment="1">
      <alignment horizontal="center"/>
    </xf>
    <xf numFmtId="0" fontId="158" fillId="49" borderId="47" xfId="3070" applyFont="1" applyFill="1" applyBorder="1" applyAlignment="1">
      <alignment horizontal="center"/>
    </xf>
    <xf numFmtId="0" fontId="158" fillId="49" borderId="24" xfId="3070" applyFont="1" applyFill="1" applyBorder="1" applyAlignment="1">
      <alignment horizontal="center"/>
    </xf>
    <xf numFmtId="0" fontId="158" fillId="49" borderId="26" xfId="3070" applyFont="1" applyFill="1" applyBorder="1" applyAlignment="1">
      <alignment horizontal="center"/>
    </xf>
    <xf numFmtId="49" fontId="158" fillId="49" borderId="43" xfId="3070" applyNumberFormat="1" applyFont="1" applyFill="1" applyBorder="1" applyAlignment="1">
      <alignment horizontal="center"/>
    </xf>
    <xf numFmtId="49" fontId="158" fillId="49" borderId="38" xfId="3070" applyNumberFormat="1" applyFont="1" applyFill="1" applyBorder="1" applyAlignment="1">
      <alignment horizontal="center"/>
    </xf>
    <xf numFmtId="49" fontId="158" fillId="49" borderId="44" xfId="3070" applyNumberFormat="1" applyFont="1" applyFill="1" applyBorder="1" applyAlignment="1">
      <alignment horizontal="center"/>
    </xf>
    <xf numFmtId="183" fontId="158" fillId="49" borderId="43" xfId="0" applyNumberFormat="1" applyFont="1" applyFill="1" applyBorder="1" applyAlignment="1">
      <alignment horizontal="center"/>
    </xf>
    <xf numFmtId="183" fontId="158" fillId="49" borderId="38" xfId="0" applyNumberFormat="1" applyFont="1" applyFill="1" applyBorder="1" applyAlignment="1">
      <alignment horizontal="center"/>
    </xf>
    <xf numFmtId="183" fontId="158" fillId="49" borderId="44" xfId="0" applyNumberFormat="1" applyFont="1" applyFill="1" applyBorder="1" applyAlignment="1">
      <alignment horizontal="center"/>
    </xf>
    <xf numFmtId="14" fontId="158" fillId="49" borderId="43" xfId="0" applyNumberFormat="1" applyFont="1" applyFill="1" applyBorder="1" applyAlignment="1">
      <alignment horizontal="left" vertical="center" wrapText="1"/>
    </xf>
    <xf numFmtId="14" fontId="158" fillId="49" borderId="38" xfId="0" applyNumberFormat="1" applyFont="1" applyFill="1" applyBorder="1" applyAlignment="1">
      <alignment horizontal="left" vertical="center" wrapText="1"/>
    </xf>
    <xf numFmtId="14" fontId="158" fillId="49" borderId="44" xfId="0" applyNumberFormat="1" applyFont="1" applyFill="1" applyBorder="1" applyAlignment="1">
      <alignment horizontal="left" vertical="center" wrapText="1"/>
    </xf>
    <xf numFmtId="183" fontId="33" fillId="49" borderId="43" xfId="0" applyNumberFormat="1" applyFont="1" applyFill="1" applyBorder="1" applyAlignment="1">
      <alignment horizontal="center" vertical="center" wrapText="1"/>
    </xf>
    <xf numFmtId="183" fontId="33" fillId="49" borderId="38" xfId="0" applyNumberFormat="1" applyFont="1" applyFill="1" applyBorder="1" applyAlignment="1">
      <alignment horizontal="center" vertical="center" wrapText="1"/>
    </xf>
    <xf numFmtId="183" fontId="33" fillId="49" borderId="44" xfId="0" applyNumberFormat="1" applyFont="1" applyFill="1" applyBorder="1" applyAlignment="1">
      <alignment horizontal="center" vertical="center" wrapText="1"/>
    </xf>
    <xf numFmtId="177" fontId="34" fillId="54" borderId="10" xfId="3515" applyNumberFormat="1" applyFont="1" applyFill="1" applyBorder="1"/>
    <xf numFmtId="270" fontId="34" fillId="54" borderId="10" xfId="286" applyNumberFormat="1" applyFont="1" applyFill="1" applyBorder="1" applyAlignment="1" applyProtection="1">
      <alignment vertical="center"/>
    </xf>
  </cellXfs>
  <cellStyles count="3517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0 2" xfId="3515" xr:uid="{7077FE5A-7889-4DD2-BFC0-582D0B056CD6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7" xfId="3516" xr:uid="{EE645E9E-DA87-4DE4-B3D8-86B10523BE7F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20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80FF"/>
      <color rgb="FFFFFFFF"/>
      <color rgb="FF00FF00"/>
      <color rgb="FFFF6600"/>
      <color rgb="FFFF9900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159330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55</xdr:row>
      <xdr:rowOff>0</xdr:rowOff>
    </xdr:from>
    <xdr:to>
      <xdr:col>5</xdr:col>
      <xdr:colOff>390525</xdr:colOff>
      <xdr:row>55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39</xdr:row>
      <xdr:rowOff>0</xdr:rowOff>
    </xdr:from>
    <xdr:to>
      <xdr:col>5</xdr:col>
      <xdr:colOff>390525</xdr:colOff>
      <xdr:row>39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56</xdr:row>
      <xdr:rowOff>0</xdr:rowOff>
    </xdr:from>
    <xdr:to>
      <xdr:col>5</xdr:col>
      <xdr:colOff>390525</xdr:colOff>
      <xdr:row>56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C3185780-EE70-48BE-A035-850573FB040A}"/>
            </a:ext>
          </a:extLst>
        </xdr:cNvPr>
        <xdr:cNvSpPr>
          <a:spLocks noChangeShapeType="1"/>
        </xdr:cNvSpPr>
      </xdr:nvSpPr>
      <xdr:spPr bwMode="auto">
        <a:xfrm>
          <a:off x="4276725" y="9534525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40</xdr:row>
      <xdr:rowOff>0</xdr:rowOff>
    </xdr:from>
    <xdr:to>
      <xdr:col>5</xdr:col>
      <xdr:colOff>390525</xdr:colOff>
      <xdr:row>40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CF40A2E4-4FA0-470D-87B7-04B8F572C9A5}"/>
            </a:ext>
          </a:extLst>
        </xdr:cNvPr>
        <xdr:cNvSpPr>
          <a:spLocks noChangeShapeType="1"/>
        </xdr:cNvSpPr>
      </xdr:nvSpPr>
      <xdr:spPr bwMode="auto">
        <a:xfrm>
          <a:off x="4276725" y="6877050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84668</xdr:colOff>
      <xdr:row>56</xdr:row>
      <xdr:rowOff>135467</xdr:rowOff>
    </xdr:from>
    <xdr:to>
      <xdr:col>36</xdr:col>
      <xdr:colOff>467296</xdr:colOff>
      <xdr:row>77</xdr:row>
      <xdr:rowOff>218328</xdr:rowOff>
    </xdr:to>
    <xdr:pic>
      <xdr:nvPicPr>
        <xdr:cNvPr id="8" name="Imagen 7" descr="Tabla&#10;&#10;Descripción generada automáticamente">
          <a:extLst>
            <a:ext uri="{FF2B5EF4-FFF2-40B4-BE49-F238E27FC236}">
              <a16:creationId xmlns:a16="http://schemas.microsoft.com/office/drawing/2014/main" id="{92ACAE72-04C7-49DB-8CA7-63B07745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318" y="8860367"/>
          <a:ext cx="6783428" cy="4030133"/>
        </a:xfrm>
        <a:prstGeom prst="rect">
          <a:avLst/>
        </a:prstGeom>
      </xdr:spPr>
    </xdr:pic>
    <xdr:clientData/>
  </xdr:twoCellAnchor>
  <xdr:twoCellAnchor editAs="oneCell">
    <xdr:from>
      <xdr:col>28</xdr:col>
      <xdr:colOff>84668</xdr:colOff>
      <xdr:row>56</xdr:row>
      <xdr:rowOff>135467</xdr:rowOff>
    </xdr:from>
    <xdr:to>
      <xdr:col>36</xdr:col>
      <xdr:colOff>460946</xdr:colOff>
      <xdr:row>78</xdr:row>
      <xdr:rowOff>38848</xdr:rowOff>
    </xdr:to>
    <xdr:pic>
      <xdr:nvPicPr>
        <xdr:cNvPr id="2" name="Imagen 1" descr="Tabla&#10;&#10;Descripción generada automáticamente">
          <a:extLst>
            <a:ext uri="{FF2B5EF4-FFF2-40B4-BE49-F238E27FC236}">
              <a16:creationId xmlns:a16="http://schemas.microsoft.com/office/drawing/2014/main" id="{6C730635-5630-44D8-9E15-99D6FF09C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318" y="8812742"/>
          <a:ext cx="6777078" cy="4169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3" name="Imagen 2" descr="cid:image001.jpg@01CD0152.AF90C960">
          <a:extLst>
            <a:ext uri="{FF2B5EF4-FFF2-40B4-BE49-F238E27FC236}">
              <a16:creationId xmlns:a16="http://schemas.microsoft.com/office/drawing/2014/main" id="{5F8A899A-0E6E-49DB-8721-F7F899C78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0401300" y="12268200"/>
          <a:ext cx="1530350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zoomScale="86" workbookViewId="0">
      <selection activeCell="G9" sqref="G9"/>
    </sheetView>
  </sheetViews>
  <sheetFormatPr baseColWidth="10" defaultColWidth="11.453125" defaultRowHeight="14.5"/>
  <cols>
    <col min="1" max="16384" width="11.453125" style="57"/>
  </cols>
  <sheetData>
    <row r="9" spans="2:2" ht="62.5">
      <c r="B9" s="56" t="s">
        <v>1329</v>
      </c>
    </row>
    <row r="10" spans="2:2" ht="62.5">
      <c r="B10" s="56" t="s">
        <v>1339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1796875" style="58" customWidth="1"/>
    <col min="2" max="2" width="19.54296875" style="58" customWidth="1"/>
    <col min="3" max="3" width="11.453125" style="58" customWidth="1"/>
    <col min="4" max="4" width="48.453125" style="58" customWidth="1"/>
    <col min="5" max="5" width="18.1796875" style="58" customWidth="1"/>
    <col min="6" max="6" width="1.1796875" style="58" customWidth="1"/>
    <col min="7" max="7" width="24.81640625" style="58" customWidth="1"/>
    <col min="8" max="8" width="11.7265625" style="58" bestFit="1" customWidth="1"/>
    <col min="9" max="9" width="11.6328125" style="58" bestFit="1" customWidth="1"/>
    <col min="10" max="12" width="11.453125" style="58"/>
    <col min="13" max="13" width="11.1796875" style="58" customWidth="1"/>
    <col min="14" max="14" width="10.7265625" style="58" customWidth="1"/>
    <col min="15" max="15" width="13.453125" style="58" customWidth="1"/>
    <col min="16" max="16" width="13.26953125" style="58" customWidth="1"/>
    <col min="17" max="16384" width="11.453125" style="58"/>
  </cols>
  <sheetData>
    <row r="1" spans="2:13" ht="5.15" customHeight="1"/>
    <row r="2" spans="2:13" s="138" customFormat="1" ht="18.5">
      <c r="B2" s="136" t="s">
        <v>1331</v>
      </c>
      <c r="C2" s="137"/>
    </row>
    <row r="3" spans="2:13">
      <c r="F3" s="179"/>
    </row>
    <row r="4" spans="2:13" ht="38.25" customHeight="1">
      <c r="B4" s="180" t="s">
        <v>751</v>
      </c>
      <c r="C4" s="180" t="s">
        <v>744</v>
      </c>
      <c r="D4" s="180" t="s">
        <v>829</v>
      </c>
      <c r="E4" s="180" t="s">
        <v>830</v>
      </c>
      <c r="F4" s="179"/>
      <c r="G4" s="813" t="s">
        <v>516</v>
      </c>
      <c r="H4" s="808">
        <v>2023</v>
      </c>
      <c r="I4" s="809"/>
      <c r="J4" s="809"/>
      <c r="K4" s="809"/>
      <c r="L4" s="809"/>
      <c r="M4" s="810"/>
    </row>
    <row r="5" spans="2:13">
      <c r="B5" s="813" t="s">
        <v>745</v>
      </c>
      <c r="C5" s="819" t="s">
        <v>140</v>
      </c>
      <c r="D5" s="181" t="s">
        <v>749</v>
      </c>
      <c r="E5" s="182" t="s">
        <v>1347</v>
      </c>
      <c r="G5" s="815"/>
      <c r="H5" s="180" t="s">
        <v>140</v>
      </c>
      <c r="I5" s="180" t="s">
        <v>39</v>
      </c>
      <c r="J5" s="180" t="s">
        <v>409</v>
      </c>
      <c r="K5" s="180" t="s">
        <v>410</v>
      </c>
      <c r="L5" s="180" t="s">
        <v>1031</v>
      </c>
      <c r="M5" s="180" t="s">
        <v>122</v>
      </c>
    </row>
    <row r="6" spans="2:13">
      <c r="B6" s="814"/>
      <c r="C6" s="820"/>
      <c r="D6" s="181" t="s">
        <v>750</v>
      </c>
      <c r="E6" s="182">
        <v>2E-3</v>
      </c>
      <c r="G6" s="184" t="s">
        <v>418</v>
      </c>
      <c r="H6" s="185">
        <v>7.4300000000000005E-2</v>
      </c>
      <c r="I6" s="186">
        <v>0</v>
      </c>
      <c r="J6" s="185">
        <v>7.5499999999999998E-2</v>
      </c>
      <c r="K6" s="185">
        <v>9.0200000000000002E-2</v>
      </c>
      <c r="L6" s="185">
        <v>4.7899999999999998E-2</v>
      </c>
      <c r="M6" s="185">
        <v>8.1799999999999998E-2</v>
      </c>
    </row>
    <row r="7" spans="2:13">
      <c r="B7" s="815"/>
      <c r="C7" s="820"/>
      <c r="D7" s="181" t="s">
        <v>746</v>
      </c>
      <c r="E7" s="182" t="s">
        <v>1187</v>
      </c>
      <c r="G7" s="184" t="s">
        <v>517</v>
      </c>
      <c r="H7" s="185">
        <v>7.3400000000000007E-2</v>
      </c>
      <c r="I7" s="186">
        <v>0</v>
      </c>
      <c r="J7" s="186">
        <v>0</v>
      </c>
      <c r="K7" s="186">
        <v>0</v>
      </c>
      <c r="L7" s="186">
        <v>0</v>
      </c>
      <c r="M7" s="186">
        <v>0</v>
      </c>
    </row>
    <row r="8" spans="2:13">
      <c r="B8" s="91"/>
      <c r="C8" s="820"/>
      <c r="D8" s="181" t="s">
        <v>753</v>
      </c>
      <c r="E8" s="182" t="s">
        <v>1348</v>
      </c>
      <c r="G8" s="72" t="s">
        <v>643</v>
      </c>
      <c r="H8" s="185">
        <v>7.3800000000000004E-2</v>
      </c>
      <c r="I8" s="185">
        <v>0.26879999999999998</v>
      </c>
      <c r="J8" s="186">
        <v>0</v>
      </c>
      <c r="K8" s="186">
        <v>0</v>
      </c>
      <c r="M8" s="186">
        <v>0</v>
      </c>
    </row>
    <row r="9" spans="2:13">
      <c r="B9" s="183" t="s">
        <v>752</v>
      </c>
      <c r="C9" s="820"/>
      <c r="D9" s="181" t="s">
        <v>754</v>
      </c>
      <c r="E9" s="182">
        <v>0</v>
      </c>
      <c r="G9" s="72" t="s">
        <v>210</v>
      </c>
      <c r="H9" s="186">
        <v>0</v>
      </c>
      <c r="I9" s="186">
        <v>0</v>
      </c>
      <c r="J9" s="186">
        <v>0</v>
      </c>
      <c r="K9" s="185">
        <v>9.5699999999999993E-2</v>
      </c>
      <c r="L9" s="186">
        <v>0</v>
      </c>
      <c r="M9" s="186">
        <v>0</v>
      </c>
    </row>
    <row r="10" spans="2:13">
      <c r="B10" s="67"/>
      <c r="C10" s="820"/>
      <c r="D10" s="181" t="s">
        <v>746</v>
      </c>
      <c r="E10" s="182" t="s">
        <v>1187</v>
      </c>
    </row>
    <row r="11" spans="2:13" ht="12.75" customHeight="1">
      <c r="B11" s="813" t="s">
        <v>616</v>
      </c>
      <c r="C11" s="820"/>
      <c r="D11" s="181" t="s">
        <v>749</v>
      </c>
      <c r="E11" s="182" t="s">
        <v>1349</v>
      </c>
      <c r="G11" s="813" t="s">
        <v>651</v>
      </c>
      <c r="H11" s="811" t="s">
        <v>650</v>
      </c>
      <c r="I11" s="812"/>
    </row>
    <row r="12" spans="2:13">
      <c r="B12" s="814"/>
      <c r="C12" s="820"/>
      <c r="D12" s="181" t="s">
        <v>750</v>
      </c>
      <c r="E12" s="182" t="s">
        <v>1188</v>
      </c>
      <c r="G12" s="815"/>
      <c r="H12" s="188">
        <v>45382</v>
      </c>
      <c r="I12" s="188">
        <v>45291</v>
      </c>
    </row>
    <row r="13" spans="2:13">
      <c r="B13" s="814"/>
      <c r="C13" s="820"/>
      <c r="D13" s="181" t="s">
        <v>747</v>
      </c>
      <c r="E13" s="182" t="s">
        <v>1350</v>
      </c>
      <c r="G13" s="189" t="s">
        <v>140</v>
      </c>
      <c r="H13" s="190">
        <v>6.3899999999999998E-2</v>
      </c>
      <c r="I13" s="190">
        <v>6.3399999999999998E-2</v>
      </c>
    </row>
    <row r="14" spans="2:13">
      <c r="B14" s="815"/>
      <c r="C14" s="821"/>
      <c r="D14" s="181" t="s">
        <v>748</v>
      </c>
      <c r="E14" s="182">
        <v>0.85</v>
      </c>
      <c r="G14" s="189" t="s">
        <v>916</v>
      </c>
      <c r="H14" s="190">
        <v>0.20699999999999999</v>
      </c>
      <c r="I14" s="190">
        <v>0.2001</v>
      </c>
    </row>
    <row r="15" spans="2:13">
      <c r="B15" s="813" t="s">
        <v>745</v>
      </c>
      <c r="C15" s="816" t="s">
        <v>39</v>
      </c>
      <c r="D15" s="181" t="s">
        <v>749</v>
      </c>
      <c r="E15" s="182" t="s">
        <v>1351</v>
      </c>
      <c r="G15" s="189" t="s">
        <v>305</v>
      </c>
      <c r="H15" s="190">
        <v>7.3599999999999999E-2</v>
      </c>
      <c r="I15" s="190">
        <v>7.1999999999999995E-2</v>
      </c>
    </row>
    <row r="16" spans="2:13">
      <c r="B16" s="814"/>
      <c r="C16" s="817"/>
      <c r="D16" s="181" t="s">
        <v>750</v>
      </c>
      <c r="E16" s="182">
        <v>5.0000000000000001E-3</v>
      </c>
      <c r="G16" s="179"/>
      <c r="H16"/>
      <c r="I16"/>
      <c r="J16"/>
    </row>
    <row r="17" spans="2:10">
      <c r="B17" s="815"/>
      <c r="C17" s="818"/>
      <c r="D17" s="181" t="s">
        <v>746</v>
      </c>
      <c r="E17" s="182" t="s">
        <v>868</v>
      </c>
      <c r="H17"/>
      <c r="I17"/>
      <c r="J17"/>
    </row>
    <row r="18" spans="2:10">
      <c r="B18" s="813" t="s">
        <v>745</v>
      </c>
      <c r="C18" s="816" t="s">
        <v>305</v>
      </c>
      <c r="D18" s="181" t="s">
        <v>749</v>
      </c>
      <c r="E18" s="182" t="s">
        <v>1352</v>
      </c>
      <c r="H18"/>
      <c r="I18"/>
      <c r="J18"/>
    </row>
    <row r="19" spans="2:10">
      <c r="B19" s="814"/>
      <c r="C19" s="817"/>
      <c r="D19" s="181" t="s">
        <v>750</v>
      </c>
      <c r="E19" s="182">
        <v>5.0000000000000001E-3</v>
      </c>
      <c r="H19"/>
      <c r="I19"/>
      <c r="J19"/>
    </row>
    <row r="20" spans="2:10">
      <c r="B20" s="815"/>
      <c r="C20" s="818"/>
      <c r="D20" s="181" t="s">
        <v>746</v>
      </c>
      <c r="E20" s="182">
        <v>0.99199999999999999</v>
      </c>
      <c r="H20"/>
      <c r="I20"/>
      <c r="J20"/>
    </row>
  </sheetData>
  <mergeCells count="11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  <mergeCell ref="G11:G12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7.1796875" style="58" customWidth="1"/>
    <col min="3" max="4" width="17.26953125" style="58" customWidth="1"/>
    <col min="5" max="5" width="11.453125" style="58"/>
    <col min="6" max="7" width="11.6328125" style="58" bestFit="1" customWidth="1"/>
    <col min="8" max="16384" width="11.453125" style="58"/>
  </cols>
  <sheetData>
    <row r="1" spans="2:8" ht="5.15" customHeight="1"/>
    <row r="2" spans="2:8" s="138" customFormat="1" ht="18.5">
      <c r="B2" s="136" t="s">
        <v>1047</v>
      </c>
      <c r="C2" s="137"/>
    </row>
    <row r="3" spans="2:8" ht="6" customHeight="1"/>
    <row r="4" spans="2:8" s="61" customFormat="1">
      <c r="B4" s="191" t="s">
        <v>185</v>
      </c>
      <c r="C4" s="822" t="s">
        <v>52</v>
      </c>
      <c r="D4" s="823"/>
    </row>
    <row r="5" spans="2:8" s="61" customFormat="1">
      <c r="B5" s="192"/>
      <c r="C5" s="64">
        <v>45382</v>
      </c>
      <c r="D5" s="64">
        <v>45291</v>
      </c>
    </row>
    <row r="6" spans="2:8" s="61" customFormat="1">
      <c r="B6" s="192"/>
      <c r="C6" s="67" t="s">
        <v>150</v>
      </c>
      <c r="D6" s="67" t="s">
        <v>150</v>
      </c>
      <c r="F6"/>
      <c r="G6"/>
      <c r="H6"/>
    </row>
    <row r="7" spans="2:8">
      <c r="B7" s="72" t="s">
        <v>53</v>
      </c>
      <c r="C7" s="193">
        <v>34642551</v>
      </c>
      <c r="D7" s="74">
        <v>30511680</v>
      </c>
      <c r="F7"/>
      <c r="G7"/>
      <c r="H7"/>
    </row>
    <row r="8" spans="2:8">
      <c r="B8" s="72" t="s">
        <v>54</v>
      </c>
      <c r="C8" s="74">
        <v>422420013</v>
      </c>
      <c r="D8" s="74">
        <v>398294601</v>
      </c>
      <c r="F8"/>
      <c r="G8"/>
      <c r="H8"/>
    </row>
    <row r="9" spans="2:8">
      <c r="B9" s="194" t="s">
        <v>785</v>
      </c>
      <c r="C9" s="74">
        <v>107863474</v>
      </c>
      <c r="D9" s="74">
        <v>54319303</v>
      </c>
      <c r="F9"/>
      <c r="G9"/>
      <c r="H9"/>
    </row>
    <row r="10" spans="2:8">
      <c r="B10" s="195" t="s">
        <v>584</v>
      </c>
      <c r="C10" s="78">
        <v>564926038</v>
      </c>
      <c r="D10" s="78">
        <v>483125584</v>
      </c>
      <c r="F10"/>
      <c r="G10"/>
      <c r="H10"/>
    </row>
    <row r="11" spans="2:8">
      <c r="F11"/>
      <c r="G11"/>
      <c r="H11"/>
    </row>
    <row r="12" spans="2:8">
      <c r="F12"/>
      <c r="G12"/>
      <c r="H12"/>
    </row>
    <row r="13" spans="2:8" ht="6" customHeight="1">
      <c r="F13"/>
      <c r="G13"/>
      <c r="H13"/>
    </row>
    <row r="14" spans="2:8" s="61" customFormat="1">
      <c r="B14" s="824" t="s">
        <v>55</v>
      </c>
      <c r="C14" s="822" t="s">
        <v>52</v>
      </c>
      <c r="D14" s="823"/>
      <c r="F14"/>
      <c r="G14"/>
      <c r="H14"/>
    </row>
    <row r="15" spans="2:8" s="61" customFormat="1">
      <c r="B15" s="825"/>
      <c r="C15" s="64">
        <v>45382</v>
      </c>
      <c r="D15" s="64">
        <v>45291</v>
      </c>
      <c r="F15"/>
      <c r="G15"/>
      <c r="H15"/>
    </row>
    <row r="16" spans="2:8" s="61" customFormat="1">
      <c r="B16" s="196"/>
      <c r="C16" s="67" t="s">
        <v>150</v>
      </c>
      <c r="D16" s="67" t="s">
        <v>150</v>
      </c>
      <c r="F16"/>
      <c r="G16"/>
      <c r="H16"/>
    </row>
    <row r="17" spans="2:8">
      <c r="B17" s="72" t="s">
        <v>404</v>
      </c>
      <c r="C17" s="74">
        <v>221615209</v>
      </c>
      <c r="D17" s="74">
        <v>133345022</v>
      </c>
      <c r="F17"/>
      <c r="G17"/>
      <c r="H17"/>
    </row>
    <row r="18" spans="2:8">
      <c r="B18" s="72" t="s">
        <v>406</v>
      </c>
      <c r="C18" s="74">
        <v>18640445</v>
      </c>
      <c r="D18" s="74">
        <v>17722945</v>
      </c>
      <c r="F18"/>
      <c r="G18"/>
      <c r="H18"/>
    </row>
    <row r="19" spans="2:8">
      <c r="B19" s="197" t="s">
        <v>35</v>
      </c>
      <c r="C19" s="74">
        <v>205591430</v>
      </c>
      <c r="D19" s="74">
        <v>174848009</v>
      </c>
      <c r="F19"/>
      <c r="G19"/>
      <c r="H19"/>
    </row>
    <row r="20" spans="2:8">
      <c r="B20" s="197" t="s">
        <v>36</v>
      </c>
      <c r="C20" s="74">
        <v>72086458</v>
      </c>
      <c r="D20" s="74">
        <v>57829479</v>
      </c>
      <c r="F20"/>
      <c r="G20"/>
      <c r="H20"/>
    </row>
    <row r="21" spans="2:8">
      <c r="B21" s="197" t="s">
        <v>37</v>
      </c>
      <c r="C21" s="74">
        <v>23369059</v>
      </c>
      <c r="D21" s="74">
        <v>75470102</v>
      </c>
      <c r="F21"/>
      <c r="G21"/>
      <c r="H21"/>
    </row>
    <row r="22" spans="2:8">
      <c r="B22" s="197" t="s">
        <v>411</v>
      </c>
      <c r="C22" s="74">
        <v>23280762</v>
      </c>
      <c r="D22" s="74">
        <v>23890361</v>
      </c>
      <c r="F22"/>
      <c r="G22"/>
      <c r="H22"/>
    </row>
    <row r="23" spans="2:8">
      <c r="B23" s="197" t="s">
        <v>1087</v>
      </c>
      <c r="C23" s="74">
        <v>342675</v>
      </c>
      <c r="D23" s="74">
        <v>19666</v>
      </c>
      <c r="F23"/>
      <c r="G23"/>
      <c r="H23"/>
    </row>
    <row r="24" spans="2:8">
      <c r="B24" s="198" t="s">
        <v>50</v>
      </c>
      <c r="C24" s="78">
        <v>564926038</v>
      </c>
      <c r="D24" s="78">
        <v>483125584</v>
      </c>
      <c r="F24"/>
      <c r="G24"/>
      <c r="H24"/>
    </row>
    <row r="25" spans="2:8">
      <c r="C25" s="85"/>
      <c r="D25" s="85"/>
      <c r="F25"/>
      <c r="G25"/>
      <c r="H25"/>
    </row>
    <row r="26" spans="2:8" ht="8.5" customHeight="1">
      <c r="C26" s="85"/>
      <c r="D26" s="85"/>
      <c r="F26"/>
      <c r="G26"/>
      <c r="H26"/>
    </row>
    <row r="38" spans="1:18" s="199" customForma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H25"/>
  <sheetViews>
    <sheetView showGridLines="0" zoomScaleNormal="10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47.26953125" style="58" customWidth="1"/>
    <col min="3" max="4" width="16.26953125" style="58" customWidth="1"/>
    <col min="5" max="16384" width="11.453125" style="58"/>
  </cols>
  <sheetData>
    <row r="1" spans="2:8" ht="5.15" customHeight="1"/>
    <row r="2" spans="2:8" s="138" customFormat="1" ht="18.5">
      <c r="B2" s="136" t="s">
        <v>1048</v>
      </c>
      <c r="C2" s="137"/>
    </row>
    <row r="3" spans="2:8" ht="6" customHeight="1"/>
    <row r="4" spans="2:8" s="61" customFormat="1">
      <c r="B4" s="826" t="s">
        <v>215</v>
      </c>
      <c r="C4" s="822" t="s">
        <v>52</v>
      </c>
      <c r="D4" s="823"/>
    </row>
    <row r="5" spans="2:8" s="61" customFormat="1">
      <c r="B5" s="827"/>
      <c r="C5" s="563">
        <v>45382</v>
      </c>
      <c r="D5" s="563">
        <v>45291</v>
      </c>
    </row>
    <row r="6" spans="2:8" s="61" customFormat="1">
      <c r="B6" s="67"/>
      <c r="C6" s="557" t="s">
        <v>150</v>
      </c>
      <c r="D6" s="557" t="s">
        <v>150</v>
      </c>
    </row>
    <row r="7" spans="2:8" s="61" customFormat="1">
      <c r="B7" s="72" t="s">
        <v>225</v>
      </c>
      <c r="C7" s="193">
        <v>32330263</v>
      </c>
      <c r="D7" s="193">
        <v>78648179</v>
      </c>
      <c r="F7"/>
      <c r="G7"/>
      <c r="H7"/>
    </row>
    <row r="8" spans="2:8" ht="13.15" customHeight="1">
      <c r="B8" s="72" t="s">
        <v>1353</v>
      </c>
      <c r="C8" s="193">
        <v>55389777</v>
      </c>
      <c r="D8" s="193">
        <v>0</v>
      </c>
      <c r="F8"/>
      <c r="G8"/>
      <c r="H8"/>
    </row>
    <row r="9" spans="2:8">
      <c r="B9" s="72" t="s">
        <v>1332</v>
      </c>
      <c r="C9" s="193">
        <v>90360945</v>
      </c>
      <c r="D9" s="193">
        <v>132433275</v>
      </c>
      <c r="F9"/>
      <c r="G9"/>
      <c r="H9"/>
    </row>
    <row r="10" spans="2:8">
      <c r="B10" s="200" t="s">
        <v>356</v>
      </c>
      <c r="C10" s="502">
        <f>+SUM(C7:C9)</f>
        <v>178080985</v>
      </c>
      <c r="D10" s="502">
        <f>+SUM(D7:D9)</f>
        <v>211081454</v>
      </c>
      <c r="F10"/>
      <c r="G10"/>
      <c r="H10"/>
    </row>
    <row r="11" spans="2:8">
      <c r="C11" s="85"/>
      <c r="D11" s="85"/>
      <c r="F11"/>
      <c r="G11"/>
      <c r="H11"/>
    </row>
    <row r="12" spans="2:8" ht="6" customHeight="1">
      <c r="F12"/>
      <c r="G12"/>
      <c r="H12"/>
    </row>
    <row r="13" spans="2:8" s="61" customFormat="1">
      <c r="B13" s="826" t="s">
        <v>80</v>
      </c>
      <c r="C13" s="822" t="s">
        <v>52</v>
      </c>
      <c r="D13" s="823"/>
      <c r="F13"/>
      <c r="G13"/>
      <c r="H13"/>
    </row>
    <row r="14" spans="2:8" s="61" customFormat="1">
      <c r="B14" s="827"/>
      <c r="C14" s="64">
        <v>45382</v>
      </c>
      <c r="D14" s="64">
        <v>45291</v>
      </c>
      <c r="F14"/>
      <c r="G14"/>
      <c r="H14"/>
    </row>
    <row r="15" spans="2:8" s="61" customFormat="1">
      <c r="B15" s="67"/>
      <c r="C15" s="67" t="s">
        <v>150</v>
      </c>
      <c r="D15" s="67" t="s">
        <v>150</v>
      </c>
      <c r="F15"/>
      <c r="G15"/>
      <c r="H15"/>
    </row>
    <row r="16" spans="2:8">
      <c r="B16" s="72" t="s">
        <v>673</v>
      </c>
      <c r="C16" s="193">
        <v>197749239</v>
      </c>
      <c r="D16" s="193">
        <v>185601391</v>
      </c>
      <c r="F16"/>
      <c r="G16"/>
      <c r="H16"/>
    </row>
    <row r="17" spans="2:8">
      <c r="B17" s="72" t="s">
        <v>970</v>
      </c>
      <c r="C17" s="193">
        <v>20265995</v>
      </c>
      <c r="D17" s="193">
        <v>18187013</v>
      </c>
      <c r="F17"/>
      <c r="G17"/>
      <c r="H17"/>
    </row>
    <row r="18" spans="2:8">
      <c r="B18" s="72" t="s">
        <v>1024</v>
      </c>
      <c r="C18" s="193">
        <v>27425344</v>
      </c>
      <c r="D18" s="193">
        <v>26472682</v>
      </c>
      <c r="F18"/>
      <c r="G18"/>
      <c r="H18"/>
    </row>
    <row r="19" spans="2:8">
      <c r="B19" s="72" t="s">
        <v>449</v>
      </c>
      <c r="C19" s="193">
        <v>350972</v>
      </c>
      <c r="D19" s="193">
        <v>324088</v>
      </c>
      <c r="F19"/>
      <c r="G19"/>
      <c r="H19"/>
    </row>
    <row r="20" spans="2:8">
      <c r="B20" s="201" t="s">
        <v>449</v>
      </c>
      <c r="C20" s="78">
        <f>+SUM(C16:C19)</f>
        <v>245791550</v>
      </c>
      <c r="D20" s="78">
        <f>+SUM(D16:D19)</f>
        <v>230585174</v>
      </c>
      <c r="F20"/>
      <c r="G20"/>
      <c r="H20"/>
    </row>
    <row r="21" spans="2:8">
      <c r="C21" s="88"/>
      <c r="F21"/>
      <c r="G21"/>
      <c r="H21"/>
    </row>
    <row r="22" spans="2:8">
      <c r="F22"/>
      <c r="G22"/>
      <c r="H22"/>
    </row>
    <row r="23" spans="2:8">
      <c r="F23"/>
      <c r="G23"/>
      <c r="H23"/>
    </row>
    <row r="24" spans="2:8">
      <c r="F24"/>
      <c r="G24"/>
      <c r="H24"/>
    </row>
    <row r="25" spans="2:8">
      <c r="F25"/>
      <c r="G25"/>
      <c r="H25"/>
    </row>
  </sheetData>
  <mergeCells count="4">
    <mergeCell ref="B4:B5"/>
    <mergeCell ref="C4:D4"/>
    <mergeCell ref="B13:B14"/>
    <mergeCell ref="C13:D13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1"/>
  <sheetViews>
    <sheetView showGridLines="0" zoomScaleNormal="100" workbookViewId="0">
      <selection activeCell="J16" sqref="J16:L16"/>
    </sheetView>
  </sheetViews>
  <sheetFormatPr baseColWidth="10" defaultRowHeight="13"/>
  <cols>
    <col min="1" max="1" width="1.7265625" style="179" customWidth="1"/>
    <col min="2" max="2" width="20" style="179" bestFit="1" customWidth="1"/>
    <col min="3" max="3" width="38.453125" style="179" bestFit="1" customWidth="1"/>
    <col min="4" max="4" width="9.54296875" style="179" bestFit="1" customWidth="1"/>
    <col min="5" max="5" width="11.1796875" style="179" bestFit="1" customWidth="1"/>
    <col min="6" max="7" width="16.54296875" style="179" customWidth="1"/>
    <col min="8" max="16384" width="10.90625" style="179"/>
  </cols>
  <sheetData>
    <row r="1" spans="2:7" ht="5.15" customHeight="1"/>
    <row r="2" spans="2:7" ht="18.5">
      <c r="B2" s="136" t="s">
        <v>1088</v>
      </c>
    </row>
    <row r="4" spans="2:7" ht="12.5" customHeight="1">
      <c r="B4" s="813" t="s">
        <v>1089</v>
      </c>
      <c r="C4" s="813" t="s">
        <v>1090</v>
      </c>
      <c r="D4" s="813" t="s">
        <v>1091</v>
      </c>
      <c r="E4" s="813" t="s">
        <v>44</v>
      </c>
      <c r="F4" s="813" t="s">
        <v>1354</v>
      </c>
      <c r="G4" s="813" t="s">
        <v>1092</v>
      </c>
    </row>
    <row r="5" spans="2:7" ht="12.5" customHeight="1">
      <c r="B5" s="815"/>
      <c r="C5" s="815"/>
      <c r="D5" s="815"/>
      <c r="E5" s="815"/>
      <c r="F5" s="815"/>
      <c r="G5" s="815"/>
    </row>
    <row r="6" spans="2:7">
      <c r="B6" s="184" t="s">
        <v>1093</v>
      </c>
      <c r="C6" s="184" t="s">
        <v>1095</v>
      </c>
      <c r="D6" s="202" t="s">
        <v>282</v>
      </c>
      <c r="E6" s="203">
        <v>45700</v>
      </c>
      <c r="F6" s="204">
        <v>524346000</v>
      </c>
      <c r="G6" s="204">
        <v>175000000</v>
      </c>
    </row>
    <row r="7" spans="2:7">
      <c r="B7" s="184" t="s">
        <v>1093</v>
      </c>
      <c r="C7" s="184" t="s">
        <v>1094</v>
      </c>
      <c r="D7" s="202" t="s">
        <v>282</v>
      </c>
      <c r="E7" s="203">
        <v>46585</v>
      </c>
      <c r="F7" s="204">
        <v>974789000</v>
      </c>
      <c r="G7" s="204">
        <v>211779299</v>
      </c>
    </row>
    <row r="8" spans="2:7">
      <c r="B8" s="184" t="s">
        <v>1093</v>
      </c>
      <c r="C8" s="184" t="s">
        <v>1355</v>
      </c>
      <c r="D8" s="202" t="s">
        <v>282</v>
      </c>
      <c r="E8" s="203">
        <v>53005</v>
      </c>
      <c r="F8" s="204">
        <v>350000000</v>
      </c>
      <c r="G8" s="204">
        <v>350000000</v>
      </c>
    </row>
    <row r="9" spans="2:7">
      <c r="B9" s="195" t="s">
        <v>161</v>
      </c>
      <c r="C9" s="195"/>
      <c r="D9" s="195"/>
      <c r="E9" s="195"/>
      <c r="F9" s="205">
        <f>SUM(F6:F8)</f>
        <v>1849135000</v>
      </c>
      <c r="G9" s="205">
        <f>SUM(G6:G8)</f>
        <v>736779299</v>
      </c>
    </row>
    <row r="11" spans="2:7">
      <c r="F11"/>
      <c r="G11"/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F68"/>
  <sheetViews>
    <sheetView showGridLines="0" topLeftCell="A43" zoomScaleNormal="10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58.54296875" style="58" customWidth="1"/>
    <col min="3" max="4" width="14.54296875" style="58" customWidth="1"/>
    <col min="5" max="16384" width="11.453125" style="58"/>
  </cols>
  <sheetData>
    <row r="1" spans="2:4" ht="5.15" customHeight="1"/>
    <row r="2" spans="2:4" s="207" customFormat="1" ht="18.5">
      <c r="B2" s="136" t="s">
        <v>1049</v>
      </c>
      <c r="C2" s="206"/>
    </row>
    <row r="3" spans="2:4" ht="9.75" customHeight="1"/>
    <row r="4" spans="2:4" s="61" customFormat="1" ht="13.15" customHeight="1">
      <c r="B4" s="813" t="s">
        <v>625</v>
      </c>
      <c r="C4" s="822" t="s">
        <v>52</v>
      </c>
      <c r="D4" s="823"/>
    </row>
    <row r="5" spans="2:4" s="61" customFormat="1">
      <c r="B5" s="814"/>
      <c r="C5" s="64">
        <v>45382</v>
      </c>
      <c r="D5" s="64">
        <v>45291</v>
      </c>
    </row>
    <row r="6" spans="2:4" s="61" customFormat="1">
      <c r="B6" s="67"/>
      <c r="C6" s="67" t="s">
        <v>150</v>
      </c>
      <c r="D6" s="67" t="s">
        <v>150</v>
      </c>
    </row>
    <row r="7" spans="2:4">
      <c r="B7" s="72" t="s">
        <v>627</v>
      </c>
      <c r="C7" s="74">
        <v>218043953</v>
      </c>
      <c r="D7" s="74">
        <v>220193179</v>
      </c>
    </row>
    <row r="8" spans="2:4">
      <c r="B8" s="208" t="s">
        <v>795</v>
      </c>
      <c r="C8" s="74">
        <v>148209814</v>
      </c>
      <c r="D8" s="74">
        <v>91062855</v>
      </c>
    </row>
    <row r="9" spans="2:4">
      <c r="B9" s="208" t="s">
        <v>350</v>
      </c>
      <c r="C9" s="74">
        <v>509207437</v>
      </c>
      <c r="D9" s="74">
        <v>390427169</v>
      </c>
    </row>
    <row r="10" spans="2:4">
      <c r="B10" s="195" t="s">
        <v>50</v>
      </c>
      <c r="C10" s="78">
        <f>+SUM(C7:C9)</f>
        <v>875461204</v>
      </c>
      <c r="D10" s="78">
        <f>+SUM(D7:D9)</f>
        <v>701683203</v>
      </c>
    </row>
    <row r="11" spans="2:4" ht="6" customHeight="1"/>
    <row r="12" spans="2:4" s="61" customFormat="1" ht="13.15" customHeight="1">
      <c r="B12" s="813" t="s">
        <v>626</v>
      </c>
      <c r="C12" s="822" t="s">
        <v>52</v>
      </c>
      <c r="D12" s="823"/>
    </row>
    <row r="13" spans="2:4" s="61" customFormat="1">
      <c r="B13" s="814"/>
      <c r="C13" s="64">
        <v>45382</v>
      </c>
      <c r="D13" s="64">
        <v>45291</v>
      </c>
    </row>
    <row r="14" spans="2:4" s="61" customFormat="1">
      <c r="B14" s="67"/>
      <c r="C14" s="67" t="s">
        <v>150</v>
      </c>
      <c r="D14" s="67" t="s">
        <v>150</v>
      </c>
    </row>
    <row r="15" spans="2:4">
      <c r="B15" s="208" t="s">
        <v>796</v>
      </c>
      <c r="C15" s="74">
        <v>34828</v>
      </c>
      <c r="D15" s="74">
        <v>92685</v>
      </c>
    </row>
    <row r="16" spans="2:4">
      <c r="B16" s="208" t="s">
        <v>116</v>
      </c>
      <c r="C16" s="74">
        <v>103485</v>
      </c>
      <c r="D16" s="74">
        <v>63914</v>
      </c>
    </row>
    <row r="17" spans="2:6">
      <c r="B17" s="195" t="s">
        <v>50</v>
      </c>
      <c r="C17" s="209">
        <f>+SUM(C15:C16)</f>
        <v>138313</v>
      </c>
      <c r="D17" s="209">
        <f>+SUM(D15:D16)</f>
        <v>156599</v>
      </c>
    </row>
    <row r="18" spans="2:6" ht="6" customHeight="1"/>
    <row r="19" spans="2:6" s="61" customFormat="1" ht="13.15" customHeight="1">
      <c r="B19" s="813" t="s">
        <v>628</v>
      </c>
      <c r="C19" s="822" t="s">
        <v>52</v>
      </c>
      <c r="D19" s="823"/>
    </row>
    <row r="20" spans="2:6" s="61" customFormat="1">
      <c r="B20" s="814"/>
      <c r="C20" s="64">
        <v>45382</v>
      </c>
      <c r="D20" s="64">
        <v>45291</v>
      </c>
    </row>
    <row r="21" spans="2:6" s="61" customFormat="1">
      <c r="B21" s="67"/>
      <c r="C21" s="67" t="s">
        <v>150</v>
      </c>
      <c r="D21" s="67" t="s">
        <v>150</v>
      </c>
    </row>
    <row r="22" spans="2:6">
      <c r="B22" s="72" t="s">
        <v>630</v>
      </c>
      <c r="C22" s="74">
        <v>231797948</v>
      </c>
      <c r="D22" s="74">
        <v>233568460</v>
      </c>
    </row>
    <row r="23" spans="2:6">
      <c r="B23" s="208" t="s">
        <v>797</v>
      </c>
      <c r="C23" s="74">
        <v>154571354</v>
      </c>
      <c r="D23" s="74">
        <v>95465842</v>
      </c>
    </row>
    <row r="24" spans="2:6">
      <c r="B24" s="208" t="s">
        <v>194</v>
      </c>
      <c r="C24" s="74">
        <v>530397856</v>
      </c>
      <c r="D24" s="74">
        <v>409478985</v>
      </c>
    </row>
    <row r="25" spans="2:6">
      <c r="B25" s="195" t="s">
        <v>50</v>
      </c>
      <c r="C25" s="78">
        <f>+SUM(C22:C24)</f>
        <v>916767158</v>
      </c>
      <c r="D25" s="78">
        <f>+SUM(D22:D24)</f>
        <v>738513287</v>
      </c>
      <c r="E25" s="61"/>
      <c r="F25" s="61"/>
    </row>
    <row r="26" spans="2:6" ht="6" customHeight="1">
      <c r="E26" s="61"/>
      <c r="F26" s="61"/>
    </row>
    <row r="27" spans="2:6" s="61" customFormat="1" ht="12.75" customHeight="1">
      <c r="B27" s="813" t="s">
        <v>629</v>
      </c>
      <c r="C27" s="822" t="s">
        <v>52</v>
      </c>
      <c r="D27" s="823"/>
    </row>
    <row r="28" spans="2:6" s="61" customFormat="1">
      <c r="B28" s="814"/>
      <c r="C28" s="64">
        <v>45382</v>
      </c>
      <c r="D28" s="64">
        <v>45291</v>
      </c>
    </row>
    <row r="29" spans="2:6" s="61" customFormat="1">
      <c r="B29" s="67"/>
      <c r="C29" s="67" t="s">
        <v>150</v>
      </c>
      <c r="D29" s="67" t="s">
        <v>150</v>
      </c>
    </row>
    <row r="30" spans="2:6" s="61" customFormat="1">
      <c r="B30" s="208" t="s">
        <v>1050</v>
      </c>
      <c r="C30" s="74">
        <v>34828</v>
      </c>
      <c r="D30" s="74">
        <v>92685</v>
      </c>
    </row>
    <row r="31" spans="2:6">
      <c r="B31" s="208" t="s">
        <v>1051</v>
      </c>
      <c r="C31" s="74">
        <v>103485</v>
      </c>
      <c r="D31" s="74">
        <v>63914</v>
      </c>
      <c r="E31" s="61"/>
      <c r="F31" s="61"/>
    </row>
    <row r="32" spans="2:6">
      <c r="B32" s="195" t="s">
        <v>50</v>
      </c>
      <c r="C32" s="78">
        <f>+SUM(C30:C31)</f>
        <v>138313</v>
      </c>
      <c r="D32" s="78">
        <f>+SUM(D30:D31)</f>
        <v>156599</v>
      </c>
      <c r="E32" s="61"/>
      <c r="F32" s="61"/>
    </row>
    <row r="33" spans="2:6" ht="6" customHeight="1">
      <c r="E33" s="61"/>
      <c r="F33" s="61"/>
    </row>
    <row r="34" spans="2:6" s="61" customFormat="1">
      <c r="B34" s="813" t="s">
        <v>631</v>
      </c>
      <c r="C34" s="822" t="s">
        <v>52</v>
      </c>
      <c r="D34" s="823"/>
    </row>
    <row r="35" spans="2:6" s="61" customFormat="1">
      <c r="B35" s="814"/>
      <c r="C35" s="64">
        <v>45382</v>
      </c>
      <c r="D35" s="64">
        <v>45291</v>
      </c>
    </row>
    <row r="36" spans="2:6" s="61" customFormat="1">
      <c r="B36" s="67"/>
      <c r="C36" s="67" t="s">
        <v>150</v>
      </c>
      <c r="D36" s="67" t="s">
        <v>150</v>
      </c>
    </row>
    <row r="37" spans="2:6">
      <c r="B37" s="72" t="s">
        <v>14</v>
      </c>
      <c r="C37" s="74">
        <v>702473516</v>
      </c>
      <c r="D37" s="74">
        <v>546021427</v>
      </c>
    </row>
    <row r="38" spans="2:6">
      <c r="B38" s="72" t="s">
        <v>15</v>
      </c>
      <c r="C38" s="74">
        <v>41760548</v>
      </c>
      <c r="D38" s="74">
        <v>36633197</v>
      </c>
    </row>
    <row r="39" spans="2:6">
      <c r="B39" s="72" t="s">
        <v>293</v>
      </c>
      <c r="C39" s="74">
        <v>36599187</v>
      </c>
      <c r="D39" s="74">
        <v>33868748</v>
      </c>
    </row>
    <row r="40" spans="2:6">
      <c r="B40" s="72" t="s">
        <v>294</v>
      </c>
      <c r="C40" s="74">
        <v>138313</v>
      </c>
      <c r="D40" s="74">
        <v>156599</v>
      </c>
    </row>
    <row r="41" spans="2:6">
      <c r="B41" s="195" t="s">
        <v>50</v>
      </c>
      <c r="C41" s="78">
        <f>+SUM(C37:C40)</f>
        <v>780971564</v>
      </c>
      <c r="D41" s="78">
        <f>+SUM(D37:D40)</f>
        <v>616679971</v>
      </c>
    </row>
    <row r="42" spans="2:6" ht="6" customHeight="1"/>
    <row r="43" spans="2:6" s="61" customFormat="1">
      <c r="B43" s="813" t="s">
        <v>718</v>
      </c>
      <c r="C43" s="822" t="s">
        <v>52</v>
      </c>
      <c r="D43" s="823"/>
    </row>
    <row r="44" spans="2:6" s="61" customFormat="1">
      <c r="B44" s="814"/>
      <c r="C44" s="64">
        <v>45382</v>
      </c>
      <c r="D44" s="64">
        <v>45291</v>
      </c>
    </row>
    <row r="45" spans="2:6" s="61" customFormat="1">
      <c r="B45" s="67"/>
      <c r="C45" s="67" t="s">
        <v>150</v>
      </c>
      <c r="D45" s="67" t="s">
        <v>150</v>
      </c>
    </row>
    <row r="46" spans="2:6">
      <c r="B46" s="72" t="s">
        <v>14</v>
      </c>
      <c r="C46" s="74">
        <v>99412424</v>
      </c>
      <c r="D46" s="74">
        <v>90642244</v>
      </c>
    </row>
    <row r="47" spans="2:6">
      <c r="B47" s="72" t="s">
        <v>15</v>
      </c>
      <c r="C47" s="74">
        <v>13192366</v>
      </c>
      <c r="D47" s="74">
        <v>11126296</v>
      </c>
    </row>
    <row r="48" spans="2:6">
      <c r="B48" s="72" t="s">
        <v>293</v>
      </c>
      <c r="C48" s="74">
        <v>5602723</v>
      </c>
      <c r="D48" s="74">
        <v>4338500</v>
      </c>
    </row>
    <row r="49" spans="2:4">
      <c r="B49" s="72" t="s">
        <v>294</v>
      </c>
      <c r="C49" s="74">
        <v>17726394</v>
      </c>
      <c r="D49" s="74">
        <v>15882875</v>
      </c>
    </row>
    <row r="50" spans="2:4">
      <c r="B50" s="195" t="s">
        <v>50</v>
      </c>
      <c r="C50" s="78">
        <f>+SUM(C46:C49)</f>
        <v>135933907</v>
      </c>
      <c r="D50" s="78">
        <f>+SUM(D46:D49)</f>
        <v>121989915</v>
      </c>
    </row>
    <row r="51" spans="2:4" ht="6" customHeight="1"/>
    <row r="52" spans="2:4" s="61" customFormat="1">
      <c r="B52" s="91" t="s">
        <v>398</v>
      </c>
      <c r="C52" s="64">
        <v>45382</v>
      </c>
      <c r="D52" s="64">
        <v>45291</v>
      </c>
    </row>
    <row r="53" spans="2:4" s="61" customFormat="1">
      <c r="B53" s="67"/>
      <c r="C53" s="67" t="s">
        <v>150</v>
      </c>
      <c r="D53" s="67" t="s">
        <v>150</v>
      </c>
    </row>
    <row r="54" spans="2:4">
      <c r="B54" s="72" t="s">
        <v>94</v>
      </c>
      <c r="C54" s="74">
        <v>36830084</v>
      </c>
      <c r="D54" s="74">
        <v>41461172</v>
      </c>
    </row>
    <row r="55" spans="2:4">
      <c r="B55" s="72" t="s">
        <v>399</v>
      </c>
      <c r="C55" s="74">
        <v>7512168</v>
      </c>
      <c r="D55" s="74">
        <v>22199708</v>
      </c>
    </row>
    <row r="56" spans="2:4">
      <c r="B56" s="72" t="s">
        <v>1025</v>
      </c>
      <c r="C56" s="74">
        <v>0</v>
      </c>
      <c r="D56" s="74">
        <v>638543</v>
      </c>
    </row>
    <row r="57" spans="2:4">
      <c r="B57" s="72" t="s">
        <v>1026</v>
      </c>
      <c r="C57" s="74">
        <v>-2480609</v>
      </c>
      <c r="D57" s="74">
        <v>-13625883</v>
      </c>
    </row>
    <row r="58" spans="2:4">
      <c r="B58" s="72" t="s">
        <v>400</v>
      </c>
      <c r="C58" s="74">
        <v>-555689</v>
      </c>
      <c r="D58" s="74">
        <v>-8715758</v>
      </c>
    </row>
    <row r="59" spans="2:4">
      <c r="B59" s="195" t="s">
        <v>50</v>
      </c>
      <c r="C59" s="210">
        <f>+SUM(C54:C58)</f>
        <v>41305954</v>
      </c>
      <c r="D59" s="210">
        <f>+SUM(D54:D58)</f>
        <v>41957782</v>
      </c>
    </row>
    <row r="60" spans="2:4">
      <c r="B60" s="828"/>
      <c r="C60" s="85"/>
      <c r="D60" s="211">
        <v>0</v>
      </c>
    </row>
    <row r="61" spans="2:4">
      <c r="B61" s="829"/>
      <c r="C61" s="85"/>
      <c r="D61" s="212"/>
    </row>
    <row r="62" spans="2:4">
      <c r="C62" s="87"/>
      <c r="D62" s="87"/>
    </row>
    <row r="63" spans="2:4">
      <c r="C63" s="87"/>
      <c r="D63" s="87"/>
    </row>
    <row r="64" spans="2:4">
      <c r="C64" s="87"/>
      <c r="D64" s="87"/>
    </row>
    <row r="65" spans="2:4">
      <c r="C65" s="87"/>
      <c r="D65" s="87"/>
    </row>
    <row r="66" spans="2:4">
      <c r="B66" s="213"/>
      <c r="C66" s="114"/>
      <c r="D66" s="114"/>
    </row>
    <row r="68" spans="2:4">
      <c r="C68" s="214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W34"/>
  <sheetViews>
    <sheetView showGridLines="0" zoomScale="110" zoomScaleNormal="110" workbookViewId="0">
      <selection activeCell="E1" sqref="E1:E1048576"/>
    </sheetView>
  </sheetViews>
  <sheetFormatPr baseColWidth="10" defaultColWidth="11.453125" defaultRowHeight="13"/>
  <cols>
    <col min="1" max="1" width="2" style="104" customWidth="1"/>
    <col min="2" max="2" width="36.7265625" style="58" customWidth="1"/>
    <col min="3" max="4" width="14.1796875" style="58" customWidth="1"/>
    <col min="5" max="5" width="11.453125" style="58"/>
    <col min="6" max="6" width="0.81640625" style="104" customWidth="1"/>
    <col min="7" max="16384" width="11.453125" style="58"/>
  </cols>
  <sheetData>
    <row r="1" spans="1:23" s="104" customFormat="1" ht="5.15" customHeight="1"/>
    <row r="2" spans="1:23" s="207" customFormat="1" ht="18.5">
      <c r="B2" s="136" t="s">
        <v>1052</v>
      </c>
      <c r="C2" s="206"/>
    </row>
    <row r="3" spans="1:23" s="104" customFormat="1" ht="3" customHeight="1"/>
    <row r="4" spans="1:23" s="61" customFormat="1" ht="12.75" customHeight="1">
      <c r="A4" s="215"/>
      <c r="B4" s="813" t="s">
        <v>302</v>
      </c>
      <c r="C4" s="822" t="s">
        <v>90</v>
      </c>
      <c r="D4" s="830"/>
      <c r="F4" s="215"/>
    </row>
    <row r="5" spans="1:23" s="61" customFormat="1" ht="12.75" customHeight="1">
      <c r="A5" s="215"/>
      <c r="B5" s="814"/>
      <c r="C5" s="64">
        <v>45382</v>
      </c>
      <c r="D5" s="91">
        <v>45291</v>
      </c>
      <c r="F5" s="215"/>
    </row>
    <row r="6" spans="1:23" ht="12.75" customHeight="1">
      <c r="B6" s="815"/>
      <c r="C6" s="67" t="s">
        <v>150</v>
      </c>
      <c r="D6" s="67" t="s">
        <v>150</v>
      </c>
    </row>
    <row r="7" spans="1:23">
      <c r="B7" s="72" t="s">
        <v>105</v>
      </c>
      <c r="C7" s="216">
        <v>154571354</v>
      </c>
      <c r="D7" s="216">
        <v>190207515</v>
      </c>
    </row>
    <row r="8" spans="1:23" ht="13.15" customHeight="1">
      <c r="B8" s="72" t="s">
        <v>608</v>
      </c>
      <c r="C8" s="216">
        <v>34828</v>
      </c>
      <c r="D8" s="216">
        <v>957135</v>
      </c>
    </row>
    <row r="9" spans="1:23">
      <c r="B9" s="195" t="s">
        <v>106</v>
      </c>
      <c r="C9" s="217">
        <f>+SUM(C7:C8)</f>
        <v>154606182</v>
      </c>
      <c r="D9" s="217">
        <v>191164650</v>
      </c>
    </row>
    <row r="10" spans="1:23">
      <c r="B10" s="218"/>
      <c r="C10" s="218"/>
      <c r="D10" s="218"/>
    </row>
    <row r="11" spans="1:23" ht="12.75" customHeight="1">
      <c r="B11" s="72" t="s">
        <v>143</v>
      </c>
      <c r="C11" s="219">
        <v>154606182</v>
      </c>
      <c r="D11" s="219">
        <v>95558527</v>
      </c>
    </row>
    <row r="12" spans="1:23" ht="12.75" customHeight="1">
      <c r="B12" s="195" t="s">
        <v>106</v>
      </c>
      <c r="C12" s="217">
        <f>+C11</f>
        <v>154606182</v>
      </c>
      <c r="D12" s="217">
        <f>+D11</f>
        <v>95558527</v>
      </c>
    </row>
    <row r="13" spans="1:23">
      <c r="B13" s="220"/>
      <c r="C13" s="221"/>
      <c r="D13" s="104"/>
    </row>
    <row r="14" spans="1:23" s="61" customFormat="1">
      <c r="A14" s="104"/>
      <c r="B14" s="104"/>
      <c r="C14"/>
      <c r="D14" s="104"/>
      <c r="E14" s="58"/>
      <c r="F14" s="104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</row>
    <row r="15" spans="1:23" s="61" customFormat="1">
      <c r="A15" s="104"/>
      <c r="B15" s="104"/>
      <c r="C15" s="104"/>
      <c r="D15" s="104"/>
      <c r="E15" s="58"/>
      <c r="F15" s="104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</row>
    <row r="16" spans="1:23" s="61" customFormat="1" ht="12.75" customHeight="1">
      <c r="A16" s="104"/>
      <c r="B16" s="104"/>
      <c r="C16" s="104"/>
      <c r="D16" s="104"/>
      <c r="E16" s="58"/>
      <c r="F16" s="104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</row>
    <row r="17" spans="1:23" s="61" customFormat="1">
      <c r="A17" s="104"/>
      <c r="B17" s="104"/>
      <c r="C17" s="104"/>
      <c r="D17" s="104"/>
      <c r="E17" s="58"/>
      <c r="F17" s="104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</row>
    <row r="18" spans="1:23" s="61" customFormat="1">
      <c r="A18" s="104"/>
      <c r="B18" s="104"/>
      <c r="C18" s="104"/>
      <c r="D18" s="104"/>
      <c r="E18" s="58"/>
      <c r="F18" s="104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</row>
    <row r="19" spans="1:23" s="61" customFormat="1" ht="5.25" customHeight="1">
      <c r="A19" s="104"/>
      <c r="B19" s="104"/>
      <c r="C19" s="104"/>
      <c r="D19" s="104"/>
      <c r="E19" s="58"/>
      <c r="F19" s="104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s="61" customFormat="1" ht="12.75" customHeight="1">
      <c r="A20" s="104"/>
      <c r="B20" s="104"/>
      <c r="C20" s="104"/>
      <c r="D20" s="104"/>
      <c r="F20" s="104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</row>
    <row r="21" spans="1:23" s="61" customFormat="1">
      <c r="A21" s="104"/>
      <c r="B21" s="104"/>
      <c r="C21" s="104"/>
      <c r="D21" s="104"/>
      <c r="F21" s="104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</row>
    <row r="22" spans="1:23" s="61" customFormat="1">
      <c r="A22" s="104"/>
      <c r="B22" s="104"/>
      <c r="C22" s="104"/>
      <c r="D22" s="104"/>
      <c r="F22" s="104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</row>
    <row r="23" spans="1:23" s="61" customFormat="1">
      <c r="A23" s="104"/>
      <c r="B23" s="104"/>
      <c r="C23" s="104"/>
      <c r="D23" s="104"/>
      <c r="F23" s="104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</row>
    <row r="24" spans="1:23" s="61" customFormat="1">
      <c r="A24" s="104"/>
      <c r="B24" s="104"/>
      <c r="C24" s="104"/>
      <c r="D24" s="104"/>
      <c r="F24" s="104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</row>
    <row r="25" spans="1:23" s="61" customFormat="1">
      <c r="A25" s="104"/>
      <c r="B25" s="104"/>
      <c r="C25" s="104"/>
      <c r="D25" s="104"/>
      <c r="F25" s="104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</row>
    <row r="26" spans="1:23" s="61" customFormat="1">
      <c r="A26" s="104"/>
      <c r="B26" s="104"/>
      <c r="C26" s="104"/>
      <c r="F26" s="104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</row>
    <row r="27" spans="1:23" s="61" customFormat="1">
      <c r="A27" s="104"/>
      <c r="B27" s="104"/>
      <c r="C27" s="104"/>
      <c r="F27" s="104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</row>
    <row r="28" spans="1:23" s="61" customFormat="1">
      <c r="A28" s="104"/>
      <c r="B28" s="104"/>
      <c r="C28" s="104"/>
      <c r="F28" s="104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</row>
    <row r="29" spans="1:23" s="61" customFormat="1">
      <c r="A29" s="104"/>
      <c r="B29" s="104"/>
      <c r="C29" s="104"/>
      <c r="F29" s="104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</row>
    <row r="30" spans="1:23" s="104" customFormat="1">
      <c r="D30" s="61"/>
      <c r="E30" s="61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</row>
    <row r="31" spans="1:23" s="104" customFormat="1">
      <c r="D31" s="61"/>
      <c r="E31" s="61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</row>
    <row r="32" spans="1:23" s="104" customFormat="1">
      <c r="D32" s="61"/>
      <c r="E32" s="61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</row>
    <row r="33" spans="4:23" s="104" customFormat="1">
      <c r="D33" s="58"/>
      <c r="E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</row>
    <row r="34" spans="4:23" s="104" customFormat="1">
      <c r="D34" s="58"/>
      <c r="E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</row>
  </sheetData>
  <mergeCells count="2">
    <mergeCell ref="B4:B6"/>
    <mergeCell ref="C4:D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4"/>
  <sheetViews>
    <sheetView showGridLines="0" zoomScale="70" zoomScaleNormal="70" workbookViewId="0">
      <selection activeCell="C15" sqref="C15:G15"/>
    </sheetView>
  </sheetViews>
  <sheetFormatPr baseColWidth="10" defaultColWidth="11.453125" defaultRowHeight="13"/>
  <cols>
    <col min="1" max="1" width="1.453125" style="104" customWidth="1"/>
    <col min="2" max="2" width="15.453125" style="58" customWidth="1"/>
    <col min="3" max="4" width="12.54296875" style="58" customWidth="1"/>
    <col min="5" max="5" width="13.81640625" style="58" customWidth="1"/>
    <col min="6" max="6" width="12.54296875" style="58" customWidth="1"/>
    <col min="7" max="7" width="13.1796875" style="58" bestFit="1" customWidth="1"/>
    <col min="8" max="8" width="0.81640625" style="104" customWidth="1"/>
    <col min="9" max="9" width="2.7265625" style="104" customWidth="1"/>
    <col min="10" max="10" width="1" style="104" customWidth="1"/>
    <col min="11" max="11" width="39.453125" style="58" customWidth="1"/>
    <col min="12" max="12" width="12.54296875" style="222" customWidth="1"/>
    <col min="13" max="13" width="66.26953125" style="58" customWidth="1"/>
    <col min="14" max="14" width="0.81640625" style="58" customWidth="1"/>
    <col min="15" max="16384" width="11.453125" style="58"/>
  </cols>
  <sheetData>
    <row r="1" spans="2:15" ht="5.15" customHeight="1"/>
    <row r="2" spans="2:15" s="207" customFormat="1" ht="18.5">
      <c r="B2" s="136" t="s">
        <v>1053</v>
      </c>
      <c r="C2" s="206"/>
    </row>
    <row r="3" spans="2:15" s="207" customFormat="1" ht="5.15" customHeight="1">
      <c r="C3" s="223"/>
      <c r="D3" s="206"/>
      <c r="O3" s="58"/>
    </row>
    <row r="4" spans="2:15">
      <c r="B4" s="224" t="s">
        <v>1356</v>
      </c>
      <c r="C4" s="225"/>
      <c r="D4" s="225"/>
      <c r="E4" s="225"/>
      <c r="F4" s="225"/>
      <c r="G4" s="225"/>
      <c r="K4" s="224" t="s">
        <v>1356</v>
      </c>
      <c r="L4" s="226"/>
      <c r="M4" s="225"/>
    </row>
    <row r="5" spans="2:15" ht="39">
      <c r="B5" s="833" t="s">
        <v>144</v>
      </c>
      <c r="C5" s="91" t="s">
        <v>145</v>
      </c>
      <c r="D5" s="91" t="s">
        <v>146</v>
      </c>
      <c r="E5" s="91" t="s">
        <v>147</v>
      </c>
      <c r="F5" s="91" t="s">
        <v>440</v>
      </c>
      <c r="G5" s="91" t="s">
        <v>385</v>
      </c>
      <c r="K5" s="228"/>
      <c r="L5" s="229" t="s">
        <v>150</v>
      </c>
      <c r="M5" s="230"/>
    </row>
    <row r="6" spans="2:15">
      <c r="B6" s="834"/>
      <c r="C6" s="67" t="s">
        <v>386</v>
      </c>
      <c r="D6" s="67" t="s">
        <v>150</v>
      </c>
      <c r="E6" s="67" t="s">
        <v>386</v>
      </c>
      <c r="F6" s="67" t="s">
        <v>150</v>
      </c>
      <c r="G6" s="67" t="s">
        <v>150</v>
      </c>
      <c r="K6" s="564" t="s">
        <v>529</v>
      </c>
      <c r="L6" s="565">
        <v>6105933</v>
      </c>
      <c r="M6" s="566" t="s">
        <v>1419</v>
      </c>
    </row>
    <row r="7" spans="2:15">
      <c r="B7" s="232" t="s">
        <v>387</v>
      </c>
      <c r="C7" s="233">
        <v>461552</v>
      </c>
      <c r="D7" s="233">
        <v>133864307</v>
      </c>
      <c r="E7" s="233">
        <v>7422</v>
      </c>
      <c r="F7" s="233">
        <v>1824512</v>
      </c>
      <c r="G7" s="233">
        <v>135688819</v>
      </c>
      <c r="K7" s="564" t="s">
        <v>530</v>
      </c>
      <c r="L7" s="565">
        <v>255607</v>
      </c>
      <c r="M7" s="566" t="s">
        <v>1419</v>
      </c>
    </row>
    <row r="8" spans="2:15">
      <c r="B8" s="234" t="s">
        <v>388</v>
      </c>
      <c r="C8" s="233">
        <v>42498</v>
      </c>
      <c r="D8" s="233">
        <v>10550360</v>
      </c>
      <c r="E8" s="233">
        <v>2156</v>
      </c>
      <c r="F8" s="233">
        <v>363938</v>
      </c>
      <c r="G8" s="233">
        <v>10914298</v>
      </c>
      <c r="K8" s="564" t="s">
        <v>531</v>
      </c>
      <c r="L8" s="565">
        <v>1922223</v>
      </c>
      <c r="M8" s="566" t="s">
        <v>1420</v>
      </c>
    </row>
    <row r="9" spans="2:15">
      <c r="B9" s="235" t="s">
        <v>389</v>
      </c>
      <c r="C9" s="233">
        <v>16774</v>
      </c>
      <c r="D9" s="233">
        <v>2665267</v>
      </c>
      <c r="E9" s="233">
        <v>1013</v>
      </c>
      <c r="F9" s="233">
        <v>244767</v>
      </c>
      <c r="G9" s="233">
        <v>2910034</v>
      </c>
      <c r="K9" s="564" t="s">
        <v>532</v>
      </c>
      <c r="L9" s="565">
        <v>475961</v>
      </c>
      <c r="M9" s="566" t="s">
        <v>1421</v>
      </c>
    </row>
    <row r="10" spans="2:15">
      <c r="B10" s="235" t="s">
        <v>390</v>
      </c>
      <c r="C10" s="233">
        <v>7323</v>
      </c>
      <c r="D10" s="233">
        <v>1866611</v>
      </c>
      <c r="E10" s="233">
        <v>722</v>
      </c>
      <c r="F10" s="233">
        <v>154760</v>
      </c>
      <c r="G10" s="233">
        <v>2021371</v>
      </c>
      <c r="K10" s="236"/>
      <c r="L10" s="237"/>
    </row>
    <row r="11" spans="2:15">
      <c r="B11" s="235" t="s">
        <v>391</v>
      </c>
      <c r="C11" s="233">
        <v>5246</v>
      </c>
      <c r="D11" s="233">
        <v>1121830</v>
      </c>
      <c r="E11" s="233">
        <v>419</v>
      </c>
      <c r="F11" s="233">
        <v>135749</v>
      </c>
      <c r="G11" s="233">
        <v>1257579</v>
      </c>
      <c r="K11" s="238"/>
      <c r="L11" s="555" t="s">
        <v>393</v>
      </c>
      <c r="M11" s="187"/>
    </row>
    <row r="12" spans="2:15">
      <c r="B12" s="235" t="s">
        <v>392</v>
      </c>
      <c r="C12" s="233">
        <v>3122</v>
      </c>
      <c r="D12" s="233">
        <v>874135</v>
      </c>
      <c r="E12" s="233">
        <v>22</v>
      </c>
      <c r="F12" s="233">
        <v>12576</v>
      </c>
      <c r="G12" s="233">
        <v>886711</v>
      </c>
      <c r="K12" s="564" t="s">
        <v>394</v>
      </c>
      <c r="L12" s="565">
        <v>1542367</v>
      </c>
      <c r="M12" s="566" t="s">
        <v>1419</v>
      </c>
    </row>
    <row r="13" spans="2:15" ht="12.75" customHeight="1">
      <c r="B13" s="235" t="s">
        <v>528</v>
      </c>
      <c r="C13" s="233">
        <v>2657</v>
      </c>
      <c r="D13" s="233">
        <v>844683</v>
      </c>
      <c r="E13" s="233">
        <v>1</v>
      </c>
      <c r="F13" s="233">
        <v>207</v>
      </c>
      <c r="G13" s="233">
        <v>844890</v>
      </c>
      <c r="K13" s="564" t="s">
        <v>533</v>
      </c>
      <c r="L13" s="565">
        <v>551711</v>
      </c>
      <c r="M13" s="566" t="s">
        <v>1419</v>
      </c>
    </row>
    <row r="14" spans="2:15" ht="12.75" customHeight="1">
      <c r="B14" s="239" t="s">
        <v>700</v>
      </c>
      <c r="C14" s="233">
        <v>784</v>
      </c>
      <c r="D14" s="233">
        <v>82480</v>
      </c>
      <c r="E14" s="233">
        <v>0</v>
      </c>
      <c r="F14" s="233">
        <v>0</v>
      </c>
      <c r="G14" s="233">
        <v>82480</v>
      </c>
      <c r="K14" s="564" t="s">
        <v>395</v>
      </c>
      <c r="L14" s="565">
        <v>1044</v>
      </c>
      <c r="M14" s="566" t="s">
        <v>1422</v>
      </c>
    </row>
    <row r="15" spans="2:15">
      <c r="B15" s="195" t="s">
        <v>50</v>
      </c>
      <c r="C15" s="217">
        <v>539956</v>
      </c>
      <c r="D15" s="217">
        <v>151869673</v>
      </c>
      <c r="E15" s="217">
        <v>11755</v>
      </c>
      <c r="F15" s="217">
        <v>2736509</v>
      </c>
      <c r="G15" s="217">
        <v>154606182</v>
      </c>
      <c r="K15" s="236"/>
      <c r="L15" s="237"/>
    </row>
    <row r="16" spans="2:15">
      <c r="B16" s="104"/>
      <c r="C16" s="104"/>
      <c r="D16" s="104"/>
      <c r="E16" s="104"/>
      <c r="F16" s="104"/>
      <c r="K16" s="240" t="s">
        <v>534</v>
      </c>
      <c r="L16" s="217">
        <v>2736509</v>
      </c>
      <c r="M16" s="240" t="s">
        <v>1476</v>
      </c>
    </row>
    <row r="17" spans="2:13">
      <c r="B17" s="224" t="s">
        <v>1356</v>
      </c>
      <c r="C17" s="225"/>
      <c r="D17" s="225"/>
      <c r="E17" s="225"/>
      <c r="F17" s="225"/>
      <c r="K17" s="240" t="s">
        <v>535</v>
      </c>
      <c r="L17" s="241">
        <v>2.1770000000000001E-2</v>
      </c>
      <c r="M17" s="240" t="s">
        <v>1477</v>
      </c>
    </row>
    <row r="18" spans="2:13" ht="25.5" customHeight="1">
      <c r="B18" s="242" t="s">
        <v>144</v>
      </c>
      <c r="C18" s="811" t="s">
        <v>1096</v>
      </c>
      <c r="D18" s="812"/>
      <c r="E18" s="811" t="s">
        <v>1097</v>
      </c>
      <c r="F18" s="812"/>
      <c r="G18" s="104"/>
      <c r="K18" s="224"/>
      <c r="L18" s="224"/>
      <c r="M18" s="225"/>
    </row>
    <row r="19" spans="2:13">
      <c r="B19" s="243" t="s">
        <v>387</v>
      </c>
      <c r="C19" s="835">
        <v>1.9288566036215617E-2</v>
      </c>
      <c r="D19" s="836"/>
      <c r="E19" s="835">
        <v>2.5333431411002767E-2</v>
      </c>
      <c r="F19" s="836"/>
      <c r="G19" s="104"/>
    </row>
    <row r="20" spans="2:13">
      <c r="B20" s="244" t="s">
        <v>388</v>
      </c>
      <c r="C20" s="835">
        <v>7.1458815248913871E-2</v>
      </c>
      <c r="D20" s="836"/>
      <c r="E20" s="835">
        <v>5.3378627731130217E-2</v>
      </c>
      <c r="F20" s="836"/>
      <c r="G20" s="104"/>
      <c r="K20" s="224" t="s">
        <v>1356</v>
      </c>
      <c r="L20" s="225"/>
      <c r="M20" s="225"/>
    </row>
    <row r="21" spans="2:13">
      <c r="B21" s="244" t="s">
        <v>389</v>
      </c>
      <c r="C21" s="835">
        <v>0.13212256265908431</v>
      </c>
      <c r="D21" s="836"/>
      <c r="E21" s="835">
        <v>0.17631700480524778</v>
      </c>
      <c r="F21" s="836"/>
      <c r="G21" s="104"/>
      <c r="K21" s="236"/>
      <c r="L21" s="236"/>
      <c r="M21" s="245"/>
    </row>
    <row r="22" spans="2:13">
      <c r="B22" s="244" t="s">
        <v>390</v>
      </c>
      <c r="C22" s="835">
        <v>0.34250482392413834</v>
      </c>
      <c r="D22" s="836"/>
      <c r="E22" s="835">
        <v>0.41783059241669307</v>
      </c>
      <c r="F22" s="836"/>
      <c r="G22" s="104"/>
      <c r="K22" s="246" t="s">
        <v>740</v>
      </c>
      <c r="L22" s="247"/>
      <c r="M22" s="248"/>
    </row>
    <row r="23" spans="2:13" ht="14.5" customHeight="1">
      <c r="B23" s="244" t="s">
        <v>391</v>
      </c>
      <c r="C23" s="835">
        <v>0.60127820315733937</v>
      </c>
      <c r="D23" s="836"/>
      <c r="E23" s="835">
        <v>0.55261641835559905</v>
      </c>
      <c r="F23" s="836"/>
      <c r="G23" s="104"/>
      <c r="K23" s="567" t="s">
        <v>266</v>
      </c>
      <c r="L23" s="568">
        <v>4.0205090899913087E-2</v>
      </c>
      <c r="M23" s="569" t="s">
        <v>522</v>
      </c>
    </row>
    <row r="24" spans="2:13">
      <c r="B24" s="244" t="s">
        <v>392</v>
      </c>
      <c r="C24" s="835">
        <v>0.59947199401623841</v>
      </c>
      <c r="D24" s="836"/>
      <c r="E24" s="835">
        <v>0.55612692155413157</v>
      </c>
      <c r="F24" s="836"/>
      <c r="G24" s="104"/>
      <c r="K24" s="567" t="s">
        <v>267</v>
      </c>
      <c r="L24" s="568">
        <v>9.3406238296876748E-2</v>
      </c>
      <c r="M24" s="570" t="s">
        <v>524</v>
      </c>
    </row>
    <row r="25" spans="2:13">
      <c r="B25" s="244" t="s">
        <v>528</v>
      </c>
      <c r="C25" s="835">
        <v>0.68260081804415229</v>
      </c>
      <c r="D25" s="836"/>
      <c r="E25" s="835">
        <v>1</v>
      </c>
      <c r="F25" s="836"/>
      <c r="G25" s="104"/>
      <c r="K25" s="567" t="s">
        <v>268</v>
      </c>
      <c r="L25" s="568">
        <v>4.1146744140339128E-2</v>
      </c>
      <c r="M25" s="570" t="s">
        <v>523</v>
      </c>
    </row>
    <row r="26" spans="2:13">
      <c r="B26" s="195" t="s">
        <v>50</v>
      </c>
      <c r="C26" s="831">
        <v>4.0205090899913087E-2</v>
      </c>
      <c r="D26" s="832"/>
      <c r="E26" s="831">
        <v>9.3406196549539688E-2</v>
      </c>
      <c r="F26" s="832"/>
      <c r="G26" s="104"/>
      <c r="K26" s="240" t="s">
        <v>741</v>
      </c>
      <c r="L26" s="249">
        <v>1.2433028092041712E-2</v>
      </c>
      <c r="M26" s="250"/>
    </row>
    <row r="27" spans="2:13" ht="12.75" customHeight="1">
      <c r="G27" s="104"/>
      <c r="L27" s="224"/>
    </row>
    <row r="28" spans="2:13" ht="12.5" customHeight="1">
      <c r="G28" s="104"/>
      <c r="K28" s="224"/>
      <c r="L28" s="236"/>
      <c r="M28" s="245"/>
    </row>
    <row r="29" spans="2:13">
      <c r="B29" s="104"/>
      <c r="C29" s="104"/>
      <c r="D29" s="104"/>
      <c r="E29" s="104"/>
      <c r="F29" s="104"/>
      <c r="G29" s="104"/>
      <c r="K29" s="104"/>
      <c r="L29" s="104"/>
      <c r="M29" s="104"/>
    </row>
    <row r="30" spans="2:13">
      <c r="B30" s="104"/>
      <c r="C30" s="104"/>
      <c r="D30" s="104"/>
      <c r="E30" s="104"/>
      <c r="F30" s="104"/>
      <c r="G30" s="104"/>
      <c r="K30" s="104"/>
      <c r="L30" s="104"/>
      <c r="M30" s="104"/>
    </row>
    <row r="31" spans="2:13">
      <c r="B31" s="104"/>
      <c r="C31" s="104"/>
      <c r="D31" s="104"/>
      <c r="E31" s="104"/>
      <c r="F31" s="104"/>
      <c r="G31" s="104"/>
      <c r="K31" s="104"/>
      <c r="L31" s="104"/>
      <c r="M31" s="104"/>
    </row>
    <row r="32" spans="2:13">
      <c r="B32" s="104"/>
      <c r="C32" s="104"/>
      <c r="D32" s="104"/>
      <c r="E32" s="104"/>
      <c r="F32" s="104"/>
      <c r="G32" s="104"/>
      <c r="K32" s="104"/>
      <c r="L32" s="104"/>
      <c r="M32" s="104"/>
    </row>
    <row r="33" spans="2:13">
      <c r="B33" s="104"/>
      <c r="C33" s="104"/>
      <c r="D33" s="104"/>
      <c r="E33" s="104"/>
      <c r="F33" s="104"/>
      <c r="G33" s="104"/>
      <c r="K33" s="104"/>
      <c r="L33" s="104"/>
      <c r="M33" s="104"/>
    </row>
    <row r="34" spans="2:13">
      <c r="B34" s="104"/>
      <c r="C34" s="104"/>
      <c r="D34" s="104"/>
      <c r="E34" s="104"/>
      <c r="F34" s="104"/>
      <c r="G34" s="104"/>
      <c r="K34" s="104"/>
      <c r="L34" s="104"/>
      <c r="M34" s="104"/>
    </row>
    <row r="35" spans="2:13">
      <c r="B35" s="104"/>
      <c r="C35" s="104"/>
      <c r="D35" s="104"/>
      <c r="E35" s="104"/>
      <c r="F35" s="104"/>
      <c r="G35" s="104"/>
      <c r="K35" s="104"/>
      <c r="L35" s="104"/>
      <c r="M35" s="104"/>
    </row>
    <row r="36" spans="2:13">
      <c r="B36" s="104"/>
      <c r="C36" s="104"/>
      <c r="D36" s="104"/>
      <c r="E36" s="104"/>
      <c r="F36" s="104"/>
      <c r="G36" s="104"/>
      <c r="K36" s="104"/>
      <c r="L36" s="104"/>
      <c r="M36" s="104"/>
    </row>
    <row r="37" spans="2:13">
      <c r="B37" s="104"/>
      <c r="C37" s="104"/>
      <c r="D37" s="104"/>
      <c r="E37" s="104"/>
      <c r="F37" s="104"/>
      <c r="G37" s="104"/>
      <c r="K37" s="104"/>
      <c r="L37" s="104"/>
      <c r="M37" s="104"/>
    </row>
    <row r="38" spans="2:13">
      <c r="B38" s="104"/>
      <c r="C38" s="104"/>
      <c r="D38" s="104"/>
      <c r="E38" s="104"/>
      <c r="F38" s="104"/>
      <c r="G38" s="104"/>
      <c r="K38" s="104"/>
      <c r="L38" s="104"/>
      <c r="M38" s="104"/>
    </row>
    <row r="39" spans="2:13">
      <c r="B39" s="104"/>
      <c r="C39" s="104"/>
      <c r="D39" s="104"/>
      <c r="E39" s="104"/>
      <c r="F39" s="104"/>
      <c r="G39" s="104"/>
      <c r="K39" s="104"/>
      <c r="L39" s="104"/>
      <c r="M39" s="104"/>
    </row>
    <row r="40" spans="2:13">
      <c r="B40" s="224"/>
      <c r="C40" s="225"/>
      <c r="D40" s="225"/>
      <c r="E40" s="225"/>
      <c r="F40" s="225"/>
      <c r="G40" s="104"/>
      <c r="K40" s="104"/>
      <c r="L40" s="104"/>
      <c r="M40" s="104"/>
    </row>
    <row r="41" spans="2:13">
      <c r="B41" s="104"/>
      <c r="C41" s="104"/>
      <c r="D41" s="104"/>
      <c r="E41" s="104"/>
      <c r="F41" s="104"/>
      <c r="G41" s="104"/>
      <c r="K41" s="104"/>
      <c r="L41" s="104"/>
      <c r="M41" s="104"/>
    </row>
    <row r="42" spans="2:13" ht="25.5" customHeight="1">
      <c r="B42" s="104"/>
      <c r="C42" s="104"/>
      <c r="D42" s="104"/>
      <c r="E42" s="104"/>
      <c r="F42" s="104"/>
      <c r="G42" s="104"/>
      <c r="K42" s="104"/>
      <c r="L42" s="104"/>
      <c r="M42" s="104"/>
    </row>
    <row r="43" spans="2:13">
      <c r="B43" s="104"/>
      <c r="C43" s="104"/>
      <c r="D43" s="104"/>
      <c r="E43" s="104"/>
      <c r="F43" s="104"/>
      <c r="G43" s="104"/>
      <c r="K43" s="104"/>
      <c r="L43" s="104"/>
      <c r="M43" s="104"/>
    </row>
    <row r="44" spans="2:13">
      <c r="B44" s="104"/>
      <c r="C44" s="104"/>
      <c r="D44" s="104"/>
      <c r="E44" s="104"/>
      <c r="F44" s="104"/>
      <c r="G44" s="104"/>
      <c r="K44" s="104"/>
      <c r="L44" s="104"/>
      <c r="M44" s="104"/>
    </row>
    <row r="45" spans="2:13">
      <c r="B45" s="104"/>
      <c r="C45" s="104"/>
      <c r="D45" s="104"/>
      <c r="E45" s="104"/>
      <c r="F45" s="104"/>
      <c r="G45" s="104"/>
      <c r="K45" s="104"/>
      <c r="L45" s="104"/>
      <c r="M45" s="104"/>
    </row>
    <row r="46" spans="2:13">
      <c r="B46" s="104"/>
      <c r="C46" s="104"/>
      <c r="D46" s="104"/>
      <c r="E46" s="104"/>
      <c r="F46" s="104"/>
      <c r="G46" s="104"/>
      <c r="K46" s="104"/>
      <c r="L46" s="104"/>
      <c r="M46" s="104"/>
    </row>
    <row r="47" spans="2:13">
      <c r="B47" s="104"/>
      <c r="C47" s="104"/>
      <c r="D47" s="104"/>
      <c r="E47" s="104"/>
      <c r="F47" s="104"/>
      <c r="G47" s="104"/>
      <c r="K47" s="104"/>
      <c r="L47" s="104"/>
      <c r="M47" s="104"/>
    </row>
    <row r="48" spans="2:13">
      <c r="B48" s="104"/>
      <c r="C48" s="104"/>
      <c r="D48" s="104"/>
      <c r="E48" s="104"/>
      <c r="F48" s="104"/>
      <c r="G48" s="104"/>
      <c r="K48" s="104"/>
      <c r="L48" s="104"/>
      <c r="M48" s="104"/>
    </row>
    <row r="49" spans="2:13" ht="12.75" customHeight="1">
      <c r="B49" s="104"/>
      <c r="C49" s="104"/>
      <c r="D49" s="104"/>
      <c r="E49" s="104"/>
      <c r="F49" s="104"/>
      <c r="G49" s="104"/>
      <c r="K49" s="104"/>
      <c r="L49" s="104"/>
      <c r="M49" s="104"/>
    </row>
    <row r="50" spans="2:13" ht="12.75" customHeight="1">
      <c r="B50" s="104"/>
      <c r="C50" s="104"/>
      <c r="D50" s="104"/>
      <c r="E50" s="104"/>
      <c r="F50" s="104"/>
      <c r="G50" s="104"/>
      <c r="K50" s="104"/>
      <c r="L50" s="104"/>
      <c r="M50" s="104"/>
    </row>
    <row r="51" spans="2:13" ht="5.15" customHeight="1">
      <c r="B51" s="104"/>
      <c r="C51" s="104"/>
      <c r="D51" s="104"/>
      <c r="E51" s="104"/>
      <c r="F51" s="104"/>
      <c r="G51" s="104"/>
      <c r="K51" s="104"/>
      <c r="L51" s="104"/>
      <c r="M51" s="104"/>
    </row>
    <row r="52" spans="2:13">
      <c r="B52" s="104"/>
      <c r="C52" s="104"/>
      <c r="D52" s="104"/>
      <c r="E52" s="104"/>
      <c r="F52" s="104"/>
      <c r="G52" s="104"/>
      <c r="L52" s="58"/>
    </row>
    <row r="53" spans="2:13">
      <c r="B53" s="104"/>
      <c r="C53" s="104"/>
      <c r="D53" s="104"/>
      <c r="E53" s="104"/>
      <c r="F53" s="104"/>
      <c r="G53" s="104"/>
      <c r="L53" s="58"/>
    </row>
    <row r="54" spans="2:13">
      <c r="B54" s="104"/>
      <c r="C54" s="104"/>
      <c r="D54" s="104"/>
      <c r="E54" s="104"/>
      <c r="F54" s="104"/>
      <c r="G54" s="104"/>
      <c r="L54" s="58"/>
    </row>
    <row r="55" spans="2:13">
      <c r="B55" s="104"/>
      <c r="C55" s="104"/>
      <c r="D55" s="104"/>
      <c r="E55" s="104"/>
      <c r="F55" s="104"/>
      <c r="G55" s="104"/>
      <c r="L55" s="58"/>
    </row>
    <row r="56" spans="2:13" s="104" customFormat="1">
      <c r="G56" s="225"/>
      <c r="L56" s="251"/>
    </row>
    <row r="57" spans="2:13" ht="5.25" customHeight="1">
      <c r="B57" s="104"/>
      <c r="C57" s="104"/>
      <c r="D57" s="104"/>
      <c r="E57" s="104"/>
      <c r="F57" s="104"/>
    </row>
    <row r="58" spans="2:13" ht="28.5" customHeight="1">
      <c r="B58" s="104"/>
      <c r="C58" s="104"/>
      <c r="D58" s="104"/>
      <c r="E58" s="104"/>
      <c r="F58" s="104"/>
    </row>
    <row r="59" spans="2:13">
      <c r="B59" s="104"/>
      <c r="C59" s="104"/>
      <c r="D59" s="104"/>
      <c r="E59" s="104"/>
      <c r="F59" s="104"/>
    </row>
    <row r="60" spans="2:13">
      <c r="B60" s="104"/>
      <c r="C60" s="104"/>
      <c r="D60" s="104"/>
      <c r="E60" s="104"/>
      <c r="F60" s="104"/>
    </row>
    <row r="61" spans="2:13">
      <c r="B61" s="104"/>
      <c r="C61" s="104"/>
      <c r="D61" s="104"/>
      <c r="E61" s="104"/>
      <c r="F61" s="104"/>
    </row>
    <row r="62" spans="2:13">
      <c r="B62" s="104"/>
      <c r="C62" s="104"/>
      <c r="D62" s="104"/>
      <c r="E62" s="104"/>
      <c r="F62" s="104"/>
    </row>
    <row r="63" spans="2:13">
      <c r="B63" s="104"/>
      <c r="C63" s="104"/>
      <c r="D63" s="104"/>
      <c r="E63" s="104"/>
      <c r="F63" s="104"/>
    </row>
    <row r="64" spans="2:13">
      <c r="B64" s="104"/>
      <c r="C64" s="104"/>
      <c r="D64" s="104"/>
      <c r="E64" s="104"/>
      <c r="F64" s="104"/>
    </row>
    <row r="65" spans="2:14">
      <c r="B65" s="104"/>
      <c r="C65" s="104"/>
      <c r="D65" s="104"/>
      <c r="E65" s="104"/>
      <c r="F65" s="104"/>
    </row>
    <row r="66" spans="2:14">
      <c r="B66" s="104"/>
      <c r="C66" s="104"/>
      <c r="D66" s="104"/>
      <c r="E66" s="104"/>
      <c r="F66" s="104"/>
    </row>
    <row r="67" spans="2:14">
      <c r="B67" s="104"/>
      <c r="C67" s="104"/>
      <c r="D67" s="104"/>
      <c r="E67" s="104"/>
      <c r="F67" s="104"/>
    </row>
    <row r="68" spans="2:14">
      <c r="B68" s="104"/>
      <c r="C68" s="104"/>
      <c r="D68" s="104"/>
      <c r="E68" s="104"/>
      <c r="F68" s="104"/>
      <c r="G68" s="104"/>
    </row>
    <row r="69" spans="2:14">
      <c r="B69" s="104"/>
      <c r="C69" s="104"/>
      <c r="D69" s="104"/>
      <c r="E69" s="104"/>
      <c r="F69" s="104"/>
      <c r="G69" s="104"/>
      <c r="L69" s="58"/>
    </row>
    <row r="70" spans="2:14" ht="3.75" customHeight="1">
      <c r="B70" s="104"/>
      <c r="C70" s="104"/>
      <c r="D70" s="104"/>
      <c r="E70" s="104"/>
      <c r="F70" s="104"/>
      <c r="G70" s="104"/>
      <c r="L70" s="58"/>
    </row>
    <row r="71" spans="2:14">
      <c r="B71" s="104"/>
      <c r="C71" s="104"/>
      <c r="D71" s="104"/>
      <c r="E71" s="104"/>
      <c r="F71" s="104"/>
      <c r="G71" s="104"/>
      <c r="L71" s="58"/>
    </row>
    <row r="72" spans="2:14">
      <c r="B72" s="104"/>
      <c r="C72" s="104"/>
      <c r="D72" s="104"/>
      <c r="E72" s="104"/>
      <c r="F72" s="104"/>
      <c r="G72" s="104"/>
      <c r="L72" s="58"/>
    </row>
    <row r="73" spans="2:14">
      <c r="B73" s="104"/>
      <c r="C73" s="104"/>
      <c r="D73" s="104"/>
      <c r="E73" s="104"/>
      <c r="F73" s="104"/>
      <c r="G73" s="104"/>
      <c r="L73" s="58"/>
    </row>
    <row r="74" spans="2:14">
      <c r="B74" s="104"/>
      <c r="C74" s="104"/>
      <c r="D74" s="104"/>
      <c r="E74" s="104"/>
      <c r="F74" s="104"/>
      <c r="G74" s="104"/>
      <c r="L74" s="58"/>
    </row>
    <row r="75" spans="2:14">
      <c r="B75" s="104"/>
      <c r="C75" s="104"/>
      <c r="D75" s="104"/>
      <c r="E75" s="104"/>
      <c r="F75" s="104"/>
      <c r="G75" s="104"/>
      <c r="L75" s="58"/>
    </row>
    <row r="76" spans="2:14">
      <c r="B76" s="104"/>
      <c r="C76" s="104"/>
      <c r="D76" s="104"/>
      <c r="E76" s="104"/>
      <c r="F76" s="104"/>
      <c r="G76" s="104"/>
      <c r="L76" s="58"/>
    </row>
    <row r="77" spans="2:14">
      <c r="B77" s="104"/>
      <c r="C77" s="104"/>
      <c r="D77" s="104"/>
      <c r="E77" s="104"/>
      <c r="F77" s="104"/>
      <c r="G77" s="104"/>
      <c r="L77" s="58"/>
    </row>
    <row r="78" spans="2:14">
      <c r="B78" s="104"/>
      <c r="C78" s="104"/>
      <c r="D78" s="104"/>
      <c r="E78" s="104"/>
      <c r="F78" s="104"/>
      <c r="G78" s="104"/>
      <c r="L78" s="58"/>
    </row>
    <row r="79" spans="2:14">
      <c r="B79" s="104"/>
      <c r="C79" s="104"/>
      <c r="D79" s="104"/>
      <c r="E79" s="104"/>
      <c r="F79" s="104"/>
      <c r="G79" s="104"/>
    </row>
    <row r="80" spans="2:14" ht="5.25" customHeight="1">
      <c r="K80" s="215"/>
      <c r="L80" s="225"/>
      <c r="M80" s="225"/>
      <c r="N80" s="104"/>
    </row>
    <row r="81" spans="11:14">
      <c r="K81" s="104"/>
      <c r="L81" s="252"/>
      <c r="M81" s="252"/>
      <c r="N81" s="104"/>
    </row>
    <row r="82" spans="11:14">
      <c r="K82" s="104"/>
      <c r="N82" s="104"/>
    </row>
    <row r="83" spans="11:14">
      <c r="N83" s="104"/>
    </row>
    <row r="84" spans="11:14">
      <c r="N84" s="104"/>
    </row>
    <row r="85" spans="11:14">
      <c r="N85" s="104"/>
    </row>
    <row r="86" spans="11:14">
      <c r="N86" s="104"/>
    </row>
    <row r="87" spans="11:14">
      <c r="N87" s="104"/>
    </row>
    <row r="88" spans="11:14" ht="7.5" customHeight="1">
      <c r="N88" s="104"/>
    </row>
    <row r="89" spans="11:14">
      <c r="N89" s="104"/>
    </row>
    <row r="90" spans="11:14">
      <c r="N90" s="104"/>
    </row>
    <row r="91" spans="11:14">
      <c r="N91" s="104"/>
    </row>
    <row r="92" spans="11:14">
      <c r="N92" s="104"/>
    </row>
    <row r="93" spans="11:14">
      <c r="N93" s="104"/>
    </row>
    <row r="94" spans="11:14">
      <c r="N94" s="104"/>
    </row>
  </sheetData>
  <mergeCells count="19">
    <mergeCell ref="E24:F24"/>
    <mergeCell ref="C25:D25"/>
    <mergeCell ref="E25:F25"/>
    <mergeCell ref="C26:D26"/>
    <mergeCell ref="E26:F26"/>
    <mergeCell ref="B5:B6"/>
    <mergeCell ref="C18:D18"/>
    <mergeCell ref="E18:F18"/>
    <mergeCell ref="C19:D19"/>
    <mergeCell ref="E19:F19"/>
    <mergeCell ref="C23:D23"/>
    <mergeCell ref="E23:F23"/>
    <mergeCell ref="C24:D24"/>
    <mergeCell ref="C20:D20"/>
    <mergeCell ref="E20:F20"/>
    <mergeCell ref="C21:D21"/>
    <mergeCell ref="E21:F21"/>
    <mergeCell ref="C22:D22"/>
    <mergeCell ref="E22:F22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zoomScale="85" zoomScaleNormal="8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13.54296875" style="58" customWidth="1"/>
    <col min="3" max="3" width="39.453125" style="58" customWidth="1"/>
    <col min="4" max="4" width="23" style="58" customWidth="1"/>
    <col min="5" max="7" width="16.7265625" style="58" customWidth="1"/>
    <col min="8" max="11" width="15" style="58" customWidth="1"/>
    <col min="12" max="12" width="2.81640625" style="58" customWidth="1"/>
    <col min="13" max="16384" width="11.453125" style="58"/>
  </cols>
  <sheetData>
    <row r="1" spans="2:11" ht="6" customHeight="1"/>
    <row r="2" spans="2:11" s="138" customFormat="1" ht="18.5">
      <c r="B2" s="136" t="s">
        <v>1054</v>
      </c>
      <c r="C2" s="206"/>
    </row>
    <row r="3" spans="2:11" ht="6" customHeight="1"/>
    <row r="4" spans="2:11" s="61" customFormat="1">
      <c r="B4" s="837" t="s">
        <v>525</v>
      </c>
      <c r="C4" s="838"/>
      <c r="D4" s="838"/>
      <c r="E4" s="838"/>
      <c r="F4" s="838"/>
      <c r="G4" s="839"/>
      <c r="H4" s="843" t="s">
        <v>52</v>
      </c>
      <c r="I4" s="844"/>
      <c r="J4" s="844"/>
      <c r="K4" s="845"/>
    </row>
    <row r="5" spans="2:11" s="61" customFormat="1">
      <c r="B5" s="840"/>
      <c r="C5" s="841"/>
      <c r="D5" s="841"/>
      <c r="E5" s="841"/>
      <c r="F5" s="841"/>
      <c r="G5" s="842"/>
      <c r="H5" s="822" t="s">
        <v>421</v>
      </c>
      <c r="I5" s="830"/>
      <c r="J5" s="822" t="s">
        <v>422</v>
      </c>
      <c r="K5" s="823"/>
    </row>
    <row r="6" spans="2:11" s="61" customFormat="1">
      <c r="B6" s="191" t="s">
        <v>424</v>
      </c>
      <c r="C6" s="191" t="s">
        <v>423</v>
      </c>
      <c r="D6" s="141" t="s">
        <v>372</v>
      </c>
      <c r="E6" s="141" t="s">
        <v>368</v>
      </c>
      <c r="F6" s="141" t="s">
        <v>370</v>
      </c>
      <c r="G6" s="141" t="s">
        <v>55</v>
      </c>
      <c r="H6" s="64">
        <v>45382</v>
      </c>
      <c r="I6" s="64">
        <v>45291</v>
      </c>
      <c r="J6" s="64">
        <v>45382</v>
      </c>
      <c r="K6" s="64">
        <v>45291</v>
      </c>
    </row>
    <row r="7" spans="2:11" s="61" customFormat="1">
      <c r="B7" s="253"/>
      <c r="C7" s="253"/>
      <c r="D7" s="254" t="s">
        <v>369</v>
      </c>
      <c r="E7" s="254" t="s">
        <v>369</v>
      </c>
      <c r="F7" s="254" t="s">
        <v>371</v>
      </c>
      <c r="G7" s="254"/>
      <c r="H7" s="67" t="s">
        <v>150</v>
      </c>
      <c r="I7" s="67" t="s">
        <v>150</v>
      </c>
      <c r="J7" s="67" t="s">
        <v>150</v>
      </c>
      <c r="K7" s="67" t="s">
        <v>150</v>
      </c>
    </row>
    <row r="8" spans="2:11">
      <c r="B8" s="72" t="s">
        <v>69</v>
      </c>
      <c r="C8" s="72" t="s">
        <v>761</v>
      </c>
      <c r="D8" s="72" t="s">
        <v>808</v>
      </c>
      <c r="E8" s="72" t="s">
        <v>809</v>
      </c>
      <c r="F8" s="72" t="s">
        <v>810</v>
      </c>
      <c r="G8" s="72" t="s">
        <v>38</v>
      </c>
      <c r="H8" s="74">
        <v>6119290</v>
      </c>
      <c r="I8" s="74">
        <v>5472904</v>
      </c>
      <c r="J8" s="74">
        <v>0</v>
      </c>
      <c r="K8" s="74">
        <v>0</v>
      </c>
    </row>
    <row r="9" spans="2:11">
      <c r="B9" s="72" t="s">
        <v>811</v>
      </c>
      <c r="C9" s="72" t="s">
        <v>646</v>
      </c>
      <c r="D9" s="72" t="s">
        <v>808</v>
      </c>
      <c r="E9" s="72" t="s">
        <v>809</v>
      </c>
      <c r="F9" s="72" t="s">
        <v>810</v>
      </c>
      <c r="G9" s="72" t="s">
        <v>812</v>
      </c>
      <c r="H9" s="74">
        <v>3804773</v>
      </c>
      <c r="I9" s="74">
        <v>2455905</v>
      </c>
      <c r="J9" s="74">
        <v>0</v>
      </c>
      <c r="K9" s="74">
        <v>0</v>
      </c>
    </row>
    <row r="10" spans="2:11">
      <c r="B10" s="72" t="s">
        <v>811</v>
      </c>
      <c r="C10" s="72" t="s">
        <v>646</v>
      </c>
      <c r="D10" s="72" t="s">
        <v>813</v>
      </c>
      <c r="E10" s="72" t="s">
        <v>809</v>
      </c>
      <c r="F10" s="72" t="s">
        <v>810</v>
      </c>
      <c r="G10" s="72" t="s">
        <v>812</v>
      </c>
      <c r="H10" s="74">
        <v>378706</v>
      </c>
      <c r="I10" s="74">
        <v>206056</v>
      </c>
      <c r="J10" s="74">
        <v>0</v>
      </c>
      <c r="K10" s="74">
        <v>0</v>
      </c>
    </row>
    <row r="11" spans="2:11">
      <c r="B11" s="72" t="s">
        <v>814</v>
      </c>
      <c r="C11" s="72" t="s">
        <v>647</v>
      </c>
      <c r="D11" s="72" t="s">
        <v>808</v>
      </c>
      <c r="E11" s="72" t="s">
        <v>809</v>
      </c>
      <c r="F11" s="72" t="s">
        <v>810</v>
      </c>
      <c r="G11" s="72" t="s">
        <v>812</v>
      </c>
      <c r="H11" s="74">
        <v>116105</v>
      </c>
      <c r="I11" s="74">
        <v>151335</v>
      </c>
      <c r="J11" s="74">
        <v>0</v>
      </c>
      <c r="K11" s="74">
        <v>0</v>
      </c>
    </row>
    <row r="12" spans="2:11">
      <c r="B12" s="72" t="s">
        <v>814</v>
      </c>
      <c r="C12" s="72" t="s">
        <v>647</v>
      </c>
      <c r="D12" s="72" t="s">
        <v>813</v>
      </c>
      <c r="E12" s="72" t="s">
        <v>809</v>
      </c>
      <c r="F12" s="72" t="s">
        <v>810</v>
      </c>
      <c r="G12" s="72" t="s">
        <v>812</v>
      </c>
      <c r="H12" s="74">
        <v>282651</v>
      </c>
      <c r="I12" s="74">
        <v>1329668</v>
      </c>
      <c r="J12" s="74">
        <v>0</v>
      </c>
      <c r="K12" s="74">
        <v>0</v>
      </c>
    </row>
    <row r="13" spans="2:11">
      <c r="B13" s="72" t="s">
        <v>815</v>
      </c>
      <c r="C13" s="72" t="s">
        <v>778</v>
      </c>
      <c r="D13" s="72" t="s">
        <v>813</v>
      </c>
      <c r="E13" s="72" t="s">
        <v>809</v>
      </c>
      <c r="F13" s="72" t="s">
        <v>810</v>
      </c>
      <c r="G13" s="72" t="s">
        <v>812</v>
      </c>
      <c r="H13" s="74">
        <v>460830</v>
      </c>
      <c r="I13" s="74">
        <v>1610221</v>
      </c>
      <c r="J13" s="74">
        <v>0</v>
      </c>
      <c r="K13" s="74">
        <v>0</v>
      </c>
    </row>
    <row r="14" spans="2:11">
      <c r="B14" s="72" t="s">
        <v>815</v>
      </c>
      <c r="C14" s="72" t="s">
        <v>778</v>
      </c>
      <c r="D14" s="72" t="s">
        <v>808</v>
      </c>
      <c r="E14" s="72" t="s">
        <v>809</v>
      </c>
      <c r="F14" s="72" t="s">
        <v>810</v>
      </c>
      <c r="G14" s="72" t="s">
        <v>812</v>
      </c>
      <c r="H14" s="74">
        <v>1772246</v>
      </c>
      <c r="I14" s="74">
        <v>1167742</v>
      </c>
      <c r="J14" s="74">
        <v>0</v>
      </c>
      <c r="K14" s="74">
        <v>0</v>
      </c>
    </row>
    <row r="15" spans="2:11">
      <c r="B15" s="72" t="s">
        <v>635</v>
      </c>
      <c r="C15" s="72" t="s">
        <v>634</v>
      </c>
      <c r="D15" s="72" t="s">
        <v>813</v>
      </c>
      <c r="E15" s="72" t="s">
        <v>809</v>
      </c>
      <c r="F15" s="72" t="s">
        <v>810</v>
      </c>
      <c r="G15" s="72" t="s">
        <v>812</v>
      </c>
      <c r="H15" s="74">
        <v>63532</v>
      </c>
      <c r="I15" s="74">
        <v>232150</v>
      </c>
      <c r="J15" s="74">
        <v>0</v>
      </c>
      <c r="K15" s="74">
        <v>0</v>
      </c>
    </row>
    <row r="16" spans="2:11">
      <c r="B16" s="72" t="s">
        <v>635</v>
      </c>
      <c r="C16" s="72" t="s">
        <v>634</v>
      </c>
      <c r="D16" s="72" t="s">
        <v>808</v>
      </c>
      <c r="E16" s="72" t="s">
        <v>809</v>
      </c>
      <c r="F16" s="72" t="s">
        <v>810</v>
      </c>
      <c r="G16" s="72" t="s">
        <v>812</v>
      </c>
      <c r="H16" s="74">
        <v>7532</v>
      </c>
      <c r="I16" s="74">
        <v>3746</v>
      </c>
      <c r="J16" s="74">
        <v>0</v>
      </c>
      <c r="K16" s="74">
        <v>0</v>
      </c>
    </row>
    <row r="17" spans="2:11">
      <c r="B17" s="846" t="s">
        <v>50</v>
      </c>
      <c r="C17" s="847"/>
      <c r="D17" s="847"/>
      <c r="E17" s="847"/>
      <c r="F17" s="847"/>
      <c r="G17" s="848"/>
      <c r="H17" s="78">
        <f>+SUM(H8:H16)</f>
        <v>13005665</v>
      </c>
      <c r="I17" s="78">
        <f>+SUM(I8:I16)</f>
        <v>12629727</v>
      </c>
      <c r="J17" s="78">
        <v>0</v>
      </c>
      <c r="K17" s="78">
        <v>0</v>
      </c>
    </row>
    <row r="18" spans="2:11">
      <c r="H18" s="560">
        <v>0</v>
      </c>
      <c r="I18" s="560">
        <v>0</v>
      </c>
    </row>
    <row r="19" spans="2:11" ht="6" customHeight="1"/>
    <row r="20" spans="2:11" s="61" customFormat="1">
      <c r="B20" s="837" t="s">
        <v>526</v>
      </c>
      <c r="C20" s="838"/>
      <c r="D20" s="838"/>
      <c r="E20" s="838"/>
      <c r="F20" s="838"/>
      <c r="G20" s="839"/>
      <c r="H20" s="843" t="s">
        <v>52</v>
      </c>
      <c r="I20" s="844"/>
      <c r="J20" s="844"/>
      <c r="K20" s="845"/>
    </row>
    <row r="21" spans="2:11" s="61" customFormat="1">
      <c r="B21" s="840"/>
      <c r="C21" s="841"/>
      <c r="D21" s="841"/>
      <c r="E21" s="841"/>
      <c r="F21" s="841"/>
      <c r="G21" s="842"/>
      <c r="H21" s="822" t="s">
        <v>421</v>
      </c>
      <c r="I21" s="830"/>
      <c r="J21" s="822" t="s">
        <v>422</v>
      </c>
      <c r="K21" s="823"/>
    </row>
    <row r="22" spans="2:11" s="61" customFormat="1">
      <c r="B22" s="191" t="s">
        <v>424</v>
      </c>
      <c r="C22" s="191" t="s">
        <v>423</v>
      </c>
      <c r="D22" s="141" t="s">
        <v>372</v>
      </c>
      <c r="E22" s="141" t="s">
        <v>368</v>
      </c>
      <c r="F22" s="141" t="s">
        <v>370</v>
      </c>
      <c r="G22" s="141" t="s">
        <v>55</v>
      </c>
      <c r="H22" s="64">
        <v>45382</v>
      </c>
      <c r="I22" s="64">
        <v>45291</v>
      </c>
      <c r="J22" s="64">
        <v>45382</v>
      </c>
      <c r="K22" s="64">
        <v>45291</v>
      </c>
    </row>
    <row r="23" spans="2:11" s="61" customFormat="1">
      <c r="B23" s="253"/>
      <c r="C23" s="253"/>
      <c r="D23" s="254" t="s">
        <v>369</v>
      </c>
      <c r="E23" s="254" t="s">
        <v>369</v>
      </c>
      <c r="F23" s="254" t="s">
        <v>371</v>
      </c>
      <c r="G23" s="254"/>
      <c r="H23" s="67" t="s">
        <v>150</v>
      </c>
      <c r="I23" s="67" t="s">
        <v>150</v>
      </c>
      <c r="J23" s="67" t="s">
        <v>150</v>
      </c>
      <c r="K23" s="67" t="s">
        <v>150</v>
      </c>
    </row>
    <row r="24" spans="2:11" ht="12.75" customHeight="1" collapsed="1">
      <c r="B24" s="72" t="s">
        <v>69</v>
      </c>
      <c r="C24" s="72" t="s">
        <v>306</v>
      </c>
      <c r="D24" s="72" t="s">
        <v>816</v>
      </c>
      <c r="E24" s="72" t="s">
        <v>809</v>
      </c>
      <c r="F24" s="72" t="s">
        <v>810</v>
      </c>
      <c r="G24" s="72" t="s">
        <v>38</v>
      </c>
      <c r="H24" s="74">
        <v>1058803</v>
      </c>
      <c r="I24" s="74">
        <v>1110899</v>
      </c>
      <c r="J24" s="74">
        <v>0</v>
      </c>
      <c r="K24" s="74">
        <v>0</v>
      </c>
    </row>
    <row r="25" spans="2:11" ht="12.75" customHeight="1" collapsed="1">
      <c r="B25" s="72" t="s">
        <v>69</v>
      </c>
      <c r="C25" s="72" t="s">
        <v>761</v>
      </c>
      <c r="D25" s="72" t="s">
        <v>808</v>
      </c>
      <c r="E25" s="72" t="s">
        <v>809</v>
      </c>
      <c r="F25" s="72" t="s">
        <v>810</v>
      </c>
      <c r="G25" s="72" t="s">
        <v>38</v>
      </c>
      <c r="H25" s="74">
        <v>1318483</v>
      </c>
      <c r="I25" s="74">
        <v>1212137</v>
      </c>
      <c r="J25" s="74">
        <v>0</v>
      </c>
      <c r="K25" s="74">
        <v>0</v>
      </c>
    </row>
    <row r="26" spans="2:11" ht="12.75" customHeight="1" collapsed="1">
      <c r="B26" s="72" t="s">
        <v>811</v>
      </c>
      <c r="C26" s="72" t="s">
        <v>646</v>
      </c>
      <c r="D26" s="72" t="s">
        <v>808</v>
      </c>
      <c r="E26" s="72" t="s">
        <v>809</v>
      </c>
      <c r="F26" s="72" t="s">
        <v>810</v>
      </c>
      <c r="G26" s="72" t="s">
        <v>812</v>
      </c>
      <c r="H26" s="74">
        <v>12110658</v>
      </c>
      <c r="I26" s="74">
        <v>13204867</v>
      </c>
      <c r="J26" s="74">
        <v>0</v>
      </c>
      <c r="K26" s="74">
        <v>0</v>
      </c>
    </row>
    <row r="27" spans="2:11" ht="12.75" customHeight="1" collapsed="1">
      <c r="B27" s="72" t="s">
        <v>814</v>
      </c>
      <c r="C27" s="72" t="s">
        <v>647</v>
      </c>
      <c r="D27" s="72" t="s">
        <v>808</v>
      </c>
      <c r="E27" s="72" t="s">
        <v>809</v>
      </c>
      <c r="F27" s="72" t="s">
        <v>810</v>
      </c>
      <c r="G27" s="72" t="s">
        <v>812</v>
      </c>
      <c r="H27" s="74">
        <v>452</v>
      </c>
      <c r="I27" s="74">
        <v>116966</v>
      </c>
      <c r="J27" s="74">
        <v>0</v>
      </c>
      <c r="K27" s="74">
        <v>0</v>
      </c>
    </row>
    <row r="28" spans="2:11">
      <c r="B28" s="72" t="s">
        <v>635</v>
      </c>
      <c r="C28" s="72" t="s">
        <v>634</v>
      </c>
      <c r="D28" s="72" t="s">
        <v>808</v>
      </c>
      <c r="E28" s="72" t="s">
        <v>809</v>
      </c>
      <c r="F28" s="72" t="s">
        <v>810</v>
      </c>
      <c r="G28" s="72" t="s">
        <v>812</v>
      </c>
      <c r="H28" s="74">
        <v>3152034</v>
      </c>
      <c r="I28" s="74">
        <v>871803</v>
      </c>
      <c r="J28" s="74">
        <v>0</v>
      </c>
      <c r="K28" s="74">
        <v>0</v>
      </c>
    </row>
    <row r="29" spans="2:11">
      <c r="B29" s="255" t="s">
        <v>50</v>
      </c>
      <c r="C29" s="571"/>
      <c r="D29" s="571"/>
      <c r="E29" s="571"/>
      <c r="F29" s="571"/>
      <c r="G29" s="256"/>
      <c r="H29" s="78">
        <f>+SUM(H24:H28)</f>
        <v>17640430</v>
      </c>
      <c r="I29" s="78">
        <f>+SUM(I24:I28)</f>
        <v>16516672</v>
      </c>
      <c r="J29" s="78">
        <v>0</v>
      </c>
      <c r="K29" s="78">
        <v>0</v>
      </c>
    </row>
    <row r="30" spans="2:11">
      <c r="H30" s="560">
        <v>0</v>
      </c>
      <c r="I30" s="560">
        <v>0</v>
      </c>
    </row>
    <row r="41" spans="8:8">
      <c r="H41" s="85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5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54296875" style="58" customWidth="1"/>
    <col min="2" max="2" width="12.1796875" style="58" customWidth="1"/>
    <col min="3" max="3" width="41.54296875" style="58" customWidth="1"/>
    <col min="4" max="4" width="25.81640625" style="58" bestFit="1" customWidth="1"/>
    <col min="5" max="5" width="30.54296875" style="58" customWidth="1"/>
    <col min="6" max="6" width="17.453125" style="58" customWidth="1"/>
    <col min="7" max="7" width="10.54296875" style="58" customWidth="1"/>
    <col min="8" max="8" width="17.36328125" style="58" customWidth="1"/>
    <col min="9" max="9" width="17.1796875" style="58" customWidth="1"/>
    <col min="10" max="10" width="14.7265625" style="58" customWidth="1"/>
    <col min="11" max="11" width="17.1796875" style="58" customWidth="1"/>
    <col min="12" max="16384" width="11.453125" style="58"/>
  </cols>
  <sheetData>
    <row r="1" spans="2:11" ht="6" customHeight="1"/>
    <row r="2" spans="2:11" s="138" customFormat="1" ht="18.5">
      <c r="B2" s="136" t="s">
        <v>1055</v>
      </c>
      <c r="C2" s="206"/>
    </row>
    <row r="3" spans="2:11" ht="6" customHeight="1"/>
    <row r="4" spans="2:11" s="61" customFormat="1">
      <c r="B4" s="843" t="s">
        <v>56</v>
      </c>
      <c r="C4" s="844"/>
      <c r="D4" s="844"/>
      <c r="E4" s="844"/>
      <c r="F4" s="844"/>
      <c r="G4" s="844"/>
      <c r="H4" s="844"/>
      <c r="I4" s="844"/>
      <c r="J4" s="844"/>
      <c r="K4" s="845"/>
    </row>
    <row r="5" spans="2:11" s="61" customFormat="1" ht="6" customHeight="1">
      <c r="B5" s="849"/>
      <c r="C5" s="850"/>
      <c r="D5" s="850"/>
      <c r="E5" s="850"/>
      <c r="F5" s="850"/>
      <c r="G5" s="850"/>
      <c r="H5" s="850"/>
      <c r="I5" s="850"/>
      <c r="J5" s="850"/>
      <c r="K5" s="851"/>
    </row>
    <row r="6" spans="2:11" s="61" customFormat="1" ht="51.75" customHeight="1">
      <c r="B6" s="191" t="s">
        <v>424</v>
      </c>
      <c r="C6" s="191" t="s">
        <v>423</v>
      </c>
      <c r="D6" s="141" t="s">
        <v>99</v>
      </c>
      <c r="E6" s="141" t="s">
        <v>19</v>
      </c>
      <c r="F6" s="141" t="s">
        <v>415</v>
      </c>
      <c r="G6" s="141" t="s">
        <v>427</v>
      </c>
      <c r="H6" s="64">
        <v>45291</v>
      </c>
      <c r="I6" s="91" t="s">
        <v>174</v>
      </c>
      <c r="J6" s="64">
        <v>44926</v>
      </c>
      <c r="K6" s="91" t="s">
        <v>174</v>
      </c>
    </row>
    <row r="7" spans="2:11" s="61" customFormat="1">
      <c r="B7" s="253"/>
      <c r="C7" s="253"/>
      <c r="D7" s="254"/>
      <c r="E7" s="254"/>
      <c r="F7" s="254"/>
      <c r="G7" s="254"/>
      <c r="H7" s="67" t="s">
        <v>150</v>
      </c>
      <c r="I7" s="67" t="s">
        <v>150</v>
      </c>
      <c r="J7" s="67" t="s">
        <v>150</v>
      </c>
      <c r="K7" s="67" t="s">
        <v>150</v>
      </c>
    </row>
    <row r="8" spans="2:11" ht="13.5" customHeight="1">
      <c r="B8" s="267" t="s">
        <v>1423</v>
      </c>
      <c r="C8" s="267" t="s">
        <v>1424</v>
      </c>
      <c r="D8" s="267" t="s">
        <v>1425</v>
      </c>
      <c r="E8" s="267" t="s">
        <v>1426</v>
      </c>
      <c r="F8" s="267" t="s">
        <v>1427</v>
      </c>
      <c r="G8" s="267" t="s">
        <v>140</v>
      </c>
      <c r="H8" s="572">
        <v>173575</v>
      </c>
      <c r="I8" s="572">
        <v>173575</v>
      </c>
      <c r="J8" s="572">
        <v>234155</v>
      </c>
      <c r="K8" s="572">
        <v>234155</v>
      </c>
    </row>
    <row r="9" spans="2:11" ht="13.5" customHeight="1">
      <c r="B9" s="267" t="s">
        <v>1423</v>
      </c>
      <c r="C9" s="267" t="s">
        <v>1424</v>
      </c>
      <c r="D9" s="267" t="s">
        <v>1425</v>
      </c>
      <c r="E9" s="267" t="s">
        <v>1428</v>
      </c>
      <c r="F9" s="267" t="s">
        <v>1427</v>
      </c>
      <c r="G9" s="267" t="s">
        <v>140</v>
      </c>
      <c r="H9" s="572">
        <v>76125</v>
      </c>
      <c r="I9" s="572">
        <v>76125</v>
      </c>
      <c r="J9" s="572">
        <v>98805</v>
      </c>
      <c r="K9" s="572">
        <v>98805</v>
      </c>
    </row>
    <row r="10" spans="2:11" ht="13.5" customHeight="1">
      <c r="B10" s="267" t="s">
        <v>1429</v>
      </c>
      <c r="C10" s="267" t="s">
        <v>1430</v>
      </c>
      <c r="D10" s="267" t="s">
        <v>1431</v>
      </c>
      <c r="E10" s="267" t="s">
        <v>1432</v>
      </c>
      <c r="F10" s="267" t="s">
        <v>1427</v>
      </c>
      <c r="G10" s="267" t="s">
        <v>140</v>
      </c>
      <c r="H10" s="572">
        <v>16090</v>
      </c>
      <c r="I10" s="572">
        <v>-16090</v>
      </c>
      <c r="J10" s="572">
        <v>19259</v>
      </c>
      <c r="K10" s="572">
        <v>-19259</v>
      </c>
    </row>
    <row r="11" spans="2:11" ht="13.5" customHeight="1">
      <c r="B11" s="267" t="s">
        <v>1429</v>
      </c>
      <c r="C11" s="267" t="s">
        <v>1430</v>
      </c>
      <c r="D11" s="267" t="s">
        <v>1431</v>
      </c>
      <c r="E11" s="267" t="s">
        <v>1426</v>
      </c>
      <c r="F11" s="267" t="s">
        <v>1427</v>
      </c>
      <c r="G11" s="267" t="s">
        <v>140</v>
      </c>
      <c r="H11" s="572">
        <v>-268</v>
      </c>
      <c r="I11" s="572">
        <v>-268</v>
      </c>
      <c r="J11" s="572">
        <v>53139</v>
      </c>
      <c r="K11" s="572">
        <v>53139</v>
      </c>
    </row>
    <row r="12" spans="2:11" ht="13.5" customHeight="1">
      <c r="B12" s="267" t="s">
        <v>1429</v>
      </c>
      <c r="C12" s="267" t="s">
        <v>1430</v>
      </c>
      <c r="D12" s="267" t="s">
        <v>1431</v>
      </c>
      <c r="E12" s="267" t="s">
        <v>1428</v>
      </c>
      <c r="F12" s="267" t="s">
        <v>1427</v>
      </c>
      <c r="G12" s="267" t="s">
        <v>140</v>
      </c>
      <c r="H12" s="572">
        <v>0</v>
      </c>
      <c r="I12" s="572">
        <v>0</v>
      </c>
      <c r="J12" s="572">
        <v>14200</v>
      </c>
      <c r="K12" s="572">
        <v>14200</v>
      </c>
    </row>
    <row r="13" spans="2:11">
      <c r="B13" s="267" t="s">
        <v>1433</v>
      </c>
      <c r="C13" s="267" t="s">
        <v>1434</v>
      </c>
      <c r="D13" s="267" t="s">
        <v>1431</v>
      </c>
      <c r="E13" s="267" t="s">
        <v>1435</v>
      </c>
      <c r="F13" s="267" t="s">
        <v>1427</v>
      </c>
      <c r="G13" s="267" t="s">
        <v>140</v>
      </c>
      <c r="H13" s="572">
        <v>137045</v>
      </c>
      <c r="I13" s="572">
        <v>-137045</v>
      </c>
      <c r="J13" s="572">
        <v>143189</v>
      </c>
      <c r="K13" s="572">
        <v>-143189</v>
      </c>
    </row>
    <row r="14" spans="2:11">
      <c r="B14" s="267" t="s">
        <v>811</v>
      </c>
      <c r="C14" s="267" t="s">
        <v>646</v>
      </c>
      <c r="D14" s="267" t="s">
        <v>810</v>
      </c>
      <c r="E14" s="267" t="s">
        <v>1436</v>
      </c>
      <c r="F14" s="267" t="s">
        <v>1427</v>
      </c>
      <c r="G14" s="267" t="s">
        <v>140</v>
      </c>
      <c r="H14" s="572">
        <v>208607844</v>
      </c>
      <c r="I14" s="572">
        <v>4081346</v>
      </c>
      <c r="J14" s="572">
        <v>194833396</v>
      </c>
      <c r="K14" s="572">
        <v>4511948</v>
      </c>
    </row>
    <row r="15" spans="2:11">
      <c r="B15" s="267" t="s">
        <v>811</v>
      </c>
      <c r="C15" s="267" t="s">
        <v>646</v>
      </c>
      <c r="D15" s="267" t="s">
        <v>810</v>
      </c>
      <c r="E15" s="267" t="s">
        <v>1437</v>
      </c>
      <c r="F15" s="267" t="s">
        <v>1427</v>
      </c>
      <c r="G15" s="267" t="s">
        <v>140</v>
      </c>
      <c r="H15" s="572">
        <v>191051623</v>
      </c>
      <c r="I15" s="572">
        <v>0</v>
      </c>
      <c r="J15" s="572">
        <v>192403694</v>
      </c>
      <c r="K15" s="572">
        <v>0</v>
      </c>
    </row>
    <row r="16" spans="2:11">
      <c r="B16" s="267" t="s">
        <v>811</v>
      </c>
      <c r="C16" s="267" t="s">
        <v>646</v>
      </c>
      <c r="D16" s="267" t="s">
        <v>810</v>
      </c>
      <c r="E16" s="267" t="s">
        <v>1438</v>
      </c>
      <c r="F16" s="267" t="s">
        <v>1427</v>
      </c>
      <c r="G16" s="267" t="s">
        <v>140</v>
      </c>
      <c r="H16" s="572">
        <v>515139</v>
      </c>
      <c r="I16" s="572">
        <v>0</v>
      </c>
      <c r="J16" s="572">
        <v>7212411</v>
      </c>
      <c r="K16" s="572">
        <v>0</v>
      </c>
    </row>
    <row r="17" spans="2:11">
      <c r="B17" s="267" t="s">
        <v>814</v>
      </c>
      <c r="C17" s="267" t="s">
        <v>647</v>
      </c>
      <c r="D17" s="267" t="s">
        <v>810</v>
      </c>
      <c r="E17" s="267" t="s">
        <v>1439</v>
      </c>
      <c r="F17" s="267" t="s">
        <v>1427</v>
      </c>
      <c r="G17" s="267" t="s">
        <v>140</v>
      </c>
      <c r="H17" s="572">
        <v>9491</v>
      </c>
      <c r="I17" s="572">
        <v>9491</v>
      </c>
      <c r="J17" s="572">
        <v>31123</v>
      </c>
      <c r="K17" s="572">
        <v>31123</v>
      </c>
    </row>
    <row r="18" spans="2:11">
      <c r="B18" s="267" t="s">
        <v>814</v>
      </c>
      <c r="C18" s="267" t="s">
        <v>647</v>
      </c>
      <c r="D18" s="267" t="s">
        <v>810</v>
      </c>
      <c r="E18" s="267" t="s">
        <v>1438</v>
      </c>
      <c r="F18" s="267" t="s">
        <v>1427</v>
      </c>
      <c r="G18" s="267" t="s">
        <v>140</v>
      </c>
      <c r="H18" s="572">
        <v>8117475</v>
      </c>
      <c r="I18" s="572">
        <v>0</v>
      </c>
      <c r="J18" s="572">
        <v>1066884</v>
      </c>
      <c r="K18" s="572">
        <v>0</v>
      </c>
    </row>
    <row r="19" spans="2:11">
      <c r="B19" s="267" t="s">
        <v>635</v>
      </c>
      <c r="C19" s="267" t="s">
        <v>634</v>
      </c>
      <c r="D19" s="267" t="s">
        <v>810</v>
      </c>
      <c r="E19" s="267" t="s">
        <v>1439</v>
      </c>
      <c r="F19" s="267" t="s">
        <v>1427</v>
      </c>
      <c r="G19" s="267" t="s">
        <v>140</v>
      </c>
      <c r="H19" s="572">
        <v>9498</v>
      </c>
      <c r="I19" s="572">
        <v>9498</v>
      </c>
      <c r="J19" s="572">
        <v>31123</v>
      </c>
      <c r="K19" s="572">
        <v>31123</v>
      </c>
    </row>
    <row r="20" spans="2:11">
      <c r="B20" s="267" t="s">
        <v>635</v>
      </c>
      <c r="C20" s="267" t="s">
        <v>634</v>
      </c>
      <c r="D20" s="267" t="s">
        <v>810</v>
      </c>
      <c r="E20" s="267" t="s">
        <v>1438</v>
      </c>
      <c r="F20" s="267" t="s">
        <v>1427</v>
      </c>
      <c r="G20" s="267" t="s">
        <v>140</v>
      </c>
      <c r="H20" s="572">
        <v>1686029</v>
      </c>
      <c r="I20" s="572">
        <v>0</v>
      </c>
      <c r="J20" s="572">
        <v>497371</v>
      </c>
      <c r="K20" s="572">
        <v>0</v>
      </c>
    </row>
    <row r="21" spans="2:11">
      <c r="B21" s="267" t="s">
        <v>815</v>
      </c>
      <c r="C21" s="267" t="s">
        <v>778</v>
      </c>
      <c r="D21" s="267" t="s">
        <v>810</v>
      </c>
      <c r="E21" s="267" t="s">
        <v>1440</v>
      </c>
      <c r="F21" s="267" t="s">
        <v>1427</v>
      </c>
      <c r="G21" s="267" t="s">
        <v>140</v>
      </c>
      <c r="H21" s="572">
        <v>841527</v>
      </c>
      <c r="I21" s="572">
        <v>-841527</v>
      </c>
      <c r="J21" s="572">
        <v>239156</v>
      </c>
      <c r="K21" s="572">
        <v>-239156</v>
      </c>
    </row>
    <row r="22" spans="2:11">
      <c r="B22" s="267" t="s">
        <v>815</v>
      </c>
      <c r="C22" s="267" t="s">
        <v>778</v>
      </c>
      <c r="D22" s="267" t="s">
        <v>810</v>
      </c>
      <c r="E22" s="267" t="s">
        <v>1438</v>
      </c>
      <c r="F22" s="267" t="s">
        <v>1427</v>
      </c>
      <c r="G22" s="267" t="s">
        <v>140</v>
      </c>
      <c r="H22" s="572">
        <v>7069092</v>
      </c>
      <c r="I22" s="572">
        <v>0</v>
      </c>
      <c r="J22" s="572">
        <v>1056416</v>
      </c>
      <c r="K22" s="572">
        <v>0</v>
      </c>
    </row>
    <row r="23" spans="2:11">
      <c r="B23"/>
      <c r="C23"/>
      <c r="D23"/>
      <c r="E23"/>
      <c r="F23"/>
      <c r="G23"/>
      <c r="H23"/>
      <c r="I23"/>
      <c r="J23"/>
      <c r="K23"/>
    </row>
    <row r="24" spans="2:11">
      <c r="B24"/>
      <c r="C24"/>
      <c r="D24"/>
      <c r="E24"/>
      <c r="F24"/>
      <c r="G24"/>
      <c r="H24"/>
      <c r="I24"/>
      <c r="J24"/>
      <c r="K24"/>
    </row>
    <row r="25" spans="2:11">
      <c r="B25"/>
      <c r="C25"/>
      <c r="D25"/>
      <c r="E25"/>
      <c r="F25"/>
      <c r="G25"/>
      <c r="H25"/>
      <c r="I25"/>
      <c r="J25"/>
      <c r="K25"/>
    </row>
    <row r="26" spans="2:11">
      <c r="B26"/>
      <c r="C26"/>
      <c r="D26"/>
      <c r="E26"/>
      <c r="F26"/>
      <c r="G26"/>
      <c r="H26"/>
      <c r="I26"/>
      <c r="J26"/>
      <c r="K26"/>
    </row>
    <row r="27" spans="2:11">
      <c r="B27"/>
      <c r="C27"/>
      <c r="D27"/>
      <c r="E27"/>
      <c r="F27"/>
      <c r="G27"/>
      <c r="H27"/>
      <c r="I27"/>
      <c r="J27"/>
      <c r="K27"/>
    </row>
    <row r="28" spans="2:11">
      <c r="B28"/>
      <c r="C28"/>
      <c r="D28"/>
      <c r="E28"/>
      <c r="F28"/>
      <c r="G28"/>
      <c r="H28"/>
      <c r="I28"/>
      <c r="J28"/>
      <c r="K28"/>
    </row>
    <row r="29" spans="2:11">
      <c r="B29"/>
      <c r="C29"/>
      <c r="D29"/>
      <c r="E29"/>
      <c r="F29"/>
      <c r="G29"/>
      <c r="H29"/>
      <c r="I29"/>
      <c r="J29"/>
      <c r="K29"/>
    </row>
    <row r="30" spans="2:11">
      <c r="B30"/>
      <c r="C30"/>
      <c r="D30"/>
      <c r="E30"/>
      <c r="F30"/>
      <c r="G30"/>
      <c r="H30"/>
      <c r="I30"/>
      <c r="J30"/>
      <c r="K30"/>
    </row>
    <row r="35" spans="5:5" ht="16">
      <c r="E35" s="268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115" zoomScaleNormal="11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2.453125" style="58" customWidth="1"/>
    <col min="3" max="3" width="12.81640625" style="58" customWidth="1"/>
    <col min="4" max="4" width="36.54296875" style="58" bestFit="1" customWidth="1"/>
    <col min="5" max="5" width="1.7265625" style="58" customWidth="1"/>
    <col min="6" max="6" width="18.54296875" style="58" customWidth="1"/>
    <col min="7" max="7" width="44.453125" style="58" bestFit="1" customWidth="1"/>
    <col min="8" max="8" width="32.54296875" style="58" bestFit="1" customWidth="1"/>
    <col min="9" max="9" width="13.1796875" style="58" customWidth="1"/>
    <col min="10" max="10" width="43.453125" style="58" bestFit="1" customWidth="1"/>
    <col min="11" max="16384" width="11.453125" style="58"/>
  </cols>
  <sheetData>
    <row r="1" spans="2:4" ht="6" customHeight="1"/>
    <row r="2" spans="2:4" s="138" customFormat="1" ht="18.5">
      <c r="B2" s="136" t="s">
        <v>1056</v>
      </c>
      <c r="C2" s="206"/>
    </row>
    <row r="3" spans="2:4" ht="6" customHeight="1"/>
    <row r="4" spans="2:4" ht="12.75" customHeight="1">
      <c r="B4" s="852" t="s">
        <v>490</v>
      </c>
      <c r="C4" s="852" t="s">
        <v>426</v>
      </c>
      <c r="D4" s="852" t="s">
        <v>57</v>
      </c>
    </row>
    <row r="5" spans="2:4">
      <c r="B5" s="852"/>
      <c r="C5" s="852"/>
      <c r="D5" s="852"/>
    </row>
    <row r="6" spans="2:4">
      <c r="B6" s="258" t="s">
        <v>59</v>
      </c>
      <c r="C6" s="259" t="s">
        <v>1189</v>
      </c>
      <c r="D6" s="260" t="s">
        <v>58</v>
      </c>
    </row>
    <row r="7" spans="2:4">
      <c r="B7" s="258" t="s">
        <v>805</v>
      </c>
      <c r="C7" s="259" t="s">
        <v>60</v>
      </c>
      <c r="D7" s="260" t="s">
        <v>58</v>
      </c>
    </row>
    <row r="8" spans="2:4">
      <c r="B8" s="258" t="s">
        <v>831</v>
      </c>
      <c r="C8" s="259" t="s">
        <v>60</v>
      </c>
      <c r="D8" s="260" t="s">
        <v>58</v>
      </c>
    </row>
    <row r="9" spans="2:4">
      <c r="B9" s="258" t="s">
        <v>283</v>
      </c>
      <c r="C9" s="259" t="s">
        <v>1190</v>
      </c>
      <c r="D9" s="258" t="s">
        <v>348</v>
      </c>
    </row>
    <row r="10" spans="2:4">
      <c r="B10" s="258" t="s">
        <v>773</v>
      </c>
      <c r="C10" s="259" t="s">
        <v>60</v>
      </c>
      <c r="D10" s="261" t="s">
        <v>320</v>
      </c>
    </row>
    <row r="11" spans="2:4">
      <c r="B11" s="258" t="s">
        <v>996</v>
      </c>
      <c r="C11" s="259" t="s">
        <v>60</v>
      </c>
      <c r="D11" s="260" t="s">
        <v>997</v>
      </c>
    </row>
    <row r="12" spans="2:4">
      <c r="B12" s="258" t="s">
        <v>998</v>
      </c>
      <c r="C12" s="259" t="s">
        <v>60</v>
      </c>
      <c r="D12" s="258" t="s">
        <v>999</v>
      </c>
    </row>
    <row r="13" spans="2:4">
      <c r="B13" s="258" t="s">
        <v>1000</v>
      </c>
      <c r="C13" s="259" t="s">
        <v>60</v>
      </c>
      <c r="D13" s="259" t="s">
        <v>1001</v>
      </c>
    </row>
    <row r="14" spans="2:4">
      <c r="B14" s="258" t="s">
        <v>1002</v>
      </c>
      <c r="C14" s="259" t="s">
        <v>60</v>
      </c>
      <c r="D14" s="259" t="s">
        <v>1003</v>
      </c>
    </row>
    <row r="16" spans="2:4" ht="14.5">
      <c r="B16" s="262"/>
      <c r="C16" s="262"/>
      <c r="D16" s="262"/>
    </row>
    <row r="17" spans="1:9" ht="14.5">
      <c r="B17" s="262"/>
      <c r="C17" s="262"/>
      <c r="D17" s="262"/>
    </row>
    <row r="18" spans="1:9" ht="14.5">
      <c r="B18" s="262"/>
      <c r="C18" s="262"/>
      <c r="D18" s="262"/>
      <c r="F18" s="263"/>
      <c r="G18" s="263"/>
      <c r="H18" s="263"/>
    </row>
    <row r="19" spans="1:9" ht="15.75" customHeight="1">
      <c r="B19" s="262"/>
      <c r="F19" s="179"/>
      <c r="G19" s="179"/>
      <c r="H19" s="179"/>
    </row>
    <row r="20" spans="1:9" ht="14.5">
      <c r="B20" s="262"/>
      <c r="F20" s="179"/>
      <c r="G20" s="179"/>
      <c r="H20" s="179"/>
    </row>
    <row r="21" spans="1:9" ht="12.75" customHeight="1">
      <c r="B21" s="262"/>
      <c r="F21" s="179"/>
      <c r="G21" s="179"/>
      <c r="H21" s="179"/>
    </row>
    <row r="22" spans="1:9" ht="14.5">
      <c r="B22" s="262"/>
      <c r="F22" s="179"/>
      <c r="G22" s="179"/>
      <c r="H22" s="179"/>
    </row>
    <row r="23" spans="1:9" ht="12.75" customHeight="1">
      <c r="B23" s="262"/>
      <c r="F23" s="179"/>
      <c r="G23" s="179"/>
      <c r="H23" s="179"/>
    </row>
    <row r="24" spans="1:9" ht="36.65" customHeight="1">
      <c r="B24" s="262"/>
      <c r="F24" s="179"/>
      <c r="G24" s="179"/>
      <c r="H24" s="179"/>
    </row>
    <row r="25" spans="1:9">
      <c r="F25" s="179"/>
      <c r="G25" s="179"/>
      <c r="H25" s="179"/>
    </row>
    <row r="26" spans="1:9">
      <c r="F26" s="179"/>
      <c r="G26" s="179"/>
      <c r="H26" s="179"/>
    </row>
    <row r="27" spans="1:9">
      <c r="F27" s="179"/>
      <c r="G27" s="179"/>
      <c r="H27" s="179"/>
    </row>
    <row r="28" spans="1:9" ht="14.5">
      <c r="A28" s="264"/>
      <c r="F28" s="265"/>
      <c r="G28" s="265"/>
      <c r="H28" s="265"/>
      <c r="I28" s="265"/>
    </row>
    <row r="48" spans="8:8">
      <c r="H48" s="266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85" zoomScaleNormal="85" workbookViewId="0">
      <pane xSplit="3" ySplit="10" topLeftCell="D11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J16" sqref="J16:L16"/>
    </sheetView>
  </sheetViews>
  <sheetFormatPr baseColWidth="10" defaultColWidth="11.453125" defaultRowHeight="13"/>
  <cols>
    <col min="1" max="1" width="1.7265625" style="58" customWidth="1"/>
    <col min="2" max="2" width="60.7265625" style="58" customWidth="1"/>
    <col min="3" max="3" width="6.7265625" style="59" customWidth="1"/>
    <col min="4" max="5" width="19.26953125" style="58" customWidth="1"/>
    <col min="6" max="6" width="4.7265625" style="58" customWidth="1"/>
    <col min="7" max="7" width="12" style="58" bestFit="1" customWidth="1"/>
    <col min="8" max="8" width="16.54296875" style="58" bestFit="1" customWidth="1"/>
    <col min="9" max="16384" width="11.453125" style="58"/>
  </cols>
  <sheetData>
    <row r="1" spans="2:8" ht="6" customHeight="1">
      <c r="B1" s="60"/>
      <c r="C1" s="80"/>
    </row>
    <row r="2" spans="2:8">
      <c r="B2" s="60" t="s">
        <v>1155</v>
      </c>
      <c r="C2" s="80"/>
    </row>
    <row r="3" spans="2:8">
      <c r="B3" s="60" t="s">
        <v>982</v>
      </c>
      <c r="C3" s="80"/>
    </row>
    <row r="4" spans="2:8" ht="14.5">
      <c r="B4" s="60" t="s">
        <v>1340</v>
      </c>
      <c r="C4" s="80"/>
    </row>
    <row r="5" spans="2:8">
      <c r="B5" s="60" t="s">
        <v>1279</v>
      </c>
      <c r="C5" s="80"/>
    </row>
    <row r="6" spans="2:8">
      <c r="B6" s="60"/>
      <c r="C6" s="80"/>
    </row>
    <row r="7" spans="2:8" s="61" customFormat="1">
      <c r="B7" s="62" t="s">
        <v>1244</v>
      </c>
      <c r="C7" s="63" t="s">
        <v>1330</v>
      </c>
      <c r="D7" s="64">
        <v>45382</v>
      </c>
      <c r="E7" s="64">
        <v>45291</v>
      </c>
    </row>
    <row r="8" spans="2:8" s="61" customFormat="1">
      <c r="B8" s="65"/>
      <c r="C8" s="66"/>
      <c r="D8" s="67" t="s">
        <v>150</v>
      </c>
      <c r="E8" s="67" t="s">
        <v>150</v>
      </c>
    </row>
    <row r="9" spans="2:8">
      <c r="D9" s="81"/>
    </row>
    <row r="10" spans="2:8" s="61" customFormat="1">
      <c r="B10" s="68" t="s">
        <v>1235</v>
      </c>
      <c r="C10" s="69"/>
      <c r="D10" s="70"/>
      <c r="E10" s="71"/>
    </row>
    <row r="11" spans="2:8">
      <c r="B11" s="72" t="s">
        <v>1236</v>
      </c>
      <c r="C11" s="75">
        <v>5</v>
      </c>
      <c r="D11" s="74">
        <v>564926038</v>
      </c>
      <c r="E11" s="82">
        <v>483125584</v>
      </c>
      <c r="H11" s="83"/>
    </row>
    <row r="12" spans="2:8">
      <c r="B12" s="72" t="s">
        <v>1237</v>
      </c>
      <c r="C12" s="75">
        <v>6</v>
      </c>
      <c r="D12" s="74">
        <v>178080985</v>
      </c>
      <c r="E12" s="82">
        <v>211081454</v>
      </c>
      <c r="G12" s="84"/>
      <c r="H12" s="84"/>
    </row>
    <row r="13" spans="2:8">
      <c r="B13" s="72" t="s">
        <v>1238</v>
      </c>
      <c r="C13" s="75">
        <v>22</v>
      </c>
      <c r="D13" s="74">
        <v>55737862</v>
      </c>
      <c r="E13" s="82">
        <v>32698910</v>
      </c>
      <c r="H13" s="83"/>
    </row>
    <row r="14" spans="2:8" ht="13.15" customHeight="1">
      <c r="B14" s="72" t="s">
        <v>1239</v>
      </c>
      <c r="C14" s="75">
        <v>8</v>
      </c>
      <c r="D14" s="74">
        <v>875461204</v>
      </c>
      <c r="E14" s="82">
        <v>701683203</v>
      </c>
      <c r="H14" s="83"/>
    </row>
    <row r="15" spans="2:8">
      <c r="B15" s="72" t="s">
        <v>1240</v>
      </c>
      <c r="C15" s="75">
        <v>9</v>
      </c>
      <c r="D15" s="74">
        <v>13005665</v>
      </c>
      <c r="E15" s="74">
        <v>12629727</v>
      </c>
      <c r="G15" s="85"/>
      <c r="H15" s="85"/>
    </row>
    <row r="16" spans="2:8">
      <c r="B16" s="72" t="s">
        <v>1241</v>
      </c>
      <c r="C16" s="75">
        <v>10</v>
      </c>
      <c r="D16" s="74">
        <v>1636858939</v>
      </c>
      <c r="E16" s="74">
        <v>1411220909</v>
      </c>
      <c r="G16"/>
      <c r="H16"/>
    </row>
    <row r="17" spans="2:8">
      <c r="B17" s="72" t="s">
        <v>1242</v>
      </c>
      <c r="C17" s="75">
        <v>16</v>
      </c>
      <c r="D17" s="74">
        <v>142342721</v>
      </c>
      <c r="E17" s="74">
        <v>123837437</v>
      </c>
      <c r="G17"/>
      <c r="H17"/>
    </row>
    <row r="18" spans="2:8">
      <c r="B18" s="76" t="s">
        <v>1243</v>
      </c>
      <c r="C18" s="77"/>
      <c r="D18" s="78">
        <v>3466413414</v>
      </c>
      <c r="E18" s="78">
        <v>2976277224</v>
      </c>
      <c r="G18"/>
      <c r="H18"/>
    </row>
    <row r="19" spans="2:8">
      <c r="D19" s="85"/>
      <c r="E19" s="85"/>
      <c r="G19"/>
      <c r="H19"/>
    </row>
    <row r="20" spans="2:8" s="61" customFormat="1">
      <c r="B20" s="68" t="s">
        <v>1245</v>
      </c>
      <c r="C20" s="69"/>
      <c r="D20" s="70"/>
      <c r="E20" s="71"/>
      <c r="G20"/>
      <c r="H20"/>
    </row>
    <row r="21" spans="2:8">
      <c r="B21" s="86" t="s">
        <v>1246</v>
      </c>
      <c r="C21" s="73">
        <v>6</v>
      </c>
      <c r="D21" s="82">
        <v>245791550</v>
      </c>
      <c r="E21" s="82">
        <v>230585174</v>
      </c>
      <c r="G21"/>
      <c r="H21"/>
    </row>
    <row r="22" spans="2:8">
      <c r="B22" s="72" t="s">
        <v>1247</v>
      </c>
      <c r="C22" s="75">
        <v>22</v>
      </c>
      <c r="D22" s="74">
        <v>29455501</v>
      </c>
      <c r="E22" s="74">
        <v>26479028</v>
      </c>
      <c r="G22"/>
      <c r="H22"/>
    </row>
    <row r="23" spans="2:8">
      <c r="B23" s="72" t="s">
        <v>1248</v>
      </c>
      <c r="C23" s="75">
        <v>8</v>
      </c>
      <c r="D23" s="74">
        <v>138313</v>
      </c>
      <c r="E23" s="74">
        <v>156599</v>
      </c>
      <c r="G23"/>
      <c r="H23"/>
    </row>
    <row r="24" spans="2:8" ht="12.75" customHeight="1">
      <c r="B24" s="72" t="s">
        <v>1249</v>
      </c>
      <c r="C24" s="75">
        <v>11</v>
      </c>
      <c r="D24" s="74">
        <v>331502901</v>
      </c>
      <c r="E24" s="74">
        <v>334657003</v>
      </c>
      <c r="G24"/>
      <c r="H24"/>
    </row>
    <row r="25" spans="2:8" ht="12.75" customHeight="1">
      <c r="B25" s="72" t="s">
        <v>1250</v>
      </c>
      <c r="C25" s="75">
        <v>12</v>
      </c>
      <c r="D25" s="74">
        <v>862236570</v>
      </c>
      <c r="E25" s="74">
        <v>774003943</v>
      </c>
      <c r="G25"/>
      <c r="H25"/>
    </row>
    <row r="26" spans="2:8" ht="12.75" customHeight="1">
      <c r="B26" s="72" t="s">
        <v>685</v>
      </c>
      <c r="C26" s="75">
        <v>13</v>
      </c>
      <c r="D26" s="74">
        <v>2059796230</v>
      </c>
      <c r="E26" s="74">
        <v>1873590001</v>
      </c>
      <c r="G26"/>
      <c r="H26"/>
    </row>
    <row r="27" spans="2:8" ht="12.75" customHeight="1">
      <c r="B27" s="72" t="s">
        <v>1251</v>
      </c>
      <c r="C27" s="75">
        <v>14</v>
      </c>
      <c r="D27" s="74">
        <v>4110735696</v>
      </c>
      <c r="E27" s="74">
        <v>3743122719</v>
      </c>
      <c r="G27"/>
      <c r="H27"/>
    </row>
    <row r="28" spans="2:8" ht="12.75" customHeight="1">
      <c r="B28" s="72" t="s">
        <v>1252</v>
      </c>
      <c r="C28" s="75">
        <v>15</v>
      </c>
      <c r="D28" s="74">
        <v>3392498650</v>
      </c>
      <c r="E28" s="74">
        <v>3188927576</v>
      </c>
      <c r="G28"/>
      <c r="H28"/>
    </row>
    <row r="29" spans="2:8" ht="12.75" customHeight="1">
      <c r="B29" s="72" t="s">
        <v>1253</v>
      </c>
      <c r="C29" s="75">
        <v>16</v>
      </c>
      <c r="D29" s="74">
        <v>73617653</v>
      </c>
      <c r="E29" s="74">
        <v>68772782</v>
      </c>
      <c r="G29"/>
      <c r="H29"/>
    </row>
    <row r="30" spans="2:8">
      <c r="B30" s="72" t="s">
        <v>1254</v>
      </c>
      <c r="C30" s="75">
        <v>16</v>
      </c>
      <c r="D30" s="74">
        <v>369637458</v>
      </c>
      <c r="E30" s="74">
        <v>356550480</v>
      </c>
      <c r="G30"/>
      <c r="H30"/>
    </row>
    <row r="31" spans="2:8" ht="12.75" customHeight="1">
      <c r="B31" s="76" t="s">
        <v>1255</v>
      </c>
      <c r="C31" s="77"/>
      <c r="D31" s="78">
        <v>11475410522</v>
      </c>
      <c r="E31" s="78">
        <v>10596845305</v>
      </c>
      <c r="G31"/>
      <c r="H31"/>
    </row>
    <row r="32" spans="2:8" ht="12.75" customHeight="1">
      <c r="B32" s="76" t="s">
        <v>1256</v>
      </c>
      <c r="C32" s="77"/>
      <c r="D32" s="78">
        <v>14941823936</v>
      </c>
      <c r="E32" s="78">
        <v>13573122529</v>
      </c>
      <c r="G32"/>
      <c r="H32"/>
    </row>
    <row r="33" spans="4:8" ht="12.75" customHeight="1">
      <c r="G33"/>
      <c r="H33"/>
    </row>
    <row r="34" spans="4:8">
      <c r="D34" s="85"/>
      <c r="E34" s="85"/>
      <c r="G34"/>
      <c r="H34"/>
    </row>
    <row r="35" spans="4:8">
      <c r="D35" s="85"/>
      <c r="G35"/>
      <c r="H35"/>
    </row>
    <row r="36" spans="4:8">
      <c r="D36" s="85"/>
      <c r="G36"/>
      <c r="H36"/>
    </row>
    <row r="37" spans="4:8">
      <c r="D37" s="85"/>
    </row>
    <row r="38" spans="4:8">
      <c r="D38" s="85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F8"/>
  <sheetViews>
    <sheetView showGridLines="0" zoomScale="127" zoomScaleNormal="9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27" style="58" customWidth="1"/>
    <col min="3" max="3" width="15.08984375" style="58" bestFit="1" customWidth="1"/>
    <col min="4" max="5" width="16" style="58" customWidth="1"/>
    <col min="6" max="6" width="11.7265625" style="58" bestFit="1" customWidth="1"/>
    <col min="7" max="16384" width="11.453125" style="58"/>
  </cols>
  <sheetData>
    <row r="1" spans="2:6" ht="6" customHeight="1"/>
    <row r="2" spans="2:6" s="138" customFormat="1" ht="18.5">
      <c r="B2" s="136" t="s">
        <v>1057</v>
      </c>
      <c r="C2" s="206"/>
    </row>
    <row r="3" spans="2:6" ht="6" customHeight="1"/>
    <row r="4" spans="2:6" s="269" customFormat="1" ht="14.25" customHeight="1">
      <c r="B4" s="813" t="s">
        <v>342</v>
      </c>
      <c r="C4" s="91">
        <v>45292</v>
      </c>
      <c r="D4"/>
      <c r="E4"/>
      <c r="F4"/>
    </row>
    <row r="5" spans="2:6">
      <c r="B5" s="814"/>
      <c r="C5" s="94">
        <v>45382</v>
      </c>
      <c r="D5"/>
      <c r="E5"/>
      <c r="F5"/>
    </row>
    <row r="6" spans="2:6">
      <c r="B6" s="815"/>
      <c r="C6" s="270" t="s">
        <v>150</v>
      </c>
      <c r="D6"/>
      <c r="E6"/>
      <c r="F6"/>
    </row>
    <row r="7" spans="2:6" ht="26">
      <c r="B7" s="271" t="s">
        <v>832</v>
      </c>
      <c r="C7" s="74">
        <v>960184.69099999999</v>
      </c>
      <c r="D7"/>
      <c r="E7"/>
      <c r="F7"/>
    </row>
    <row r="8" spans="2:6">
      <c r="B8" s="78" t="s">
        <v>341</v>
      </c>
      <c r="C8" s="272">
        <f>+C7</f>
        <v>960184.69099999999</v>
      </c>
      <c r="D8"/>
      <c r="E8"/>
      <c r="F8"/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6"/>
  <sheetViews>
    <sheetView showGridLines="0" topLeftCell="A24" zoomScale="85" zoomScaleNormal="8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2.7265625" style="58" customWidth="1"/>
    <col min="3" max="3" width="13" style="58" customWidth="1"/>
    <col min="4" max="4" width="16" style="58" customWidth="1"/>
    <col min="5" max="6" width="17.81640625" style="58" customWidth="1"/>
    <col min="7" max="7" width="11.6328125" style="58" bestFit="1" customWidth="1"/>
    <col min="8" max="8" width="12.81640625" style="58" customWidth="1"/>
    <col min="9" max="10" width="15.1796875" style="58" bestFit="1" customWidth="1"/>
    <col min="11" max="12" width="16.1796875" style="58" customWidth="1"/>
    <col min="13" max="13" width="13.1796875" style="58" bestFit="1" customWidth="1"/>
    <col min="14" max="14" width="12.26953125" style="58" bestFit="1" customWidth="1"/>
    <col min="15" max="16384" width="11.453125" style="58"/>
  </cols>
  <sheetData>
    <row r="1" spans="2:6" ht="6" customHeight="1"/>
    <row r="2" spans="2:6" s="138" customFormat="1" ht="18.5">
      <c r="B2" s="136" t="s">
        <v>1058</v>
      </c>
      <c r="C2" s="206"/>
    </row>
    <row r="3" spans="2:6" ht="6" customHeight="1"/>
    <row r="4" spans="2:6" s="61" customFormat="1">
      <c r="B4" s="813" t="s">
        <v>329</v>
      </c>
      <c r="C4" s="64"/>
      <c r="D4" s="64"/>
      <c r="E4" s="58"/>
      <c r="F4" s="58"/>
    </row>
    <row r="5" spans="2:6" s="61" customFormat="1">
      <c r="B5" s="814"/>
      <c r="C5" s="94">
        <v>45382</v>
      </c>
      <c r="D5" s="94">
        <v>45291</v>
      </c>
      <c r="E5" s="58"/>
      <c r="F5" s="58"/>
    </row>
    <row r="6" spans="2:6" s="61" customFormat="1">
      <c r="B6" s="815"/>
      <c r="C6" s="67" t="s">
        <v>150</v>
      </c>
      <c r="D6" s="67" t="s">
        <v>150</v>
      </c>
      <c r="E6" s="58"/>
      <c r="F6" s="58"/>
    </row>
    <row r="7" spans="2:6">
      <c r="B7" s="72" t="s">
        <v>97</v>
      </c>
      <c r="C7" s="193">
        <v>5883203</v>
      </c>
      <c r="D7" s="193">
        <v>6083517</v>
      </c>
    </row>
    <row r="8" spans="2:6">
      <c r="B8" s="72" t="s">
        <v>98</v>
      </c>
      <c r="C8" s="74">
        <v>1733548534</v>
      </c>
      <c r="D8" s="74">
        <v>1527152697</v>
      </c>
    </row>
    <row r="9" spans="2:6">
      <c r="B9" s="72" t="s">
        <v>734</v>
      </c>
      <c r="C9" s="74">
        <v>83717846</v>
      </c>
      <c r="D9" s="74">
        <v>27294840</v>
      </c>
    </row>
    <row r="10" spans="2:6" ht="12.75" customHeight="1">
      <c r="B10" s="72" t="s">
        <v>689</v>
      </c>
      <c r="C10" s="74">
        <v>-186290644</v>
      </c>
      <c r="D10" s="74">
        <v>-149310145</v>
      </c>
    </row>
    <row r="11" spans="2:6">
      <c r="B11" s="195" t="s">
        <v>50</v>
      </c>
      <c r="C11" s="78">
        <f>+SUM(C7:C10)</f>
        <v>1636858939</v>
      </c>
      <c r="D11" s="78">
        <f>+SUM(D7:D10)</f>
        <v>1411220909</v>
      </c>
      <c r="E11" s="560">
        <v>0</v>
      </c>
    </row>
    <row r="12" spans="2:6" ht="20" customHeight="1">
      <c r="C12" s="85"/>
      <c r="D12" s="85"/>
    </row>
    <row r="13" spans="2:6" s="61" customFormat="1" ht="12.75" customHeight="1">
      <c r="B13" s="853" t="s">
        <v>329</v>
      </c>
      <c r="C13" s="859" t="s">
        <v>96</v>
      </c>
      <c r="D13" s="860"/>
      <c r="E13" s="860"/>
      <c r="F13" s="861"/>
    </row>
    <row r="14" spans="2:6" s="61" customFormat="1">
      <c r="B14" s="858"/>
      <c r="C14" s="862">
        <v>45382</v>
      </c>
      <c r="D14" s="863"/>
      <c r="E14" s="863"/>
      <c r="F14" s="864"/>
    </row>
    <row r="15" spans="2:6" s="61" customFormat="1" ht="26">
      <c r="B15" s="814"/>
      <c r="C15" s="183" t="s">
        <v>517</v>
      </c>
      <c r="D15" s="183" t="s">
        <v>418</v>
      </c>
      <c r="E15" s="183" t="s">
        <v>95</v>
      </c>
      <c r="F15" s="183" t="s">
        <v>50</v>
      </c>
    </row>
    <row r="16" spans="2:6" s="61" customFormat="1">
      <c r="B16" s="815"/>
      <c r="C16" s="67" t="s">
        <v>150</v>
      </c>
      <c r="D16" s="67" t="s">
        <v>150</v>
      </c>
      <c r="E16" s="67" t="s">
        <v>150</v>
      </c>
      <c r="F16" s="67" t="s">
        <v>150</v>
      </c>
    </row>
    <row r="17" spans="2:7">
      <c r="B17" s="72" t="s">
        <v>97</v>
      </c>
      <c r="C17" s="82">
        <v>0</v>
      </c>
      <c r="D17" s="82">
        <v>5883203</v>
      </c>
      <c r="E17" s="82">
        <v>0</v>
      </c>
      <c r="F17" s="82">
        <v>5883203</v>
      </c>
    </row>
    <row r="18" spans="2:7">
      <c r="B18" s="72" t="s">
        <v>98</v>
      </c>
      <c r="C18" s="82">
        <v>213831148</v>
      </c>
      <c r="D18" s="82">
        <v>1052114652</v>
      </c>
      <c r="E18" s="82">
        <v>281312090</v>
      </c>
      <c r="F18" s="82">
        <v>1547257890</v>
      </c>
    </row>
    <row r="19" spans="2:7">
      <c r="B19" s="72" t="s">
        <v>734</v>
      </c>
      <c r="C19" s="82">
        <v>0</v>
      </c>
      <c r="D19" s="82">
        <v>51756964</v>
      </c>
      <c r="E19" s="82">
        <v>31960882</v>
      </c>
      <c r="F19" s="82">
        <v>83717846</v>
      </c>
    </row>
    <row r="20" spans="2:7">
      <c r="B20" s="195" t="s">
        <v>50</v>
      </c>
      <c r="C20" s="78">
        <f>+SUM(C17:C19)</f>
        <v>213831148</v>
      </c>
      <c r="D20" s="78">
        <f t="shared" ref="D20:F20" si="0">+SUM(D17:D19)</f>
        <v>1109754819</v>
      </c>
      <c r="E20" s="78">
        <f t="shared" si="0"/>
        <v>313272972</v>
      </c>
      <c r="F20" s="78">
        <f t="shared" si="0"/>
        <v>1636858939</v>
      </c>
      <c r="G20" s="560">
        <v>0</v>
      </c>
    </row>
    <row r="22" spans="2:7" ht="6" customHeight="1">
      <c r="D22" s="61"/>
      <c r="E22" s="61"/>
      <c r="F22" s="61"/>
    </row>
    <row r="23" spans="2:7" s="61" customFormat="1" ht="12.75" customHeight="1">
      <c r="B23" s="813" t="s">
        <v>329</v>
      </c>
      <c r="C23" s="859" t="s">
        <v>96</v>
      </c>
      <c r="D23" s="860"/>
      <c r="E23" s="860"/>
      <c r="F23" s="861"/>
    </row>
    <row r="24" spans="2:7" s="61" customFormat="1">
      <c r="B24" s="814"/>
      <c r="C24" s="862">
        <v>45291</v>
      </c>
      <c r="D24" s="863"/>
      <c r="E24" s="863"/>
      <c r="F24" s="864"/>
    </row>
    <row r="25" spans="2:7" s="61" customFormat="1" ht="26">
      <c r="B25" s="814"/>
      <c r="C25" s="91" t="s">
        <v>517</v>
      </c>
      <c r="D25" s="91" t="s">
        <v>418</v>
      </c>
      <c r="E25" s="91" t="s">
        <v>95</v>
      </c>
      <c r="F25" s="91" t="s">
        <v>50</v>
      </c>
    </row>
    <row r="26" spans="2:7" s="61" customFormat="1">
      <c r="B26" s="815"/>
      <c r="C26" s="67" t="s">
        <v>150</v>
      </c>
      <c r="D26" s="67" t="s">
        <v>150</v>
      </c>
      <c r="E26" s="67" t="s">
        <v>150</v>
      </c>
      <c r="F26" s="67" t="s">
        <v>150</v>
      </c>
    </row>
    <row r="27" spans="2:7">
      <c r="B27" s="72" t="s">
        <v>97</v>
      </c>
      <c r="C27" s="74">
        <v>0</v>
      </c>
      <c r="D27" s="74">
        <v>6083517</v>
      </c>
      <c r="E27" s="74">
        <v>0</v>
      </c>
      <c r="F27" s="74">
        <v>6083517</v>
      </c>
    </row>
    <row r="28" spans="2:7">
      <c r="B28" s="72" t="s">
        <v>98</v>
      </c>
      <c r="C28" s="74">
        <v>201288807</v>
      </c>
      <c r="D28" s="74">
        <v>936993953</v>
      </c>
      <c r="E28" s="74">
        <v>239559792</v>
      </c>
      <c r="F28" s="74">
        <v>1377842552</v>
      </c>
    </row>
    <row r="29" spans="2:7">
      <c r="B29" s="72" t="s">
        <v>734</v>
      </c>
      <c r="C29" s="74">
        <v>0</v>
      </c>
      <c r="D29" s="74">
        <v>12622581</v>
      </c>
      <c r="E29" s="74">
        <v>14672259</v>
      </c>
      <c r="F29" s="74">
        <v>27294840</v>
      </c>
    </row>
    <row r="30" spans="2:7">
      <c r="B30" s="195" t="s">
        <v>50</v>
      </c>
      <c r="C30" s="78">
        <f>+SUM(C27:C29)</f>
        <v>201288807</v>
      </c>
      <c r="D30" s="78">
        <f t="shared" ref="D30:F30" si="1">+SUM(D27:D29)</f>
        <v>955700051</v>
      </c>
      <c r="E30" s="78">
        <f t="shared" si="1"/>
        <v>254232051</v>
      </c>
      <c r="F30" s="78">
        <f t="shared" si="1"/>
        <v>1411220909</v>
      </c>
      <c r="G30" s="560">
        <v>0</v>
      </c>
    </row>
    <row r="32" spans="2:7" s="269" customFormat="1" ht="26.5" customHeight="1">
      <c r="B32" s="813" t="s">
        <v>329</v>
      </c>
      <c r="C32" s="853" t="s">
        <v>459</v>
      </c>
      <c r="D32" s="854"/>
      <c r="E32" s="58"/>
      <c r="F32" s="58"/>
    </row>
    <row r="33" spans="2:12" s="269" customFormat="1" ht="3.65" customHeight="1">
      <c r="B33" s="814"/>
      <c r="C33" s="855"/>
      <c r="D33" s="856"/>
      <c r="E33" s="58"/>
      <c r="F33" s="58"/>
    </row>
    <row r="34" spans="2:12" s="269" customFormat="1" ht="13.15" customHeight="1">
      <c r="B34" s="814"/>
      <c r="C34" s="94">
        <v>45382</v>
      </c>
      <c r="D34" s="94">
        <v>45291</v>
      </c>
      <c r="E34" s="61"/>
      <c r="F34" s="61"/>
    </row>
    <row r="35" spans="2:12" s="269" customFormat="1">
      <c r="B35" s="815"/>
      <c r="C35" s="67" t="s">
        <v>150</v>
      </c>
      <c r="D35" s="67" t="s">
        <v>150</v>
      </c>
      <c r="E35" s="61"/>
      <c r="F35" s="61"/>
    </row>
    <row r="36" spans="2:12" ht="12.75" customHeight="1">
      <c r="B36" s="72" t="s">
        <v>94</v>
      </c>
      <c r="C36" s="74">
        <v>72742905</v>
      </c>
      <c r="D36" s="74">
        <v>56456825</v>
      </c>
      <c r="E36" s="61"/>
      <c r="F36" s="61"/>
    </row>
    <row r="37" spans="2:12">
      <c r="B37" s="72" t="s">
        <v>527</v>
      </c>
      <c r="C37" s="74">
        <v>8484746</v>
      </c>
      <c r="D37" s="74">
        <v>24376788</v>
      </c>
      <c r="E37" s="61"/>
      <c r="F37" s="61"/>
    </row>
    <row r="38" spans="2:12" ht="12.75" customHeight="1">
      <c r="B38" s="72" t="s">
        <v>617</v>
      </c>
      <c r="C38" s="74">
        <v>-8981964</v>
      </c>
      <c r="D38" s="74">
        <v>-8090708</v>
      </c>
      <c r="E38" s="61"/>
      <c r="F38" s="61"/>
    </row>
    <row r="39" spans="2:12">
      <c r="B39" s="195" t="s">
        <v>50</v>
      </c>
      <c r="C39" s="210">
        <f>+SUM(C36:C38)</f>
        <v>72245687</v>
      </c>
      <c r="D39" s="210">
        <f>+SUM(D36:D38)</f>
        <v>72742905</v>
      </c>
      <c r="E39" s="61"/>
      <c r="F39" s="61"/>
    </row>
    <row r="40" spans="2:12">
      <c r="C40" s="573">
        <v>0</v>
      </c>
      <c r="D40" s="573">
        <v>0</v>
      </c>
      <c r="E40" s="61"/>
      <c r="F40" s="61"/>
    </row>
    <row r="41" spans="2:12" ht="6" customHeight="1">
      <c r="E41" s="61"/>
      <c r="F41" s="61"/>
    </row>
    <row r="42" spans="2:12" s="61" customFormat="1" ht="12.75" customHeight="1">
      <c r="B42" s="833" t="s">
        <v>330</v>
      </c>
      <c r="C42" s="855" t="s">
        <v>295</v>
      </c>
      <c r="D42" s="865"/>
      <c r="E42" s="576"/>
      <c r="F42" s="576"/>
      <c r="I42" s="58"/>
      <c r="J42" s="58"/>
      <c r="K42" s="58"/>
    </row>
    <row r="43" spans="2:12" s="61" customFormat="1">
      <c r="B43" s="857"/>
      <c r="C43" s="278" t="s">
        <v>1342</v>
      </c>
      <c r="D43" s="554" t="s">
        <v>1142</v>
      </c>
      <c r="E43" s="124"/>
      <c r="F43" s="124"/>
      <c r="I43" s="58"/>
      <c r="J43" s="58"/>
      <c r="K43" s="58"/>
    </row>
    <row r="44" spans="2:12" s="61" customFormat="1">
      <c r="B44" s="857"/>
      <c r="C44" s="279">
        <v>45382</v>
      </c>
      <c r="D44" s="574">
        <v>45016</v>
      </c>
      <c r="E44" s="577"/>
      <c r="F44" s="577"/>
      <c r="G44" s="124"/>
      <c r="I44" s="58"/>
      <c r="J44" s="58"/>
      <c r="K44" s="58"/>
      <c r="L44" s="280"/>
    </row>
    <row r="45" spans="2:12" s="61" customFormat="1" ht="12.75" customHeight="1">
      <c r="B45" s="834"/>
      <c r="C45" s="281" t="s">
        <v>150</v>
      </c>
      <c r="D45" s="490" t="s">
        <v>150</v>
      </c>
      <c r="E45" s="124"/>
      <c r="F45" s="124"/>
      <c r="G45" s="124"/>
      <c r="I45" s="58"/>
      <c r="J45" s="58"/>
      <c r="K45" s="58"/>
    </row>
    <row r="46" spans="2:12" ht="31.5" customHeight="1">
      <c r="B46" s="110" t="s">
        <v>159</v>
      </c>
      <c r="C46" s="74">
        <v>2501175474</v>
      </c>
      <c r="D46" s="575">
        <v>2329294053</v>
      </c>
      <c r="E46" s="87"/>
      <c r="F46" s="87"/>
      <c r="G46" s="88"/>
      <c r="L46" s="85"/>
    </row>
    <row r="47" spans="2:12" ht="7.9" customHeight="1">
      <c r="E47" s="61"/>
      <c r="F47" s="61"/>
    </row>
    <row r="48" spans="2:12" s="61" customFormat="1" ht="12.75" customHeight="1">
      <c r="B48" s="813" t="s">
        <v>882</v>
      </c>
      <c r="C48" s="811" t="s">
        <v>295</v>
      </c>
      <c r="D48" s="812"/>
      <c r="I48" s="58"/>
      <c r="J48" s="58"/>
      <c r="K48" s="58"/>
    </row>
    <row r="49" spans="2:11" s="61" customFormat="1" ht="31" customHeight="1">
      <c r="B49" s="814"/>
      <c r="C49" s="282" t="s">
        <v>1357</v>
      </c>
      <c r="D49" s="278" t="s">
        <v>1358</v>
      </c>
      <c r="I49" s="58"/>
      <c r="J49" s="58"/>
      <c r="K49" s="58"/>
    </row>
    <row r="50" spans="2:11" s="61" customFormat="1">
      <c r="B50" s="815"/>
      <c r="C50" s="281" t="s">
        <v>150</v>
      </c>
      <c r="D50" s="281" t="s">
        <v>150</v>
      </c>
    </row>
    <row r="51" spans="2:11" ht="42" customHeight="1">
      <c r="B51" s="110" t="s">
        <v>909</v>
      </c>
      <c r="C51" s="74">
        <v>-56668705</v>
      </c>
      <c r="D51" s="74">
        <v>-35067502</v>
      </c>
      <c r="E51" s="61"/>
    </row>
    <row r="52" spans="2:11">
      <c r="B52" s="195" t="s">
        <v>50</v>
      </c>
      <c r="C52" s="210">
        <f>+C51</f>
        <v>-56668705</v>
      </c>
      <c r="D52" s="210">
        <f>+D51</f>
        <v>-35067502</v>
      </c>
      <c r="E52" s="61"/>
    </row>
    <row r="53" spans="2:11">
      <c r="B53" s="179"/>
      <c r="C53" s="560">
        <v>0</v>
      </c>
      <c r="D53" s="560">
        <v>0</v>
      </c>
      <c r="E53" s="61"/>
    </row>
    <row r="55" spans="2:11" ht="6" customHeight="1"/>
    <row r="56" spans="2:11" ht="6" customHeight="1"/>
  </sheetData>
  <mergeCells count="13">
    <mergeCell ref="B32:B35"/>
    <mergeCell ref="C32:D33"/>
    <mergeCell ref="B4:B6"/>
    <mergeCell ref="B42:B45"/>
    <mergeCell ref="B48:B50"/>
    <mergeCell ref="C48:D48"/>
    <mergeCell ref="B13:B16"/>
    <mergeCell ref="C13:F13"/>
    <mergeCell ref="C14:F14"/>
    <mergeCell ref="B23:B26"/>
    <mergeCell ref="C23:F23"/>
    <mergeCell ref="C24:F24"/>
    <mergeCell ref="C42:D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M64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284" customWidth="1"/>
    <col min="2" max="2" width="39.453125" style="284" customWidth="1"/>
    <col min="3" max="3" width="18.26953125" style="285" customWidth="1"/>
    <col min="4" max="4" width="18.26953125" style="284" customWidth="1"/>
    <col min="5" max="5" width="16.81640625" style="284" customWidth="1"/>
    <col min="6" max="6" width="19.54296875" style="284" customWidth="1"/>
    <col min="7" max="7" width="16.453125" style="284" customWidth="1"/>
    <col min="8" max="8" width="16.26953125" style="284" customWidth="1"/>
    <col min="9" max="9" width="16.453125" style="284" customWidth="1"/>
    <col min="10" max="10" width="15.54296875" style="284" customWidth="1"/>
    <col min="11" max="11" width="16.7265625" style="284" bestFit="1" customWidth="1"/>
    <col min="12" max="12" width="2.1796875" style="284" customWidth="1"/>
    <col min="13" max="13" width="15.90625" style="284" customWidth="1"/>
    <col min="14" max="244" width="11.453125" style="284"/>
    <col min="245" max="245" width="27.1796875" style="284" customWidth="1"/>
    <col min="246" max="16384" width="11.453125" style="284"/>
  </cols>
  <sheetData>
    <row r="1" spans="2:13" s="58" customFormat="1" ht="6" customHeight="1"/>
    <row r="2" spans="2:13" s="138" customFormat="1" ht="18.5">
      <c r="B2" s="136" t="s">
        <v>1059</v>
      </c>
      <c r="C2" s="206"/>
    </row>
    <row r="3" spans="2:13" ht="6" customHeight="1"/>
    <row r="4" spans="2:13" s="286" customFormat="1" ht="45.75" customHeight="1">
      <c r="B4" s="227" t="s">
        <v>101</v>
      </c>
      <c r="C4" s="227" t="s">
        <v>427</v>
      </c>
      <c r="D4" s="227" t="s">
        <v>428</v>
      </c>
      <c r="E4" s="227" t="s">
        <v>429</v>
      </c>
      <c r="F4" s="227" t="s">
        <v>430</v>
      </c>
      <c r="G4" s="227" t="s">
        <v>1144</v>
      </c>
      <c r="H4" s="227" t="s">
        <v>334</v>
      </c>
      <c r="I4" s="227" t="s">
        <v>335</v>
      </c>
      <c r="J4" s="227" t="s">
        <v>270</v>
      </c>
      <c r="K4" s="227" t="s">
        <v>1359</v>
      </c>
    </row>
    <row r="5" spans="2:13" s="286" customFormat="1">
      <c r="B5" s="287"/>
      <c r="C5" s="287"/>
      <c r="D5" s="287"/>
      <c r="E5" s="287"/>
      <c r="F5" s="287"/>
      <c r="G5" s="287" t="s">
        <v>150</v>
      </c>
      <c r="H5" s="287" t="s">
        <v>150</v>
      </c>
      <c r="I5" s="287" t="s">
        <v>150</v>
      </c>
      <c r="J5" s="287" t="s">
        <v>150</v>
      </c>
      <c r="K5" s="287" t="s">
        <v>150</v>
      </c>
    </row>
    <row r="6" spans="2:13">
      <c r="B6" s="288" t="s">
        <v>306</v>
      </c>
      <c r="C6" s="288" t="s">
        <v>305</v>
      </c>
      <c r="D6" s="288" t="s">
        <v>38</v>
      </c>
      <c r="E6" s="289">
        <v>0.42499999999999999</v>
      </c>
      <c r="F6" s="289">
        <v>0.42499999999999999</v>
      </c>
      <c r="G6" s="74">
        <v>1497560</v>
      </c>
      <c r="H6" s="74">
        <v>-1176124</v>
      </c>
      <c r="I6" s="74">
        <v>152174</v>
      </c>
      <c r="J6" s="74">
        <v>0</v>
      </c>
      <c r="K6" s="290">
        <f t="shared" ref="K6:K10" si="0">+SUM(G6:J6)</f>
        <v>473610</v>
      </c>
    </row>
    <row r="7" spans="2:13">
      <c r="B7" s="288" t="s">
        <v>761</v>
      </c>
      <c r="C7" s="288" t="s">
        <v>305</v>
      </c>
      <c r="D7" s="288" t="s">
        <v>38</v>
      </c>
      <c r="E7" s="289">
        <v>0.49</v>
      </c>
      <c r="F7" s="289">
        <v>0.49</v>
      </c>
      <c r="G7" s="74">
        <v>70574028</v>
      </c>
      <c r="H7" s="74">
        <v>-745456</v>
      </c>
      <c r="I7" s="74">
        <v>8148093</v>
      </c>
      <c r="J7" s="74">
        <v>2591806.0000000005</v>
      </c>
      <c r="K7" s="290">
        <f t="shared" si="0"/>
        <v>80568471</v>
      </c>
    </row>
    <row r="8" spans="2:13" ht="13.5" customHeight="1">
      <c r="B8" s="288" t="s">
        <v>646</v>
      </c>
      <c r="C8" s="291" t="s">
        <v>140</v>
      </c>
      <c r="D8" s="291" t="s">
        <v>404</v>
      </c>
      <c r="E8" s="289">
        <v>0.49</v>
      </c>
      <c r="F8" s="289">
        <v>0.49</v>
      </c>
      <c r="G8" s="74">
        <v>242535963</v>
      </c>
      <c r="H8" s="74">
        <v>-3213238</v>
      </c>
      <c r="I8" s="74">
        <v>0</v>
      </c>
      <c r="J8" s="74">
        <v>3578680</v>
      </c>
      <c r="K8" s="290">
        <f t="shared" si="0"/>
        <v>242901405</v>
      </c>
    </row>
    <row r="9" spans="2:13" ht="13.5" customHeight="1">
      <c r="B9" s="288" t="s">
        <v>634</v>
      </c>
      <c r="C9" s="291" t="s">
        <v>140</v>
      </c>
      <c r="D9" s="291" t="s">
        <v>404</v>
      </c>
      <c r="E9" s="289">
        <v>0.49</v>
      </c>
      <c r="F9" s="289">
        <v>0.49</v>
      </c>
      <c r="G9" s="74">
        <v>2073636</v>
      </c>
      <c r="H9" s="74">
        <v>158831</v>
      </c>
      <c r="I9" s="74">
        <v>0</v>
      </c>
      <c r="J9" s="74">
        <v>-1517412</v>
      </c>
      <c r="K9" s="290">
        <f t="shared" si="0"/>
        <v>715055</v>
      </c>
    </row>
    <row r="10" spans="2:13" ht="13.5" customHeight="1">
      <c r="B10" s="288" t="s">
        <v>778</v>
      </c>
      <c r="C10" s="291" t="s">
        <v>140</v>
      </c>
      <c r="D10" s="291" t="s">
        <v>404</v>
      </c>
      <c r="E10" s="289">
        <v>0.49</v>
      </c>
      <c r="F10" s="289">
        <v>0.49</v>
      </c>
      <c r="G10" s="74">
        <v>8350118</v>
      </c>
      <c r="H10" s="74">
        <v>1152075</v>
      </c>
      <c r="I10" s="74">
        <v>0</v>
      </c>
      <c r="J10" s="74">
        <v>-5919700</v>
      </c>
      <c r="K10" s="290">
        <f t="shared" si="0"/>
        <v>3582493</v>
      </c>
    </row>
    <row r="11" spans="2:13" ht="13.5" customHeight="1">
      <c r="B11" s="288" t="s">
        <v>647</v>
      </c>
      <c r="C11" s="291" t="s">
        <v>140</v>
      </c>
      <c r="D11" s="291" t="s">
        <v>404</v>
      </c>
      <c r="E11" s="289">
        <v>0.49</v>
      </c>
      <c r="F11" s="289">
        <v>0.49</v>
      </c>
      <c r="G11" s="74">
        <v>9625698</v>
      </c>
      <c r="H11" s="74">
        <v>706628</v>
      </c>
      <c r="I11" s="74">
        <v>0</v>
      </c>
      <c r="J11" s="74">
        <v>-7070459</v>
      </c>
      <c r="K11" s="290">
        <f>+SUM(G11:J11)</f>
        <v>3261867</v>
      </c>
    </row>
    <row r="12" spans="2:13">
      <c r="F12" s="292" t="s">
        <v>434</v>
      </c>
      <c r="G12" s="290">
        <f>+SUM(G6:G11)</f>
        <v>334657003</v>
      </c>
      <c r="H12" s="290">
        <f t="shared" ref="H12:J12" si="1">+SUM(H6:H11)</f>
        <v>-3117284</v>
      </c>
      <c r="I12" s="290">
        <f t="shared" si="1"/>
        <v>8300267</v>
      </c>
      <c r="J12" s="290">
        <f t="shared" si="1"/>
        <v>-8337085</v>
      </c>
      <c r="K12" s="290">
        <f>+SUM(K6:K11)</f>
        <v>331502901</v>
      </c>
      <c r="M12" s="578">
        <v>0</v>
      </c>
    </row>
    <row r="13" spans="2:13" ht="17.5" customHeight="1"/>
    <row r="14" spans="2:13" s="286" customFormat="1" ht="46.5" customHeight="1">
      <c r="B14" s="227" t="s">
        <v>101</v>
      </c>
      <c r="C14" s="227" t="s">
        <v>427</v>
      </c>
      <c r="D14" s="227" t="s">
        <v>428</v>
      </c>
      <c r="E14" s="227" t="s">
        <v>429</v>
      </c>
      <c r="F14" s="227" t="s">
        <v>430</v>
      </c>
      <c r="G14" s="227" t="s">
        <v>1144</v>
      </c>
      <c r="H14" s="227" t="s">
        <v>431</v>
      </c>
      <c r="I14" s="227" t="s">
        <v>432</v>
      </c>
      <c r="J14" s="227" t="s">
        <v>433</v>
      </c>
      <c r="K14" s="227" t="s">
        <v>1191</v>
      </c>
    </row>
    <row r="15" spans="2:13" s="286" customFormat="1">
      <c r="B15" s="287"/>
      <c r="C15" s="287"/>
      <c r="D15" s="287"/>
      <c r="E15" s="287"/>
      <c r="F15" s="287"/>
      <c r="G15" s="287" t="s">
        <v>150</v>
      </c>
      <c r="H15" s="287" t="s">
        <v>150</v>
      </c>
      <c r="I15" s="287" t="s">
        <v>150</v>
      </c>
      <c r="J15" s="287" t="s">
        <v>150</v>
      </c>
      <c r="K15" s="287" t="s">
        <v>150</v>
      </c>
    </row>
    <row r="16" spans="2:13">
      <c r="B16" s="288" t="s">
        <v>306</v>
      </c>
      <c r="C16" s="288" t="s">
        <v>305</v>
      </c>
      <c r="D16" s="288" t="s">
        <v>38</v>
      </c>
      <c r="E16" s="289">
        <v>0.42499999999999999</v>
      </c>
      <c r="F16" s="289">
        <v>0.42499999999999999</v>
      </c>
      <c r="G16" s="74">
        <v>2150823</v>
      </c>
      <c r="H16" s="74">
        <v>-718027</v>
      </c>
      <c r="I16" s="74">
        <v>64764</v>
      </c>
      <c r="J16" s="74">
        <v>0</v>
      </c>
      <c r="K16" s="290">
        <f>+SUM(G16:J16)</f>
        <v>1497560</v>
      </c>
    </row>
    <row r="17" spans="2:13">
      <c r="B17" s="288" t="s">
        <v>761</v>
      </c>
      <c r="C17" s="288" t="s">
        <v>305</v>
      </c>
      <c r="D17" s="288" t="s">
        <v>38</v>
      </c>
      <c r="E17" s="289">
        <v>0.49</v>
      </c>
      <c r="F17" s="289">
        <v>0.49</v>
      </c>
      <c r="G17" s="74">
        <v>68583985</v>
      </c>
      <c r="H17" s="74">
        <v>-1743943</v>
      </c>
      <c r="I17" s="74">
        <v>3733986</v>
      </c>
      <c r="J17" s="74">
        <v>0</v>
      </c>
      <c r="K17" s="290">
        <f t="shared" ref="K17:K21" si="2">+SUM(G17:J17)</f>
        <v>70574028</v>
      </c>
    </row>
    <row r="18" spans="2:13">
      <c r="B18" s="288" t="s">
        <v>646</v>
      </c>
      <c r="C18" s="291" t="s">
        <v>140</v>
      </c>
      <c r="D18" s="291" t="s">
        <v>404</v>
      </c>
      <c r="E18" s="289">
        <v>0.49</v>
      </c>
      <c r="F18" s="289">
        <v>0.49</v>
      </c>
      <c r="G18" s="74">
        <v>234212864</v>
      </c>
      <c r="H18" s="74">
        <v>-13747584</v>
      </c>
      <c r="I18" s="74">
        <v>0</v>
      </c>
      <c r="J18" s="74">
        <v>22070683</v>
      </c>
      <c r="K18" s="290">
        <f t="shared" si="2"/>
        <v>242535963</v>
      </c>
    </row>
    <row r="19" spans="2:13">
      <c r="B19" s="288" t="s">
        <v>634</v>
      </c>
      <c r="C19" s="291" t="s">
        <v>140</v>
      </c>
      <c r="D19" s="291" t="s">
        <v>404</v>
      </c>
      <c r="E19" s="289">
        <v>0.49</v>
      </c>
      <c r="F19" s="289">
        <v>0.49</v>
      </c>
      <c r="G19" s="74">
        <v>1670149</v>
      </c>
      <c r="H19" s="74">
        <v>580374</v>
      </c>
      <c r="I19" s="74">
        <v>0</v>
      </c>
      <c r="J19" s="74">
        <v>-176887</v>
      </c>
      <c r="K19" s="290">
        <f t="shared" si="2"/>
        <v>2073636</v>
      </c>
    </row>
    <row r="20" spans="2:13">
      <c r="B20" s="288" t="s">
        <v>778</v>
      </c>
      <c r="C20" s="291" t="s">
        <v>140</v>
      </c>
      <c r="D20" s="291" t="s">
        <v>404</v>
      </c>
      <c r="E20" s="289">
        <v>0.49</v>
      </c>
      <c r="F20" s="289">
        <v>0.49</v>
      </c>
      <c r="G20" s="74">
        <v>5817405</v>
      </c>
      <c r="H20" s="74">
        <v>4025554</v>
      </c>
      <c r="I20" s="74">
        <v>0</v>
      </c>
      <c r="J20" s="74">
        <v>-1492841</v>
      </c>
      <c r="K20" s="290">
        <f t="shared" si="2"/>
        <v>8350118</v>
      </c>
    </row>
    <row r="21" spans="2:13">
      <c r="B21" s="288" t="s">
        <v>647</v>
      </c>
      <c r="C21" s="291" t="s">
        <v>140</v>
      </c>
      <c r="D21" s="291" t="s">
        <v>404</v>
      </c>
      <c r="E21" s="289">
        <v>0.49</v>
      </c>
      <c r="F21" s="289">
        <v>0.49</v>
      </c>
      <c r="G21" s="74">
        <v>7512653</v>
      </c>
      <c r="H21" s="74">
        <v>3324170</v>
      </c>
      <c r="I21" s="74">
        <v>0</v>
      </c>
      <c r="J21" s="74">
        <v>-1211125</v>
      </c>
      <c r="K21" s="290">
        <f t="shared" si="2"/>
        <v>9625698</v>
      </c>
    </row>
    <row r="22" spans="2:13">
      <c r="F22" s="292" t="s">
        <v>434</v>
      </c>
      <c r="G22" s="290">
        <f>+SUM(G16:G21)</f>
        <v>319947879</v>
      </c>
      <c r="H22" s="290">
        <f t="shared" ref="H22:J22" si="3">+SUM(H16:H21)</f>
        <v>-8279456</v>
      </c>
      <c r="I22" s="290">
        <f t="shared" si="3"/>
        <v>3798750</v>
      </c>
      <c r="J22" s="290">
        <f t="shared" si="3"/>
        <v>19189830</v>
      </c>
      <c r="K22" s="290">
        <f>+SUM(K16:K21)</f>
        <v>334657003</v>
      </c>
      <c r="M22" s="317">
        <v>0</v>
      </c>
    </row>
    <row r="23" spans="2:13" ht="6" customHeight="1"/>
    <row r="24" spans="2:13" s="286" customFormat="1">
      <c r="B24" s="833" t="s">
        <v>101</v>
      </c>
      <c r="C24" s="797">
        <v>45382</v>
      </c>
      <c r="D24" s="798"/>
      <c r="E24" s="798"/>
      <c r="F24" s="798"/>
      <c r="G24" s="798"/>
      <c r="H24" s="798"/>
      <c r="I24" s="798"/>
      <c r="J24" s="799"/>
      <c r="K24" s="284"/>
    </row>
    <row r="25" spans="2:13" s="286" customFormat="1" ht="45.75" customHeight="1">
      <c r="B25" s="857"/>
      <c r="C25" s="227" t="s">
        <v>435</v>
      </c>
      <c r="D25" s="227" t="s">
        <v>552</v>
      </c>
      <c r="E25" s="227" t="s">
        <v>553</v>
      </c>
      <c r="F25" s="227" t="s">
        <v>554</v>
      </c>
      <c r="G25" s="227" t="s">
        <v>555</v>
      </c>
      <c r="H25" s="227" t="s">
        <v>556</v>
      </c>
      <c r="I25" s="227" t="s">
        <v>713</v>
      </c>
      <c r="J25" s="227" t="s">
        <v>557</v>
      </c>
      <c r="K25" s="284"/>
    </row>
    <row r="26" spans="2:13" s="286" customFormat="1">
      <c r="B26" s="834"/>
      <c r="C26" s="231"/>
      <c r="D26" s="231" t="s">
        <v>150</v>
      </c>
      <c r="E26" s="231" t="s">
        <v>150</v>
      </c>
      <c r="F26" s="231" t="s">
        <v>150</v>
      </c>
      <c r="G26" s="231" t="s">
        <v>150</v>
      </c>
      <c r="H26" s="231" t="s">
        <v>150</v>
      </c>
      <c r="I26" s="231" t="s">
        <v>150</v>
      </c>
      <c r="J26" s="231" t="s">
        <v>150</v>
      </c>
      <c r="K26" s="284"/>
    </row>
    <row r="27" spans="2:13">
      <c r="B27" s="293" t="s">
        <v>306</v>
      </c>
      <c r="C27" s="294">
        <v>0.42499999999999999</v>
      </c>
      <c r="D27" s="82">
        <v>7296750</v>
      </c>
      <c r="E27" s="82">
        <v>2410869</v>
      </c>
      <c r="F27" s="82">
        <v>4512427.9411764704</v>
      </c>
      <c r="G27" s="82">
        <v>4080812</v>
      </c>
      <c r="H27" s="82">
        <v>2044244</v>
      </c>
      <c r="I27" s="82">
        <v>4811595</v>
      </c>
      <c r="J27" s="82">
        <v>-2767351</v>
      </c>
    </row>
    <row r="28" spans="2:13">
      <c r="B28" s="293" t="s">
        <v>761</v>
      </c>
      <c r="C28" s="294">
        <v>0.49</v>
      </c>
      <c r="D28" s="82">
        <v>163280529</v>
      </c>
      <c r="E28" s="82">
        <v>11988374</v>
      </c>
      <c r="F28" s="82">
        <v>120861087</v>
      </c>
      <c r="G28" s="82">
        <v>0</v>
      </c>
      <c r="H28" s="82">
        <v>15931253</v>
      </c>
      <c r="I28" s="82">
        <v>17452592</v>
      </c>
      <c r="J28" s="82">
        <v>-1521339</v>
      </c>
    </row>
    <row r="29" spans="2:13">
      <c r="B29" s="293" t="s">
        <v>646</v>
      </c>
      <c r="C29" s="294">
        <v>0.49</v>
      </c>
      <c r="D29" s="82">
        <v>1769431975</v>
      </c>
      <c r="E29" s="82">
        <v>145823831</v>
      </c>
      <c r="F29" s="82">
        <v>1650963259.4489796</v>
      </c>
      <c r="G29" s="82">
        <v>8156248</v>
      </c>
      <c r="H29" s="82">
        <v>116371167</v>
      </c>
      <c r="I29" s="82">
        <v>122928798</v>
      </c>
      <c r="J29" s="82">
        <v>-6557631</v>
      </c>
    </row>
    <row r="30" spans="2:13">
      <c r="B30" s="293" t="s">
        <v>634</v>
      </c>
      <c r="C30" s="294">
        <v>0.49</v>
      </c>
      <c r="D30" s="82">
        <v>3261716</v>
      </c>
      <c r="E30" s="82">
        <v>450873</v>
      </c>
      <c r="F30" s="82">
        <v>2253291</v>
      </c>
      <c r="G30" s="82">
        <v>0</v>
      </c>
      <c r="H30" s="82">
        <v>2507895</v>
      </c>
      <c r="I30" s="82">
        <v>2183750</v>
      </c>
      <c r="J30" s="82">
        <v>324145</v>
      </c>
    </row>
    <row r="31" spans="2:13">
      <c r="B31" s="293" t="s">
        <v>778</v>
      </c>
      <c r="C31" s="294">
        <v>0.49</v>
      </c>
      <c r="D31" s="82">
        <v>12661441</v>
      </c>
      <c r="E31" s="82">
        <v>908661</v>
      </c>
      <c r="F31" s="82">
        <v>6258897</v>
      </c>
      <c r="G31" s="82">
        <v>0</v>
      </c>
      <c r="H31" s="82">
        <v>7240459</v>
      </c>
      <c r="I31" s="82">
        <v>4889285</v>
      </c>
      <c r="J31" s="82">
        <v>2351174</v>
      </c>
    </row>
    <row r="32" spans="2:13">
      <c r="B32" s="293" t="s">
        <v>647</v>
      </c>
      <c r="C32" s="294">
        <v>0.49</v>
      </c>
      <c r="D32" s="82">
        <v>16896808</v>
      </c>
      <c r="E32" s="82">
        <v>2817038</v>
      </c>
      <c r="F32" s="82">
        <v>12580909</v>
      </c>
      <c r="G32" s="82">
        <v>476064</v>
      </c>
      <c r="H32" s="82">
        <v>3034615</v>
      </c>
      <c r="I32" s="82">
        <v>1592518</v>
      </c>
      <c r="J32" s="82">
        <v>1442097</v>
      </c>
    </row>
    <row r="33" spans="2:11">
      <c r="B33" s="295"/>
      <c r="C33" s="296" t="s">
        <v>434</v>
      </c>
      <c r="D33" s="290">
        <f>+SUM(D27:D32)</f>
        <v>1972829219</v>
      </c>
      <c r="E33" s="290">
        <f t="shared" ref="E33:I33" si="4">+SUM(E27:E32)</f>
        <v>164399646</v>
      </c>
      <c r="F33" s="290">
        <f t="shared" si="4"/>
        <v>1797429871.390156</v>
      </c>
      <c r="G33" s="290">
        <f t="shared" si="4"/>
        <v>12713124</v>
      </c>
      <c r="H33" s="290">
        <f t="shared" si="4"/>
        <v>147129633</v>
      </c>
      <c r="I33" s="290">
        <f t="shared" si="4"/>
        <v>153858538</v>
      </c>
      <c r="J33" s="290">
        <f>+SUM(J27:J32)</f>
        <v>-6728905</v>
      </c>
    </row>
    <row r="34" spans="2:11" ht="6" customHeight="1"/>
    <row r="35" spans="2:11" s="286" customFormat="1" ht="12.75" customHeight="1">
      <c r="B35" s="833" t="s">
        <v>101</v>
      </c>
      <c r="C35" s="797">
        <v>45291</v>
      </c>
      <c r="D35" s="798"/>
      <c r="E35" s="798"/>
      <c r="F35" s="798"/>
      <c r="G35" s="798"/>
      <c r="H35" s="798"/>
      <c r="I35" s="798"/>
      <c r="J35" s="799"/>
      <c r="K35" s="284"/>
    </row>
    <row r="36" spans="2:11" s="286" customFormat="1" ht="45.75" customHeight="1">
      <c r="B36" s="857"/>
      <c r="C36" s="227" t="s">
        <v>435</v>
      </c>
      <c r="D36" s="227" t="s">
        <v>552</v>
      </c>
      <c r="E36" s="227" t="s">
        <v>553</v>
      </c>
      <c r="F36" s="227" t="s">
        <v>554</v>
      </c>
      <c r="G36" s="227" t="s">
        <v>555</v>
      </c>
      <c r="H36" s="227" t="s">
        <v>556</v>
      </c>
      <c r="I36" s="227" t="s">
        <v>713</v>
      </c>
      <c r="J36" s="227" t="s">
        <v>557</v>
      </c>
      <c r="K36" s="284"/>
    </row>
    <row r="37" spans="2:11" s="286" customFormat="1">
      <c r="B37" s="834"/>
      <c r="C37" s="277"/>
      <c r="D37" s="277" t="s">
        <v>150</v>
      </c>
      <c r="E37" s="277" t="s">
        <v>150</v>
      </c>
      <c r="F37" s="277" t="s">
        <v>150</v>
      </c>
      <c r="G37" s="277" t="s">
        <v>150</v>
      </c>
      <c r="H37" s="277" t="s">
        <v>150</v>
      </c>
      <c r="I37" s="277" t="s">
        <v>150</v>
      </c>
      <c r="J37" s="277" t="s">
        <v>150</v>
      </c>
      <c r="K37" s="284"/>
    </row>
    <row r="38" spans="2:11">
      <c r="B38" s="293" t="s">
        <v>306</v>
      </c>
      <c r="C38" s="294">
        <v>0.42499999999999999</v>
      </c>
      <c r="D38" s="82">
        <v>7049674</v>
      </c>
      <c r="E38" s="82">
        <v>1170867</v>
      </c>
      <c r="F38" s="82">
        <v>3457848.9411764704</v>
      </c>
      <c r="G38" s="82">
        <v>1239019</v>
      </c>
      <c r="H38" s="82">
        <v>11273543</v>
      </c>
      <c r="I38" s="82">
        <v>12963018</v>
      </c>
      <c r="J38" s="82">
        <v>-1689475</v>
      </c>
    </row>
    <row r="39" spans="2:11">
      <c r="B39" s="293" t="s">
        <v>761</v>
      </c>
      <c r="C39" s="294">
        <v>0.49</v>
      </c>
      <c r="D39" s="82">
        <v>147873361</v>
      </c>
      <c r="E39" s="82">
        <v>9841320</v>
      </c>
      <c r="F39" s="82">
        <v>112263884</v>
      </c>
      <c r="G39" s="82">
        <v>0</v>
      </c>
      <c r="H39" s="82">
        <v>55131346</v>
      </c>
      <c r="I39" s="82">
        <v>58690413</v>
      </c>
      <c r="J39" s="82">
        <v>-3559067</v>
      </c>
    </row>
    <row r="40" spans="2:11">
      <c r="B40" s="293" t="s">
        <v>646</v>
      </c>
      <c r="C40" s="294">
        <v>0.49</v>
      </c>
      <c r="D40" s="82">
        <v>1777709295</v>
      </c>
      <c r="E40" s="82">
        <v>143308287</v>
      </c>
      <c r="F40" s="82">
        <v>1657214015</v>
      </c>
      <c r="G40" s="82">
        <v>8413065</v>
      </c>
      <c r="H40" s="82">
        <v>429865526</v>
      </c>
      <c r="I40" s="82">
        <v>457921818</v>
      </c>
      <c r="J40" s="82">
        <v>-28056292</v>
      </c>
    </row>
    <row r="41" spans="2:11">
      <c r="B41" s="293" t="s">
        <v>634</v>
      </c>
      <c r="C41" s="294">
        <v>0.49</v>
      </c>
      <c r="D41" s="82">
        <v>6154021</v>
      </c>
      <c r="E41" s="82">
        <v>474833</v>
      </c>
      <c r="F41" s="82">
        <v>2396942</v>
      </c>
      <c r="G41" s="82">
        <v>0</v>
      </c>
      <c r="H41" s="82">
        <v>9790414</v>
      </c>
      <c r="I41" s="82">
        <v>8605977</v>
      </c>
      <c r="J41" s="82">
        <v>1184437</v>
      </c>
    </row>
    <row r="42" spans="2:11">
      <c r="B42" s="293" t="s">
        <v>778</v>
      </c>
      <c r="C42" s="294">
        <v>0.49</v>
      </c>
      <c r="D42" s="82">
        <v>23829411</v>
      </c>
      <c r="E42" s="82">
        <v>1036541</v>
      </c>
      <c r="F42" s="82">
        <v>7824897</v>
      </c>
      <c r="G42" s="82">
        <v>0</v>
      </c>
      <c r="H42" s="82">
        <v>29656245</v>
      </c>
      <c r="I42" s="82">
        <v>21440832</v>
      </c>
      <c r="J42" s="82">
        <v>8215413</v>
      </c>
    </row>
    <row r="43" spans="2:11">
      <c r="B43" s="293" t="s">
        <v>647</v>
      </c>
      <c r="C43" s="294">
        <v>0.49</v>
      </c>
      <c r="D43" s="82">
        <v>28340320</v>
      </c>
      <c r="E43" s="82">
        <v>2771460</v>
      </c>
      <c r="F43" s="82">
        <v>11025663</v>
      </c>
      <c r="G43" s="82">
        <v>441836</v>
      </c>
      <c r="H43" s="82">
        <v>14074833</v>
      </c>
      <c r="I43" s="82">
        <v>7290813</v>
      </c>
      <c r="J43" s="82">
        <v>6784020</v>
      </c>
    </row>
    <row r="44" spans="2:11">
      <c r="C44" s="296" t="s">
        <v>434</v>
      </c>
      <c r="D44" s="290">
        <f t="shared" ref="D44:I44" si="5">+SUM(D38:D43)</f>
        <v>1990956082</v>
      </c>
      <c r="E44" s="290">
        <f t="shared" si="5"/>
        <v>158603308</v>
      </c>
      <c r="F44" s="290">
        <f t="shared" si="5"/>
        <v>1794183249.9411764</v>
      </c>
      <c r="G44" s="290">
        <f t="shared" si="5"/>
        <v>10093920</v>
      </c>
      <c r="H44" s="290">
        <f t="shared" si="5"/>
        <v>549791907</v>
      </c>
      <c r="I44" s="290">
        <f t="shared" si="5"/>
        <v>566912871</v>
      </c>
      <c r="J44" s="290">
        <f>+SUM(J38:J43)</f>
        <v>-17120964</v>
      </c>
    </row>
    <row r="46" spans="2:11" s="58" customFormat="1">
      <c r="B46" s="167" t="s">
        <v>864</v>
      </c>
    </row>
    <row r="47" spans="2:11" s="58" customFormat="1" ht="12.75" customHeight="1">
      <c r="B47" s="833" t="s">
        <v>686</v>
      </c>
      <c r="C47" s="64">
        <v>45382</v>
      </c>
      <c r="D47" s="64">
        <v>45291</v>
      </c>
      <c r="E47" s="60"/>
      <c r="F47" s="61"/>
    </row>
    <row r="48" spans="2:11" s="58" customFormat="1">
      <c r="B48" s="834"/>
      <c r="C48" s="67" t="s">
        <v>150</v>
      </c>
      <c r="D48" s="67" t="s">
        <v>150</v>
      </c>
      <c r="E48" s="61"/>
      <c r="F48" s="61"/>
    </row>
    <row r="49" spans="2:8" s="58" customFormat="1" ht="13.15" customHeight="1">
      <c r="B49" s="76" t="s">
        <v>683</v>
      </c>
      <c r="C49" s="100">
        <v>256136299</v>
      </c>
      <c r="D49" s="100">
        <v>255390502</v>
      </c>
      <c r="F49" s="297"/>
    </row>
    <row r="50" spans="2:8" s="58" customFormat="1" ht="13.15" customHeight="1">
      <c r="B50" s="76" t="s">
        <v>684</v>
      </c>
      <c r="C50" s="579">
        <v>0.49</v>
      </c>
      <c r="D50" s="579">
        <v>0.49</v>
      </c>
      <c r="F50" s="61"/>
      <c r="G50" s="85"/>
      <c r="H50" s="88"/>
    </row>
    <row r="51" spans="2:8" s="58" customFormat="1">
      <c r="B51" s="76" t="s">
        <v>690</v>
      </c>
      <c r="C51" s="100">
        <v>125506788</v>
      </c>
      <c r="D51" s="100">
        <v>125141346</v>
      </c>
      <c r="F51" s="297"/>
      <c r="G51" s="297"/>
      <c r="H51" s="88"/>
    </row>
    <row r="52" spans="2:8" s="58" customFormat="1">
      <c r="B52" s="76" t="s">
        <v>685</v>
      </c>
      <c r="C52" s="100">
        <v>117394617</v>
      </c>
      <c r="D52" s="100">
        <v>117394617</v>
      </c>
      <c r="F52" s="61"/>
      <c r="G52" s="88"/>
      <c r="H52" s="88"/>
    </row>
    <row r="53" spans="2:8" s="58" customFormat="1">
      <c r="B53" s="76" t="s">
        <v>645</v>
      </c>
      <c r="C53" s="100">
        <v>242901405</v>
      </c>
      <c r="D53" s="100">
        <v>242535963</v>
      </c>
      <c r="F53" s="297"/>
    </row>
    <row r="54" spans="2:8" s="58" customFormat="1" ht="6" customHeight="1">
      <c r="F54" s="61"/>
    </row>
    <row r="55" spans="2:8" s="58" customFormat="1" ht="6" customHeight="1">
      <c r="F55" s="61"/>
    </row>
    <row r="56" spans="2:8" s="58" customFormat="1">
      <c r="B56" s="167" t="s">
        <v>761</v>
      </c>
    </row>
    <row r="57" spans="2:8" s="58" customFormat="1">
      <c r="B57" s="833" t="s">
        <v>686</v>
      </c>
      <c r="C57" s="64">
        <v>45382</v>
      </c>
      <c r="D57" s="64">
        <v>45291</v>
      </c>
      <c r="E57"/>
    </row>
    <row r="58" spans="2:8" s="58" customFormat="1">
      <c r="B58" s="834"/>
      <c r="C58" s="67" t="s">
        <v>150</v>
      </c>
      <c r="D58" s="67" t="s">
        <v>150</v>
      </c>
    </row>
    <row r="59" spans="2:8" s="58" customFormat="1" ht="6" customHeight="1">
      <c r="B59" s="60"/>
    </row>
    <row r="60" spans="2:8" s="58" customFormat="1">
      <c r="B60" s="76" t="s">
        <v>683</v>
      </c>
      <c r="C60" s="100">
        <v>54407816</v>
      </c>
      <c r="D60" s="100">
        <v>45450797</v>
      </c>
    </row>
    <row r="61" spans="2:8" s="58" customFormat="1">
      <c r="B61" s="76" t="s">
        <v>684</v>
      </c>
      <c r="C61" s="579">
        <v>0.49</v>
      </c>
      <c r="D61" s="579">
        <v>0.49</v>
      </c>
    </row>
    <row r="62" spans="2:8" s="58" customFormat="1">
      <c r="B62" s="76" t="s">
        <v>690</v>
      </c>
      <c r="C62" s="100">
        <v>26659829</v>
      </c>
      <c r="D62" s="100">
        <v>22270890</v>
      </c>
    </row>
    <row r="63" spans="2:8" s="58" customFormat="1">
      <c r="B63" s="76" t="s">
        <v>685</v>
      </c>
      <c r="C63" s="100">
        <v>53908642</v>
      </c>
      <c r="D63" s="100">
        <v>48303138</v>
      </c>
    </row>
    <row r="64" spans="2:8" s="58" customFormat="1">
      <c r="B64" s="76" t="s">
        <v>645</v>
      </c>
      <c r="C64" s="100">
        <v>80568471</v>
      </c>
      <c r="D64" s="100">
        <v>70574028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topLeftCell="A38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49.26953125" style="58" bestFit="1" customWidth="1"/>
    <col min="3" max="3" width="16.81640625" style="58" customWidth="1"/>
    <col min="4" max="4" width="16.36328125" style="58" customWidth="1"/>
    <col min="5" max="5" width="13.26953125" style="58" customWidth="1"/>
    <col min="6" max="6" width="22" style="58" customWidth="1"/>
    <col min="7" max="16384" width="11.453125" style="58"/>
  </cols>
  <sheetData>
    <row r="1" spans="2:6" ht="6" customHeight="1">
      <c r="B1" s="60"/>
    </row>
    <row r="2" spans="2:6" s="138" customFormat="1" ht="18.5">
      <c r="B2" s="136" t="s">
        <v>1060</v>
      </c>
      <c r="C2" s="206"/>
    </row>
    <row r="3" spans="2:6" ht="6" customHeight="1"/>
    <row r="4" spans="2:6" s="61" customFormat="1">
      <c r="B4" s="191" t="s">
        <v>450</v>
      </c>
      <c r="C4" s="822" t="s">
        <v>52</v>
      </c>
      <c r="D4" s="823"/>
    </row>
    <row r="5" spans="2:6" s="61" customFormat="1">
      <c r="B5" s="298" t="s">
        <v>321</v>
      </c>
      <c r="C5" s="64">
        <v>45382</v>
      </c>
      <c r="D5" s="64">
        <v>45291</v>
      </c>
    </row>
    <row r="6" spans="2:6" s="61" customFormat="1">
      <c r="B6" s="298"/>
      <c r="C6" s="67" t="s">
        <v>150</v>
      </c>
      <c r="D6" s="67" t="s">
        <v>150</v>
      </c>
    </row>
    <row r="7" spans="2:6">
      <c r="B7" s="72" t="s">
        <v>28</v>
      </c>
      <c r="C7" s="74">
        <v>307821111</v>
      </c>
      <c r="D7" s="74">
        <v>276967339</v>
      </c>
    </row>
    <row r="8" spans="2:6">
      <c r="B8" s="72" t="s">
        <v>29</v>
      </c>
      <c r="C8" s="74">
        <v>554415459</v>
      </c>
      <c r="D8" s="74">
        <v>497036604</v>
      </c>
    </row>
    <row r="9" spans="2:6">
      <c r="B9" s="195" t="s">
        <v>8</v>
      </c>
      <c r="C9" s="78">
        <f>+SUM(C7:C8)</f>
        <v>862236570</v>
      </c>
      <c r="D9" s="78">
        <f>+SUM(D7:D8)</f>
        <v>774003943</v>
      </c>
      <c r="F9" s="61"/>
    </row>
    <row r="10" spans="2:6">
      <c r="B10" s="72" t="s">
        <v>23</v>
      </c>
      <c r="C10" s="74">
        <v>669303641</v>
      </c>
      <c r="D10" s="74">
        <v>613132328</v>
      </c>
    </row>
    <row r="11" spans="2:6">
      <c r="B11" s="72" t="s">
        <v>24</v>
      </c>
      <c r="C11" s="74">
        <v>190487724</v>
      </c>
      <c r="D11" s="74">
        <v>159607460</v>
      </c>
    </row>
    <row r="12" spans="2:6">
      <c r="B12" s="72" t="s">
        <v>25</v>
      </c>
      <c r="C12" s="74">
        <v>2445205</v>
      </c>
      <c r="D12" s="74">
        <v>1264155</v>
      </c>
    </row>
    <row r="13" spans="2:6">
      <c r="B13" s="195" t="s">
        <v>26</v>
      </c>
      <c r="C13" s="78">
        <f>+SUM(C10:C12)</f>
        <v>862236570</v>
      </c>
      <c r="D13" s="78">
        <f>+SUM(D10:D12)</f>
        <v>774003943</v>
      </c>
      <c r="F13" s="61"/>
    </row>
    <row r="14" spans="2:6" ht="6" customHeight="1"/>
    <row r="15" spans="2:6" s="61" customFormat="1">
      <c r="B15" s="191" t="s">
        <v>450</v>
      </c>
      <c r="C15" s="822" t="s">
        <v>52</v>
      </c>
      <c r="D15" s="823"/>
    </row>
    <row r="16" spans="2:6" s="61" customFormat="1">
      <c r="B16" s="298" t="s">
        <v>322</v>
      </c>
      <c r="C16" s="64">
        <v>45382</v>
      </c>
      <c r="D16" s="64">
        <v>45291</v>
      </c>
    </row>
    <row r="17" spans="2:6" s="61" customFormat="1">
      <c r="B17" s="298"/>
      <c r="C17" s="67" t="s">
        <v>150</v>
      </c>
      <c r="D17" s="67" t="s">
        <v>150</v>
      </c>
    </row>
    <row r="18" spans="2:6">
      <c r="B18" s="72" t="s">
        <v>237</v>
      </c>
      <c r="C18" s="74">
        <v>581323835.07500005</v>
      </c>
      <c r="D18" s="74">
        <v>620173350.36100006</v>
      </c>
    </row>
    <row r="19" spans="2:6">
      <c r="B19" s="72" t="s">
        <v>238</v>
      </c>
      <c r="C19" s="74">
        <v>554415459</v>
      </c>
      <c r="D19" s="74">
        <v>497036604</v>
      </c>
    </row>
    <row r="20" spans="2:6">
      <c r="B20" s="195" t="s">
        <v>27</v>
      </c>
      <c r="C20" s="78">
        <f>+SUM(C18:C19)</f>
        <v>1135739294.075</v>
      </c>
      <c r="D20" s="78">
        <f>+SUM(D18:D19)</f>
        <v>1117209954.3610001</v>
      </c>
      <c r="F20" s="61"/>
    </row>
    <row r="21" spans="2:6">
      <c r="B21" s="72" t="s">
        <v>239</v>
      </c>
      <c r="C21" s="74">
        <v>675341357.66400003</v>
      </c>
      <c r="D21" s="74">
        <v>632256586</v>
      </c>
    </row>
    <row r="22" spans="2:6">
      <c r="B22" s="72" t="s">
        <v>240</v>
      </c>
      <c r="C22" s="74">
        <v>426785659.41100001</v>
      </c>
      <c r="D22" s="74">
        <v>455981609.361</v>
      </c>
    </row>
    <row r="23" spans="2:6">
      <c r="B23" s="72" t="s">
        <v>241</v>
      </c>
      <c r="C23" s="74">
        <v>33612277</v>
      </c>
      <c r="D23" s="74">
        <v>28971759</v>
      </c>
    </row>
    <row r="24" spans="2:6">
      <c r="B24" s="195" t="s">
        <v>30</v>
      </c>
      <c r="C24" s="78">
        <f>+SUM(C21:C23)</f>
        <v>1135739294.075</v>
      </c>
      <c r="D24" s="78">
        <f>+SUM(D21:D23)</f>
        <v>1117209954.3610001</v>
      </c>
    </row>
    <row r="25" spans="2:6" ht="6" customHeight="1"/>
    <row r="26" spans="2:6" s="61" customFormat="1">
      <c r="B26" s="191" t="s">
        <v>31</v>
      </c>
      <c r="C26" s="822" t="s">
        <v>52</v>
      </c>
      <c r="D26" s="823"/>
    </row>
    <row r="27" spans="2:6" s="61" customFormat="1">
      <c r="B27" s="298"/>
      <c r="C27" s="64">
        <v>45382</v>
      </c>
      <c r="D27" s="64">
        <v>45291</v>
      </c>
    </row>
    <row r="28" spans="2:6" s="61" customFormat="1">
      <c r="B28" s="298"/>
      <c r="C28" s="67" t="s">
        <v>150</v>
      </c>
      <c r="D28" s="67" t="s">
        <v>150</v>
      </c>
    </row>
    <row r="29" spans="2:6">
      <c r="B29" s="72" t="s">
        <v>22</v>
      </c>
      <c r="C29" s="74">
        <v>-273502724.07499999</v>
      </c>
      <c r="D29" s="74">
        <v>-343206011.361</v>
      </c>
    </row>
    <row r="30" spans="2:6">
      <c r="B30" s="195" t="s">
        <v>31</v>
      </c>
      <c r="C30" s="78">
        <f>+C29</f>
        <v>-273502724.07499999</v>
      </c>
      <c r="D30" s="78">
        <f>+D29</f>
        <v>-343206011.361</v>
      </c>
    </row>
    <row r="31" spans="2:6" ht="13.15" customHeight="1">
      <c r="B31" s="72" t="s">
        <v>833</v>
      </c>
      <c r="C31" s="74">
        <v>-6037716.6639999999</v>
      </c>
      <c r="D31" s="74">
        <v>-19124258</v>
      </c>
    </row>
    <row r="32" spans="2:6">
      <c r="B32" s="72" t="s">
        <v>32</v>
      </c>
      <c r="C32" s="74">
        <v>-236297935.41100001</v>
      </c>
      <c r="D32" s="74">
        <v>-296374149.361</v>
      </c>
    </row>
    <row r="33" spans="2:6">
      <c r="B33" s="72" t="s">
        <v>33</v>
      </c>
      <c r="C33" s="74">
        <v>-31167072</v>
      </c>
      <c r="D33" s="74">
        <v>-27707604</v>
      </c>
    </row>
    <row r="34" spans="2:6">
      <c r="B34" s="195" t="s">
        <v>31</v>
      </c>
      <c r="C34" s="78">
        <f>+SUM(C31:C33)</f>
        <v>-273502724.07500005</v>
      </c>
      <c r="D34" s="78">
        <f>+SUM(D31:D33)</f>
        <v>-343206011.361</v>
      </c>
      <c r="F34" s="61"/>
    </row>
    <row r="36" spans="2:6" s="61" customFormat="1">
      <c r="B36" s="866" t="s">
        <v>493</v>
      </c>
      <c r="C36" s="802" t="s">
        <v>495</v>
      </c>
      <c r="D36" s="802" t="s">
        <v>494</v>
      </c>
    </row>
    <row r="37" spans="2:6" s="61" customFormat="1">
      <c r="B37" s="867"/>
      <c r="C37" s="804"/>
      <c r="D37" s="804"/>
      <c r="E37" s="297"/>
    </row>
    <row r="38" spans="2:6">
      <c r="B38" s="72" t="s">
        <v>496</v>
      </c>
      <c r="C38" s="74">
        <v>1</v>
      </c>
      <c r="D38" s="74">
        <v>7</v>
      </c>
      <c r="E38" s="85"/>
    </row>
    <row r="39" spans="2:6">
      <c r="B39" s="72" t="s">
        <v>1360</v>
      </c>
      <c r="C39" s="299" t="s">
        <v>274</v>
      </c>
      <c r="D39" s="299" t="s">
        <v>274</v>
      </c>
    </row>
    <row r="40" spans="2:6">
      <c r="B40" s="72" t="s">
        <v>497</v>
      </c>
      <c r="C40" s="74">
        <v>1</v>
      </c>
      <c r="D40" s="74">
        <v>7</v>
      </c>
    </row>
    <row r="41" spans="2:6">
      <c r="B41" s="72" t="s">
        <v>498</v>
      </c>
      <c r="C41" s="74">
        <v>1</v>
      </c>
      <c r="D41" s="74">
        <v>5</v>
      </c>
    </row>
    <row r="42" spans="2:6" customFormat="1" ht="12.5"/>
    <row r="43" spans="2:6" s="61" customFormat="1">
      <c r="B43" s="833" t="s">
        <v>558</v>
      </c>
      <c r="C43" s="797">
        <v>45382</v>
      </c>
      <c r="D43" s="798"/>
      <c r="E43" s="798"/>
      <c r="F43" s="799"/>
    </row>
    <row r="44" spans="2:6" s="61" customFormat="1" ht="43.5" customHeight="1">
      <c r="B44" s="857"/>
      <c r="C44" s="227" t="s">
        <v>112</v>
      </c>
      <c r="D44" s="227" t="s">
        <v>114</v>
      </c>
      <c r="E44" s="227" t="s">
        <v>113</v>
      </c>
      <c r="F44" s="227" t="s">
        <v>8</v>
      </c>
    </row>
    <row r="45" spans="2:6" s="61" customFormat="1">
      <c r="B45" s="231"/>
      <c r="C45" s="231" t="s">
        <v>150</v>
      </c>
      <c r="D45" s="231" t="s">
        <v>150</v>
      </c>
      <c r="E45" s="231" t="s">
        <v>150</v>
      </c>
      <c r="F45" s="231" t="s">
        <v>150</v>
      </c>
    </row>
    <row r="46" spans="2:6">
      <c r="B46" s="300" t="s">
        <v>1145</v>
      </c>
      <c r="C46" s="74">
        <v>613132328</v>
      </c>
      <c r="D46" s="74">
        <v>159607460</v>
      </c>
      <c r="E46" s="74">
        <v>1264155</v>
      </c>
      <c r="F46" s="74">
        <v>774003943</v>
      </c>
    </row>
    <row r="47" spans="2:6">
      <c r="B47" s="300" t="s">
        <v>331</v>
      </c>
      <c r="C47" s="74">
        <v>0</v>
      </c>
      <c r="D47" s="74">
        <v>22772102</v>
      </c>
      <c r="E47" s="74">
        <v>0</v>
      </c>
      <c r="F47" s="74">
        <v>22772102</v>
      </c>
    </row>
    <row r="48" spans="2:6" ht="15" customHeight="1">
      <c r="B48" s="301" t="s">
        <v>332</v>
      </c>
      <c r="C48" s="74">
        <v>0</v>
      </c>
      <c r="D48" s="74">
        <v>0</v>
      </c>
      <c r="E48" s="74">
        <v>0</v>
      </c>
      <c r="F48" s="74">
        <v>0</v>
      </c>
    </row>
    <row r="49" spans="2:7" ht="15" customHeight="1">
      <c r="B49" s="301" t="s">
        <v>333</v>
      </c>
      <c r="C49" s="74">
        <v>-1207543</v>
      </c>
      <c r="D49" s="74">
        <v>-10038267</v>
      </c>
      <c r="E49" s="74">
        <v>0</v>
      </c>
      <c r="F49" s="74">
        <v>-11245810</v>
      </c>
    </row>
    <row r="50" spans="2:7" ht="14.15" customHeight="1">
      <c r="B50" s="301" t="s">
        <v>70</v>
      </c>
      <c r="C50" s="74">
        <v>57378856</v>
      </c>
      <c r="D50" s="74">
        <v>13217300</v>
      </c>
      <c r="E50" s="74">
        <v>1181050</v>
      </c>
      <c r="F50" s="74">
        <v>71777206</v>
      </c>
    </row>
    <row r="51" spans="2:7" ht="14.15" customHeight="1">
      <c r="B51" s="301" t="s">
        <v>734</v>
      </c>
      <c r="C51" s="74">
        <v>0</v>
      </c>
      <c r="D51" s="74">
        <v>4929129</v>
      </c>
      <c r="E51" s="74">
        <v>0</v>
      </c>
      <c r="F51" s="74">
        <v>4929129</v>
      </c>
    </row>
    <row r="52" spans="2:7">
      <c r="B52" s="292" t="s">
        <v>1359</v>
      </c>
      <c r="C52" s="78">
        <f>+SUM(C46:C51)</f>
        <v>669303641</v>
      </c>
      <c r="D52" s="78">
        <f t="shared" ref="D52:F52" si="0">+SUM(D46:D51)</f>
        <v>190487724</v>
      </c>
      <c r="E52" s="78">
        <f t="shared" si="0"/>
        <v>2445205</v>
      </c>
      <c r="F52" s="78">
        <f t="shared" si="0"/>
        <v>862236570</v>
      </c>
      <c r="G52" s="560">
        <v>0</v>
      </c>
    </row>
    <row r="53" spans="2:7">
      <c r="C53" s="85"/>
      <c r="D53" s="85"/>
      <c r="E53" s="85"/>
      <c r="F53" s="85"/>
    </row>
    <row r="54" spans="2:7" ht="6" customHeight="1"/>
    <row r="55" spans="2:7" s="61" customFormat="1" ht="12.75" customHeight="1">
      <c r="B55" s="833" t="s">
        <v>558</v>
      </c>
      <c r="C55" s="797">
        <v>44926</v>
      </c>
      <c r="D55" s="798"/>
      <c r="E55" s="798"/>
      <c r="F55" s="799"/>
    </row>
    <row r="56" spans="2:7" s="61" customFormat="1" ht="43.5" customHeight="1">
      <c r="B56" s="857"/>
      <c r="C56" s="227" t="s">
        <v>112</v>
      </c>
      <c r="D56" s="227" t="s">
        <v>114</v>
      </c>
      <c r="E56" s="227" t="s">
        <v>113</v>
      </c>
      <c r="F56" s="227" t="s">
        <v>8</v>
      </c>
    </row>
    <row r="57" spans="2:7" s="61" customFormat="1">
      <c r="B57" s="231"/>
      <c r="C57" s="231" t="s">
        <v>150</v>
      </c>
      <c r="D57" s="231" t="s">
        <v>150</v>
      </c>
      <c r="E57" s="231" t="s">
        <v>150</v>
      </c>
      <c r="F57" s="231" t="s">
        <v>150</v>
      </c>
    </row>
    <row r="58" spans="2:7">
      <c r="B58" s="300" t="s">
        <v>1145</v>
      </c>
      <c r="C58" s="74">
        <v>592826688</v>
      </c>
      <c r="D58" s="74">
        <v>110704838</v>
      </c>
      <c r="E58" s="74">
        <v>1592239</v>
      </c>
      <c r="F58" s="74">
        <v>705123765</v>
      </c>
    </row>
    <row r="59" spans="2:7">
      <c r="B59" s="300" t="s">
        <v>331</v>
      </c>
      <c r="C59" s="74">
        <v>0</v>
      </c>
      <c r="D59" s="74">
        <v>83523486</v>
      </c>
      <c r="E59" s="74">
        <v>0</v>
      </c>
      <c r="F59" s="74">
        <v>83523486</v>
      </c>
    </row>
    <row r="60" spans="2:7">
      <c r="B60" s="300" t="s">
        <v>1027</v>
      </c>
      <c r="C60" s="74">
        <v>7633061</v>
      </c>
      <c r="D60" s="74">
        <v>0</v>
      </c>
      <c r="E60" s="74">
        <v>0</v>
      </c>
      <c r="F60" s="74">
        <v>7633061</v>
      </c>
    </row>
    <row r="61" spans="2:7">
      <c r="B61" s="300" t="s">
        <v>332</v>
      </c>
      <c r="C61" s="74">
        <v>0</v>
      </c>
      <c r="D61" s="74">
        <v>-47542</v>
      </c>
      <c r="E61" s="74">
        <v>0</v>
      </c>
      <c r="F61" s="74">
        <v>-47542</v>
      </c>
    </row>
    <row r="62" spans="2:7">
      <c r="B62" s="300" t="s">
        <v>333</v>
      </c>
      <c r="C62" s="74">
        <v>-4830173</v>
      </c>
      <c r="D62" s="74">
        <v>-32440394</v>
      </c>
      <c r="E62" s="74">
        <v>0</v>
      </c>
      <c r="F62" s="74">
        <v>-37270567</v>
      </c>
    </row>
    <row r="63" spans="2:7" ht="26">
      <c r="B63" s="301" t="s">
        <v>70</v>
      </c>
      <c r="C63" s="74">
        <v>17502752</v>
      </c>
      <c r="D63" s="74">
        <v>-4865646</v>
      </c>
      <c r="E63" s="74">
        <v>-328084</v>
      </c>
      <c r="F63" s="74">
        <v>12309022</v>
      </c>
    </row>
    <row r="64" spans="2:7">
      <c r="B64" s="302" t="s">
        <v>734</v>
      </c>
      <c r="C64" s="74">
        <v>0</v>
      </c>
      <c r="D64" s="74">
        <v>2732718</v>
      </c>
      <c r="E64" s="74">
        <v>0</v>
      </c>
      <c r="F64" s="74">
        <v>2732718</v>
      </c>
    </row>
    <row r="65" spans="2:7">
      <c r="B65" s="302" t="s">
        <v>1028</v>
      </c>
      <c r="C65" s="74">
        <v>0</v>
      </c>
      <c r="D65" s="74">
        <v>0</v>
      </c>
      <c r="E65" s="74">
        <v>0</v>
      </c>
      <c r="F65" s="74">
        <v>0</v>
      </c>
    </row>
    <row r="66" spans="2:7">
      <c r="B66" s="292" t="s">
        <v>1098</v>
      </c>
      <c r="C66" s="78">
        <f>+SUM(C58:C65)</f>
        <v>613132328</v>
      </c>
      <c r="D66" s="78">
        <f t="shared" ref="D66:F66" si="1">+SUM(D58:D65)</f>
        <v>159607460</v>
      </c>
      <c r="E66" s="78">
        <f t="shared" si="1"/>
        <v>1264155</v>
      </c>
      <c r="F66" s="78">
        <f t="shared" si="1"/>
        <v>774003943</v>
      </c>
      <c r="G66" s="560">
        <v>0</v>
      </c>
    </row>
    <row r="68" spans="2:7" s="61" customFormat="1" ht="86.25" customHeight="1">
      <c r="B68" s="91" t="s">
        <v>115</v>
      </c>
      <c r="C68" s="91" t="s">
        <v>412</v>
      </c>
      <c r="D68" s="91" t="s">
        <v>271</v>
      </c>
      <c r="E68" s="91" t="s">
        <v>134</v>
      </c>
      <c r="F68" s="180" t="s">
        <v>516</v>
      </c>
    </row>
    <row r="69" spans="2:7" s="304" customFormat="1" ht="12.75" customHeight="1">
      <c r="B69" s="303" t="s">
        <v>401</v>
      </c>
      <c r="C69" s="408">
        <v>115924140</v>
      </c>
      <c r="D69" s="408" t="s">
        <v>1441</v>
      </c>
      <c r="E69" s="408" t="s">
        <v>140</v>
      </c>
      <c r="F69" s="408" t="s">
        <v>517</v>
      </c>
      <c r="G69" s="61"/>
    </row>
    <row r="70" spans="2:7" ht="12.75" customHeight="1">
      <c r="B70" s="72" t="s">
        <v>357</v>
      </c>
      <c r="C70" s="315">
        <v>171584</v>
      </c>
      <c r="D70" s="315" t="s">
        <v>1441</v>
      </c>
      <c r="E70" s="315" t="s">
        <v>140</v>
      </c>
      <c r="F70" s="315" t="s">
        <v>517</v>
      </c>
      <c r="G70" s="61"/>
    </row>
    <row r="71" spans="2:7" ht="12.75" customHeight="1">
      <c r="B71" s="72" t="s">
        <v>715</v>
      </c>
      <c r="C71" s="315">
        <v>1304371</v>
      </c>
      <c r="D71" s="315" t="s">
        <v>274</v>
      </c>
      <c r="E71" s="315" t="s">
        <v>140</v>
      </c>
      <c r="F71" s="315" t="s">
        <v>517</v>
      </c>
      <c r="G71" s="61"/>
    </row>
    <row r="72" spans="2:7">
      <c r="B72" s="72" t="s">
        <v>345</v>
      </c>
      <c r="C72" s="315">
        <v>42662978</v>
      </c>
      <c r="D72" s="315" t="s">
        <v>274</v>
      </c>
      <c r="E72" s="315" t="s">
        <v>305</v>
      </c>
      <c r="F72" s="315" t="s">
        <v>418</v>
      </c>
      <c r="G72" s="61"/>
    </row>
    <row r="73" spans="2:7">
      <c r="B73" s="72" t="s">
        <v>346</v>
      </c>
      <c r="C73" s="315">
        <v>93082861</v>
      </c>
      <c r="D73" s="315" t="s">
        <v>274</v>
      </c>
      <c r="E73" s="315" t="s">
        <v>305</v>
      </c>
      <c r="F73" s="315" t="s">
        <v>418</v>
      </c>
      <c r="G73" s="61"/>
    </row>
    <row r="74" spans="2:7" ht="12.75" customHeight="1">
      <c r="B74" s="72" t="s">
        <v>354</v>
      </c>
      <c r="C74" s="315">
        <v>16450050</v>
      </c>
      <c r="D74" s="315" t="s">
        <v>274</v>
      </c>
      <c r="E74" s="315" t="s">
        <v>122</v>
      </c>
      <c r="F74" s="315" t="s">
        <v>418</v>
      </c>
      <c r="G74" s="61"/>
    </row>
    <row r="75" spans="2:7" ht="12.75" customHeight="1">
      <c r="B75" s="72" t="s">
        <v>355</v>
      </c>
      <c r="C75" s="315">
        <v>736572</v>
      </c>
      <c r="D75" s="315" t="s">
        <v>274</v>
      </c>
      <c r="E75" s="315" t="s">
        <v>122</v>
      </c>
      <c r="F75" s="315" t="s">
        <v>418</v>
      </c>
      <c r="G75" s="61"/>
    </row>
    <row r="76" spans="2:7" ht="12.75" customHeight="1">
      <c r="B76" s="72" t="s">
        <v>110</v>
      </c>
      <c r="C76" s="315">
        <v>11212028</v>
      </c>
      <c r="D76" s="315" t="s">
        <v>274</v>
      </c>
      <c r="E76" s="315" t="s">
        <v>122</v>
      </c>
      <c r="F76" s="315" t="s">
        <v>418</v>
      </c>
      <c r="G76" s="61"/>
    </row>
    <row r="77" spans="2:7">
      <c r="B77" s="72" t="s">
        <v>1029</v>
      </c>
      <c r="C77" s="315">
        <v>14870296</v>
      </c>
      <c r="D77" s="315" t="s">
        <v>274</v>
      </c>
      <c r="E77" s="315" t="s">
        <v>122</v>
      </c>
      <c r="F77" s="315" t="s">
        <v>418</v>
      </c>
      <c r="G77" s="61"/>
    </row>
    <row r="78" spans="2:7">
      <c r="B78" s="72" t="s">
        <v>1030</v>
      </c>
      <c r="C78" s="315">
        <v>374096303</v>
      </c>
      <c r="D78" s="315" t="s">
        <v>274</v>
      </c>
      <c r="E78" s="315" t="s">
        <v>1031</v>
      </c>
      <c r="F78" s="315" t="s">
        <v>418</v>
      </c>
      <c r="G78" s="61"/>
    </row>
    <row r="79" spans="2:7">
      <c r="B79" s="305" t="s">
        <v>273</v>
      </c>
      <c r="C79" s="78">
        <v>669303641</v>
      </c>
      <c r="D79" s="78"/>
      <c r="E79" s="78"/>
      <c r="F79" s="210"/>
      <c r="G79" s="61"/>
    </row>
    <row r="80" spans="2:7">
      <c r="C80" s="85"/>
      <c r="E80" s="306"/>
      <c r="F80" s="306"/>
      <c r="G80" s="61"/>
    </row>
    <row r="81" spans="2:6" ht="6" customHeight="1">
      <c r="C81" s="87"/>
      <c r="E81" s="306"/>
      <c r="F81" s="306"/>
    </row>
    <row r="82" spans="2:6" s="61" customFormat="1" ht="13.5" customHeight="1">
      <c r="B82" s="813" t="s">
        <v>272</v>
      </c>
      <c r="C82" s="852" t="s">
        <v>726</v>
      </c>
      <c r="D82" s="852"/>
      <c r="E82" s="852"/>
      <c r="F82" s="852"/>
    </row>
    <row r="83" spans="2:6" s="61" customFormat="1" ht="12.75" customHeight="1">
      <c r="B83" s="814"/>
      <c r="C83" s="307" t="s">
        <v>1342</v>
      </c>
      <c r="D83" s="307" t="s">
        <v>1142</v>
      </c>
      <c r="E83" s="183" t="s">
        <v>1182</v>
      </c>
      <c r="F83" s="183" t="s">
        <v>1183</v>
      </c>
    </row>
    <row r="84" spans="2:6" s="61" customFormat="1" ht="12.75" customHeight="1">
      <c r="B84" s="814"/>
      <c r="C84" s="279">
        <v>45382</v>
      </c>
      <c r="D84" s="279">
        <v>45016</v>
      </c>
      <c r="E84" s="94">
        <v>45382</v>
      </c>
      <c r="F84" s="279">
        <v>45016</v>
      </c>
    </row>
    <row r="85" spans="2:6" s="61" customFormat="1" ht="12.75" customHeight="1">
      <c r="B85" s="815"/>
      <c r="C85" s="281" t="s">
        <v>150</v>
      </c>
      <c r="D85" s="281" t="s">
        <v>150</v>
      </c>
      <c r="E85" s="67" t="s">
        <v>150</v>
      </c>
      <c r="F85" s="67" t="s">
        <v>150</v>
      </c>
    </row>
    <row r="86" spans="2:6">
      <c r="B86" s="72" t="s">
        <v>232</v>
      </c>
      <c r="C86" s="74">
        <v>11245810</v>
      </c>
      <c r="D86" s="74">
        <v>9805669</v>
      </c>
      <c r="E86" s="74">
        <v>11245810</v>
      </c>
      <c r="F86" s="74">
        <v>9805669</v>
      </c>
    </row>
    <row r="87" spans="2:6">
      <c r="B87" s="305" t="s">
        <v>273</v>
      </c>
      <c r="C87" s="209">
        <f>+C86</f>
        <v>11245810</v>
      </c>
      <c r="D87" s="209">
        <f t="shared" ref="D87:F87" si="2">+D86</f>
        <v>9805669</v>
      </c>
      <c r="E87" s="209">
        <f t="shared" si="2"/>
        <v>11245810</v>
      </c>
      <c r="F87" s="209">
        <f t="shared" si="2"/>
        <v>9805669</v>
      </c>
    </row>
    <row r="88" spans="2:6">
      <c r="D88"/>
      <c r="E88"/>
      <c r="F88"/>
    </row>
  </sheetData>
  <mergeCells count="12">
    <mergeCell ref="B43:B44"/>
    <mergeCell ref="C43:F43"/>
    <mergeCell ref="B55:B56"/>
    <mergeCell ref="C55:F55"/>
    <mergeCell ref="B82:B85"/>
    <mergeCell ref="C82:F82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0"/>
  <sheetViews>
    <sheetView showGridLines="0" zoomScale="85" zoomScaleNormal="85" workbookViewId="0">
      <selection activeCell="E11" sqref="E11"/>
    </sheetView>
  </sheetViews>
  <sheetFormatPr baseColWidth="10" defaultColWidth="11.453125" defaultRowHeight="13"/>
  <cols>
    <col min="1" max="1" width="2.453125" style="58" customWidth="1"/>
    <col min="2" max="2" width="32.81640625" style="58" customWidth="1"/>
    <col min="3" max="4" width="18.7265625" style="58" customWidth="1"/>
    <col min="5" max="5" width="20.81640625" style="58" bestFit="1" customWidth="1"/>
    <col min="6" max="6" width="19.54296875" style="58" bestFit="1" customWidth="1"/>
    <col min="7" max="7" width="18.7265625" style="58" customWidth="1"/>
    <col min="8" max="16384" width="11.453125" style="58"/>
  </cols>
  <sheetData>
    <row r="1" spans="1:7" ht="5.15" customHeight="1"/>
    <row r="2" spans="1:7" s="138" customFormat="1" ht="18.5">
      <c r="B2" s="136" t="s">
        <v>1061</v>
      </c>
      <c r="C2" s="206"/>
    </row>
    <row r="3" spans="1:7" ht="6" customHeight="1"/>
    <row r="4" spans="1:7" s="61" customFormat="1" ht="65.25" customHeight="1">
      <c r="B4" s="868" t="s">
        <v>509</v>
      </c>
      <c r="C4" s="64">
        <v>45291</v>
      </c>
      <c r="D4" s="91" t="s">
        <v>734</v>
      </c>
      <c r="E4" s="64" t="s">
        <v>1192</v>
      </c>
      <c r="F4" s="64" t="s">
        <v>971</v>
      </c>
      <c r="G4" s="64">
        <v>45382</v>
      </c>
    </row>
    <row r="5" spans="1:7" s="61" customFormat="1" ht="12.75" customHeight="1">
      <c r="B5" s="869"/>
      <c r="C5" s="67" t="s">
        <v>150</v>
      </c>
      <c r="D5" s="67" t="s">
        <v>150</v>
      </c>
      <c r="E5" s="67" t="s">
        <v>150</v>
      </c>
      <c r="F5" s="67" t="s">
        <v>150</v>
      </c>
      <c r="G5" s="67" t="s">
        <v>150</v>
      </c>
    </row>
    <row r="6" spans="1:7">
      <c r="B6" s="72" t="s">
        <v>416</v>
      </c>
      <c r="C6" s="308">
        <v>501759</v>
      </c>
      <c r="D6" s="308">
        <v>317009</v>
      </c>
      <c r="E6" s="308">
        <v>0</v>
      </c>
      <c r="F6" s="308">
        <v>23018</v>
      </c>
      <c r="G6" s="308">
        <v>841786</v>
      </c>
    </row>
    <row r="7" spans="1:7" ht="12.75" customHeight="1">
      <c r="B7" s="72" t="s">
        <v>510</v>
      </c>
      <c r="C7" s="308">
        <v>106991957</v>
      </c>
      <c r="D7" s="308">
        <v>0</v>
      </c>
      <c r="E7" s="308">
        <v>0</v>
      </c>
      <c r="F7" s="308">
        <v>0</v>
      </c>
      <c r="G7" s="308">
        <v>106991957</v>
      </c>
    </row>
    <row r="8" spans="1:7">
      <c r="B8" s="72" t="s">
        <v>511</v>
      </c>
      <c r="C8" s="308">
        <v>301711618</v>
      </c>
      <c r="D8" s="308">
        <v>0</v>
      </c>
      <c r="E8" s="308">
        <v>0</v>
      </c>
      <c r="F8" s="308">
        <v>25724714</v>
      </c>
      <c r="G8" s="308">
        <v>327436332</v>
      </c>
    </row>
    <row r="9" spans="1:7">
      <c r="B9" s="72" t="s">
        <v>512</v>
      </c>
      <c r="C9" s="308">
        <v>313707996</v>
      </c>
      <c r="D9" s="308">
        <v>0</v>
      </c>
      <c r="E9" s="308">
        <v>0</v>
      </c>
      <c r="F9" s="308">
        <v>36405325</v>
      </c>
      <c r="G9" s="308">
        <v>350113321</v>
      </c>
    </row>
    <row r="10" spans="1:7">
      <c r="B10" s="72" t="s">
        <v>536</v>
      </c>
      <c r="C10" s="308">
        <v>439078364</v>
      </c>
      <c r="D10" s="308">
        <v>0</v>
      </c>
      <c r="E10" s="308">
        <v>0</v>
      </c>
      <c r="F10" s="308">
        <v>38180727</v>
      </c>
      <c r="G10" s="308">
        <v>477259091</v>
      </c>
    </row>
    <row r="11" spans="1:7">
      <c r="B11" s="72" t="s">
        <v>1041</v>
      </c>
      <c r="C11" s="308">
        <v>609010370</v>
      </c>
      <c r="D11" s="308">
        <v>0</v>
      </c>
      <c r="E11" s="308">
        <v>0</v>
      </c>
      <c r="F11" s="308">
        <v>72619932</v>
      </c>
      <c r="G11" s="308">
        <v>681630302</v>
      </c>
    </row>
    <row r="12" spans="1:7">
      <c r="B12" s="72" t="s">
        <v>641</v>
      </c>
      <c r="C12" s="308">
        <v>54683034</v>
      </c>
      <c r="D12" s="308">
        <v>0</v>
      </c>
      <c r="E12" s="308">
        <v>0</v>
      </c>
      <c r="F12" s="308">
        <v>4755046</v>
      </c>
      <c r="G12" s="308">
        <v>59438080</v>
      </c>
    </row>
    <row r="13" spans="1:7">
      <c r="B13" s="72" t="s">
        <v>642</v>
      </c>
      <c r="C13" s="308">
        <v>32809819</v>
      </c>
      <c r="D13" s="308">
        <v>0</v>
      </c>
      <c r="E13" s="308">
        <v>0</v>
      </c>
      <c r="F13" s="308">
        <v>2853028</v>
      </c>
      <c r="G13" s="308">
        <v>35662847</v>
      </c>
    </row>
    <row r="14" spans="1:7">
      <c r="B14" s="72" t="s">
        <v>513</v>
      </c>
      <c r="C14" s="308">
        <v>7868702</v>
      </c>
      <c r="D14" s="308">
        <v>4966481</v>
      </c>
      <c r="E14" s="308">
        <v>0</v>
      </c>
      <c r="F14" s="308">
        <v>360949</v>
      </c>
      <c r="G14" s="308">
        <v>13196132</v>
      </c>
    </row>
    <row r="15" spans="1:7">
      <c r="B15" s="72" t="s">
        <v>514</v>
      </c>
      <c r="C15" s="308">
        <v>1227458</v>
      </c>
      <c r="D15" s="308">
        <v>0</v>
      </c>
      <c r="E15" s="308">
        <v>0</v>
      </c>
      <c r="F15" s="308">
        <v>0</v>
      </c>
      <c r="G15" s="308">
        <v>1227458</v>
      </c>
    </row>
    <row r="16" spans="1:7">
      <c r="A16" s="85">
        <v>0</v>
      </c>
      <c r="B16" s="72" t="s">
        <v>515</v>
      </c>
      <c r="C16" s="308">
        <v>5998924</v>
      </c>
      <c r="D16" s="308">
        <v>0</v>
      </c>
      <c r="E16" s="308">
        <v>0</v>
      </c>
      <c r="F16" s="308">
        <v>0</v>
      </c>
      <c r="G16" s="308">
        <v>5998924</v>
      </c>
    </row>
    <row r="17" spans="2:7">
      <c r="B17" s="78" t="s">
        <v>161</v>
      </c>
      <c r="C17" s="78">
        <f>+SUM(C6:C16)</f>
        <v>1873590001</v>
      </c>
      <c r="D17" s="78">
        <f>+SUM(D6:D16)</f>
        <v>5283490</v>
      </c>
      <c r="E17" s="78">
        <f t="shared" ref="E17:G17" si="0">+SUM(E6:E16)</f>
        <v>0</v>
      </c>
      <c r="F17" s="78">
        <f t="shared" si="0"/>
        <v>180922739</v>
      </c>
      <c r="G17" s="78">
        <f t="shared" si="0"/>
        <v>2059796230</v>
      </c>
    </row>
    <row r="20" spans="2:7">
      <c r="G20" s="85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2"/>
  <sheetViews>
    <sheetView showGridLines="0" topLeftCell="A25" zoomScale="85" zoomScaleNormal="85" workbookViewId="0">
      <selection activeCell="J16" sqref="J16:L16"/>
    </sheetView>
  </sheetViews>
  <sheetFormatPr baseColWidth="10" defaultRowHeight="13"/>
  <cols>
    <col min="1" max="1" width="2.453125" style="179" customWidth="1"/>
    <col min="2" max="2" width="53.453125" style="179" bestFit="1" customWidth="1"/>
    <col min="3" max="3" width="17.26953125" style="179" customWidth="1"/>
    <col min="4" max="4" width="17.453125" style="179" customWidth="1"/>
    <col min="5" max="5" width="23.81640625" style="179" customWidth="1"/>
    <col min="6" max="16384" width="10.90625" style="179"/>
  </cols>
  <sheetData>
    <row r="1" spans="2:5" s="58" customFormat="1"/>
    <row r="2" spans="2:5" s="138" customFormat="1" ht="18.5">
      <c r="B2" s="136" t="s">
        <v>1119</v>
      </c>
      <c r="C2" s="206"/>
    </row>
    <row r="3" spans="2:5" s="58" customFormat="1"/>
    <row r="4" spans="2:5">
      <c r="B4" s="60" t="s">
        <v>1099</v>
      </c>
    </row>
    <row r="5" spans="2:5">
      <c r="B5" s="60" t="s">
        <v>981</v>
      </c>
    </row>
    <row r="6" spans="2:5">
      <c r="B6" s="60" t="s">
        <v>284</v>
      </c>
    </row>
    <row r="8" spans="2:5" ht="39" customHeight="1">
      <c r="B8" s="62" t="s">
        <v>984</v>
      </c>
      <c r="C8" s="64" t="s">
        <v>1100</v>
      </c>
      <c r="D8" s="64" t="s">
        <v>1101</v>
      </c>
      <c r="E8" s="64" t="s">
        <v>1102</v>
      </c>
    </row>
    <row r="9" spans="2:5">
      <c r="B9" s="65"/>
      <c r="C9" s="67" t="s">
        <v>150</v>
      </c>
      <c r="D9" s="67" t="s">
        <v>150</v>
      </c>
      <c r="E9" s="67" t="s">
        <v>150</v>
      </c>
    </row>
    <row r="10" spans="2:5">
      <c r="B10" s="58"/>
      <c r="C10" s="81"/>
      <c r="D10" s="58"/>
      <c r="E10" s="58"/>
    </row>
    <row r="11" spans="2:5">
      <c r="B11" s="68" t="s">
        <v>152</v>
      </c>
      <c r="C11" s="309"/>
      <c r="D11" s="68"/>
      <c r="E11" s="310"/>
    </row>
    <row r="12" spans="2:5">
      <c r="B12" s="72" t="s">
        <v>584</v>
      </c>
      <c r="C12" s="74">
        <v>68742106</v>
      </c>
      <c r="D12" s="74">
        <v>0</v>
      </c>
      <c r="E12" s="74">
        <v>68742106</v>
      </c>
    </row>
    <row r="13" spans="2:5">
      <c r="B13" s="72" t="s">
        <v>34</v>
      </c>
      <c r="C13" s="74">
        <v>9943273</v>
      </c>
      <c r="D13" s="74">
        <v>0</v>
      </c>
      <c r="E13" s="74">
        <v>9943273</v>
      </c>
    </row>
    <row r="14" spans="2:5">
      <c r="B14" s="72" t="s">
        <v>622</v>
      </c>
      <c r="C14" s="74">
        <v>7620885</v>
      </c>
      <c r="D14" s="74">
        <v>0</v>
      </c>
      <c r="E14" s="74">
        <v>7620885</v>
      </c>
    </row>
    <row r="15" spans="2:5">
      <c r="B15" s="72" t="s">
        <v>16</v>
      </c>
      <c r="C15" s="74">
        <v>71414738</v>
      </c>
      <c r="D15" s="74">
        <v>0</v>
      </c>
      <c r="E15" s="74">
        <v>71414738</v>
      </c>
    </row>
    <row r="16" spans="2:5">
      <c r="B16" s="72" t="s">
        <v>17</v>
      </c>
      <c r="C16" s="74">
        <v>5265983</v>
      </c>
      <c r="D16" s="74">
        <v>0</v>
      </c>
      <c r="E16" s="74">
        <v>5265983</v>
      </c>
    </row>
    <row r="17" spans="2:5">
      <c r="B17" s="76" t="s">
        <v>111</v>
      </c>
      <c r="C17" s="78">
        <v>162986985</v>
      </c>
      <c r="D17" s="78">
        <v>0</v>
      </c>
      <c r="E17" s="78">
        <v>162986985</v>
      </c>
    </row>
    <row r="18" spans="2:5">
      <c r="B18" s="58"/>
      <c r="C18" s="85"/>
      <c r="D18" s="58"/>
      <c r="E18" s="58"/>
    </row>
    <row r="19" spans="2:5">
      <c r="B19" s="68" t="s">
        <v>153</v>
      </c>
      <c r="C19" s="309"/>
      <c r="D19" s="68"/>
      <c r="E19" s="310"/>
    </row>
    <row r="20" spans="2:5">
      <c r="B20" s="72" t="s">
        <v>449</v>
      </c>
      <c r="C20" s="74">
        <v>1517616</v>
      </c>
      <c r="D20" s="74">
        <v>30379319</v>
      </c>
      <c r="E20" s="74">
        <v>31896935</v>
      </c>
    </row>
    <row r="21" spans="2:5">
      <c r="B21" s="72" t="s">
        <v>448</v>
      </c>
      <c r="C21" s="74">
        <v>3767065</v>
      </c>
      <c r="D21" s="74">
        <v>0</v>
      </c>
      <c r="E21" s="74">
        <v>3767065</v>
      </c>
    </row>
    <row r="22" spans="2:5">
      <c r="B22" s="72" t="s">
        <v>450</v>
      </c>
      <c r="C22" s="74">
        <v>250856418</v>
      </c>
      <c r="D22" s="74">
        <v>114805753</v>
      </c>
      <c r="E22" s="74">
        <v>365662171</v>
      </c>
    </row>
    <row r="23" spans="2:5">
      <c r="B23" s="72" t="s">
        <v>589</v>
      </c>
      <c r="C23" s="74">
        <v>314913683</v>
      </c>
      <c r="D23" s="74">
        <v>172333787</v>
      </c>
      <c r="E23" s="74">
        <v>487247470</v>
      </c>
    </row>
    <row r="24" spans="2:5">
      <c r="B24" s="76" t="s">
        <v>452</v>
      </c>
      <c r="C24" s="78">
        <v>571054782</v>
      </c>
      <c r="D24" s="78">
        <v>317518859</v>
      </c>
      <c r="E24" s="78">
        <v>888573641</v>
      </c>
    </row>
    <row r="25" spans="2:5">
      <c r="B25" s="76" t="s">
        <v>154</v>
      </c>
      <c r="C25" s="78">
        <v>734041767</v>
      </c>
      <c r="D25" s="78">
        <v>317518859</v>
      </c>
      <c r="E25" s="78">
        <v>1051560626</v>
      </c>
    </row>
    <row r="26" spans="2:5">
      <c r="B26" s="58"/>
      <c r="C26" s="85"/>
      <c r="D26" s="58"/>
      <c r="E26" s="58"/>
    </row>
    <row r="27" spans="2:5" ht="26">
      <c r="B27" s="62" t="s">
        <v>985</v>
      </c>
      <c r="C27" s="64" t="s">
        <v>1100</v>
      </c>
      <c r="D27" s="64" t="s">
        <v>1101</v>
      </c>
      <c r="E27" s="64" t="s">
        <v>1102</v>
      </c>
    </row>
    <row r="28" spans="2:5">
      <c r="B28" s="65"/>
      <c r="C28" s="67" t="s">
        <v>150</v>
      </c>
      <c r="D28" s="257" t="s">
        <v>150</v>
      </c>
      <c r="E28" s="196" t="s">
        <v>150</v>
      </c>
    </row>
    <row r="29" spans="2:5">
      <c r="B29" s="58"/>
      <c r="C29" s="58"/>
      <c r="D29" s="58"/>
      <c r="E29" s="58"/>
    </row>
    <row r="30" spans="2:5">
      <c r="B30" s="68" t="s">
        <v>986</v>
      </c>
      <c r="C30" s="309"/>
      <c r="D30" s="68"/>
      <c r="E30" s="310"/>
    </row>
    <row r="31" spans="2:5">
      <c r="B31" s="72" t="s">
        <v>456</v>
      </c>
      <c r="C31" s="74">
        <v>92755</v>
      </c>
      <c r="D31" s="74">
        <v>0</v>
      </c>
      <c r="E31" s="74">
        <v>92755</v>
      </c>
    </row>
    <row r="32" spans="2:5">
      <c r="B32" s="72" t="s">
        <v>755</v>
      </c>
      <c r="C32" s="74">
        <v>33071854</v>
      </c>
      <c r="D32" s="74">
        <v>0</v>
      </c>
      <c r="E32" s="74">
        <v>33071854</v>
      </c>
    </row>
    <row r="33" spans="2:5">
      <c r="B33" s="72" t="s">
        <v>453</v>
      </c>
      <c r="C33" s="74">
        <v>80826138</v>
      </c>
      <c r="D33" s="74">
        <v>0</v>
      </c>
      <c r="E33" s="74">
        <v>80826138</v>
      </c>
    </row>
    <row r="34" spans="2:5">
      <c r="B34" s="72" t="s">
        <v>454</v>
      </c>
      <c r="C34" s="74">
        <v>25862162</v>
      </c>
      <c r="D34" s="74">
        <v>0</v>
      </c>
      <c r="E34" s="74">
        <v>25862162</v>
      </c>
    </row>
    <row r="35" spans="2:5">
      <c r="B35" s="72" t="s">
        <v>186</v>
      </c>
      <c r="C35" s="74">
        <v>32857291</v>
      </c>
      <c r="D35" s="74">
        <v>0</v>
      </c>
      <c r="E35" s="74">
        <v>32857291</v>
      </c>
    </row>
    <row r="36" spans="2:5">
      <c r="B36" s="76" t="s">
        <v>592</v>
      </c>
      <c r="C36" s="78">
        <v>172710200</v>
      </c>
      <c r="D36" s="78">
        <v>0</v>
      </c>
      <c r="E36" s="78">
        <v>172710200</v>
      </c>
    </row>
    <row r="37" spans="2:5">
      <c r="B37" s="58"/>
      <c r="C37" s="58"/>
      <c r="D37" s="58"/>
      <c r="E37" s="58"/>
    </row>
    <row r="38" spans="2:5">
      <c r="B38" s="68" t="s">
        <v>987</v>
      </c>
      <c r="C38" s="309"/>
      <c r="D38" s="68"/>
      <c r="E38" s="310"/>
    </row>
    <row r="39" spans="2:5">
      <c r="B39" s="72" t="s">
        <v>455</v>
      </c>
      <c r="C39" s="74">
        <v>558902594</v>
      </c>
      <c r="D39" s="74">
        <v>30379319</v>
      </c>
      <c r="E39" s="74">
        <v>589281913</v>
      </c>
    </row>
    <row r="40" spans="2:5">
      <c r="B40" s="72" t="s">
        <v>756</v>
      </c>
      <c r="C40" s="74">
        <v>138982326</v>
      </c>
      <c r="D40" s="74">
        <v>51788854</v>
      </c>
      <c r="E40" s="74">
        <v>190771180</v>
      </c>
    </row>
    <row r="41" spans="2:5">
      <c r="B41" s="72" t="s">
        <v>457</v>
      </c>
      <c r="C41" s="74">
        <v>37717533</v>
      </c>
      <c r="D41" s="74">
        <v>59520189</v>
      </c>
      <c r="E41" s="74">
        <v>97237721</v>
      </c>
    </row>
    <row r="42" spans="2:5">
      <c r="B42" s="72" t="s">
        <v>458</v>
      </c>
      <c r="C42" s="74">
        <v>7724254</v>
      </c>
      <c r="D42" s="74">
        <v>0</v>
      </c>
      <c r="E42" s="74">
        <v>7724254</v>
      </c>
    </row>
    <row r="43" spans="2:5">
      <c r="B43" s="76" t="s">
        <v>593</v>
      </c>
      <c r="C43" s="78">
        <v>743326707</v>
      </c>
      <c r="D43" s="78">
        <v>141688362</v>
      </c>
      <c r="E43" s="78">
        <v>885015068</v>
      </c>
    </row>
    <row r="44" spans="2:5">
      <c r="B44" s="76" t="s">
        <v>988</v>
      </c>
      <c r="C44" s="78">
        <v>916036907</v>
      </c>
      <c r="D44" s="78">
        <v>141688362</v>
      </c>
      <c r="E44" s="78">
        <v>1057725268</v>
      </c>
    </row>
    <row r="45" spans="2:5">
      <c r="B45" s="58"/>
      <c r="C45" s="58"/>
      <c r="D45" s="58"/>
      <c r="E45" s="58"/>
    </row>
    <row r="46" spans="2:5">
      <c r="B46" s="76" t="s">
        <v>989</v>
      </c>
      <c r="C46" s="78">
        <v>-181995140</v>
      </c>
      <c r="D46" s="78">
        <v>175830497</v>
      </c>
      <c r="E46" s="78">
        <v>-6164642</v>
      </c>
    </row>
    <row r="47" spans="2:5">
      <c r="B47" s="76" t="s">
        <v>990</v>
      </c>
      <c r="C47" s="78">
        <v>734041767</v>
      </c>
      <c r="D47" s="78">
        <v>317518859</v>
      </c>
      <c r="E47" s="78">
        <v>1051560626</v>
      </c>
    </row>
    <row r="48" spans="2:5">
      <c r="B48" s="76" t="s">
        <v>1103</v>
      </c>
      <c r="C48" s="78"/>
      <c r="D48" s="76"/>
      <c r="E48" s="78">
        <v>-6164642</v>
      </c>
    </row>
    <row r="49" spans="2:5">
      <c r="B49" s="76" t="s">
        <v>1104</v>
      </c>
      <c r="C49" s="311"/>
      <c r="D49" s="76"/>
      <c r="E49" s="311">
        <v>0.67</v>
      </c>
    </row>
    <row r="50" spans="2:5">
      <c r="B50" s="76" t="s">
        <v>1105</v>
      </c>
      <c r="C50" s="78"/>
      <c r="D50" s="76"/>
      <c r="E50" s="78">
        <v>-4130310</v>
      </c>
    </row>
    <row r="51" spans="2:5">
      <c r="B51" s="76" t="s">
        <v>1106</v>
      </c>
      <c r="C51" s="78"/>
      <c r="D51" s="76"/>
      <c r="E51" s="78">
        <v>647382219</v>
      </c>
    </row>
    <row r="52" spans="2:5">
      <c r="B52" s="76" t="s">
        <v>1107</v>
      </c>
      <c r="C52" s="78"/>
      <c r="D52" s="76"/>
      <c r="E52" s="78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34" zoomScale="102" zoomScaleNormal="85" workbookViewId="0">
      <selection activeCell="J16" sqref="J16:L16"/>
    </sheetView>
  </sheetViews>
  <sheetFormatPr baseColWidth="10" defaultRowHeight="13"/>
  <cols>
    <col min="1" max="1" width="2.453125" style="179" customWidth="1"/>
    <col min="2" max="2" width="52.6328125" style="179" bestFit="1" customWidth="1"/>
    <col min="3" max="3" width="13.7265625" style="179" customWidth="1"/>
    <col min="4" max="4" width="15.54296875" style="179" customWidth="1"/>
    <col min="5" max="5" width="18.26953125" style="179" customWidth="1"/>
    <col min="6" max="16384" width="10.90625" style="179"/>
  </cols>
  <sheetData>
    <row r="1" spans="1:5" s="58" customFormat="1"/>
    <row r="2" spans="1:5" s="138" customFormat="1" ht="18.5">
      <c r="B2" s="136" t="s">
        <v>1120</v>
      </c>
      <c r="C2" s="206"/>
    </row>
    <row r="3" spans="1:5" s="58" customFormat="1"/>
    <row r="4" spans="1:5">
      <c r="A4" s="58"/>
      <c r="B4" s="60" t="s">
        <v>1108</v>
      </c>
    </row>
    <row r="5" spans="1:5" ht="14.5">
      <c r="A5" s="138"/>
      <c r="B5" s="60" t="s">
        <v>981</v>
      </c>
    </row>
    <row r="6" spans="1:5">
      <c r="A6" s="58"/>
      <c r="B6" s="60" t="s">
        <v>284</v>
      </c>
    </row>
    <row r="8" spans="1:5" ht="42" customHeight="1">
      <c r="B8" s="62" t="s">
        <v>984</v>
      </c>
      <c r="C8" s="64" t="s">
        <v>1109</v>
      </c>
      <c r="D8" s="64" t="s">
        <v>1101</v>
      </c>
      <c r="E8" s="64" t="s">
        <v>1102</v>
      </c>
    </row>
    <row r="9" spans="1:5">
      <c r="B9" s="65"/>
      <c r="C9" s="67" t="s">
        <v>150</v>
      </c>
      <c r="D9" s="67" t="s">
        <v>150</v>
      </c>
      <c r="E9" s="67" t="s">
        <v>150</v>
      </c>
    </row>
    <row r="10" spans="1:5">
      <c r="B10" s="58"/>
      <c r="C10" s="81"/>
      <c r="D10" s="81"/>
      <c r="E10" s="81"/>
    </row>
    <row r="11" spans="1:5">
      <c r="B11" s="68" t="s">
        <v>152</v>
      </c>
      <c r="C11" s="309"/>
      <c r="D11" s="309"/>
      <c r="E11" s="309"/>
    </row>
    <row r="12" spans="1:5">
      <c r="B12" s="72" t="s">
        <v>584</v>
      </c>
      <c r="C12" s="74">
        <v>683431</v>
      </c>
      <c r="D12" s="74">
        <v>0</v>
      </c>
      <c r="E12" s="74">
        <v>683431</v>
      </c>
    </row>
    <row r="13" spans="1:5">
      <c r="B13" s="72" t="s">
        <v>71</v>
      </c>
      <c r="C13" s="74">
        <v>5164247</v>
      </c>
      <c r="D13" s="74">
        <v>0</v>
      </c>
      <c r="E13" s="74">
        <v>5164247</v>
      </c>
    </row>
    <row r="14" spans="1:5">
      <c r="B14" s="72" t="s">
        <v>622</v>
      </c>
      <c r="C14" s="74">
        <v>15603714</v>
      </c>
      <c r="D14" s="74">
        <v>0</v>
      </c>
      <c r="E14" s="74">
        <v>15603714</v>
      </c>
    </row>
    <row r="15" spans="1:5">
      <c r="B15" s="72" t="s">
        <v>16</v>
      </c>
      <c r="C15" s="74">
        <v>24073261</v>
      </c>
      <c r="D15" s="74">
        <v>0</v>
      </c>
      <c r="E15" s="74">
        <v>24073261</v>
      </c>
    </row>
    <row r="16" spans="1:5" ht="14" customHeight="1">
      <c r="B16" s="72" t="s">
        <v>17</v>
      </c>
      <c r="C16" s="74">
        <v>3612370</v>
      </c>
      <c r="D16" s="74">
        <v>0</v>
      </c>
      <c r="E16" s="74">
        <v>3612370</v>
      </c>
    </row>
    <row r="17" spans="2:5">
      <c r="B17" s="76" t="s">
        <v>111</v>
      </c>
      <c r="C17" s="78">
        <v>49137023</v>
      </c>
      <c r="D17" s="78">
        <v>0</v>
      </c>
      <c r="E17" s="78">
        <v>49137023</v>
      </c>
    </row>
    <row r="18" spans="2:5">
      <c r="B18" s="58"/>
      <c r="C18" s="85"/>
      <c r="D18" s="85"/>
      <c r="E18" s="85"/>
    </row>
    <row r="19" spans="2:5">
      <c r="B19" s="68" t="s">
        <v>153</v>
      </c>
      <c r="C19" s="309"/>
      <c r="D19" s="309"/>
      <c r="E19" s="309"/>
    </row>
    <row r="20" spans="2:5">
      <c r="B20" s="72" t="s">
        <v>450</v>
      </c>
      <c r="C20" s="74">
        <v>87655</v>
      </c>
      <c r="D20" s="74">
        <v>14248036</v>
      </c>
      <c r="E20" s="74">
        <v>14335691</v>
      </c>
    </row>
    <row r="21" spans="2:5">
      <c r="B21" s="72" t="s">
        <v>589</v>
      </c>
      <c r="C21" s="74">
        <v>59564599</v>
      </c>
      <c r="D21" s="74">
        <v>19731983</v>
      </c>
      <c r="E21" s="74">
        <v>79296582</v>
      </c>
    </row>
    <row r="22" spans="2:5" ht="16.5" customHeight="1">
      <c r="B22" s="72" t="s">
        <v>351</v>
      </c>
      <c r="C22" s="74">
        <v>3460468</v>
      </c>
      <c r="D22" s="74">
        <v>0</v>
      </c>
      <c r="E22" s="74">
        <v>3460468</v>
      </c>
    </row>
    <row r="23" spans="2:5" ht="16.5" customHeight="1">
      <c r="B23" s="76" t="s">
        <v>452</v>
      </c>
      <c r="C23" s="78">
        <v>63112722</v>
      </c>
      <c r="D23" s="78">
        <v>33980019</v>
      </c>
      <c r="E23" s="78">
        <v>97092741</v>
      </c>
    </row>
    <row r="24" spans="2:5" ht="16.5" customHeight="1">
      <c r="B24" s="76" t="s">
        <v>154</v>
      </c>
      <c r="C24" s="78">
        <v>112249745</v>
      </c>
      <c r="D24" s="78">
        <v>33980019</v>
      </c>
      <c r="E24" s="78">
        <v>146229764</v>
      </c>
    </row>
    <row r="25" spans="2:5">
      <c r="B25" s="58"/>
      <c r="C25" s="85"/>
      <c r="D25" s="85"/>
      <c r="E25" s="85"/>
    </row>
    <row r="26" spans="2:5" ht="39">
      <c r="B26" s="62" t="s">
        <v>985</v>
      </c>
      <c r="C26" s="64" t="s">
        <v>1109</v>
      </c>
      <c r="D26" s="64" t="s">
        <v>1101</v>
      </c>
      <c r="E26" s="64" t="s">
        <v>1102</v>
      </c>
    </row>
    <row r="27" spans="2:5">
      <c r="B27" s="65"/>
      <c r="C27" s="67" t="s">
        <v>150</v>
      </c>
      <c r="D27" s="67" t="s">
        <v>150</v>
      </c>
      <c r="E27" s="67" t="s">
        <v>150</v>
      </c>
    </row>
    <row r="28" spans="2:5">
      <c r="B28" s="58"/>
      <c r="C28" s="58"/>
      <c r="D28" s="58"/>
      <c r="E28" s="58"/>
    </row>
    <row r="29" spans="2:5">
      <c r="B29" s="68" t="s">
        <v>986</v>
      </c>
      <c r="C29" s="309"/>
      <c r="D29" s="309"/>
      <c r="E29" s="309"/>
    </row>
    <row r="30" spans="2:5">
      <c r="B30" s="72" t="s">
        <v>456</v>
      </c>
      <c r="C30" s="74">
        <v>5630154</v>
      </c>
      <c r="D30" s="74">
        <v>0</v>
      </c>
      <c r="E30" s="74">
        <v>5630154</v>
      </c>
    </row>
    <row r="31" spans="2:5" ht="14" customHeight="1">
      <c r="B31" s="72" t="s">
        <v>755</v>
      </c>
      <c r="C31" s="74">
        <v>1361987</v>
      </c>
      <c r="D31" s="74">
        <v>0</v>
      </c>
      <c r="E31" s="74">
        <v>1361987</v>
      </c>
    </row>
    <row r="32" spans="2:5">
      <c r="B32" s="72" t="s">
        <v>453</v>
      </c>
      <c r="C32" s="74">
        <v>27213781</v>
      </c>
      <c r="D32" s="74">
        <v>0</v>
      </c>
      <c r="E32" s="74">
        <v>27213781</v>
      </c>
    </row>
    <row r="33" spans="2:5">
      <c r="B33" s="72" t="s">
        <v>18</v>
      </c>
      <c r="C33" s="74">
        <v>925241</v>
      </c>
      <c r="D33" s="74">
        <v>0</v>
      </c>
      <c r="E33" s="74">
        <v>925241</v>
      </c>
    </row>
    <row r="34" spans="2:5">
      <c r="B34" s="72" t="s">
        <v>454</v>
      </c>
      <c r="C34" s="74">
        <v>1113422</v>
      </c>
      <c r="D34" s="74">
        <v>0</v>
      </c>
      <c r="E34" s="74">
        <v>1113422</v>
      </c>
    </row>
    <row r="35" spans="2:5">
      <c r="B35" s="72" t="s">
        <v>186</v>
      </c>
      <c r="C35" s="74">
        <v>847634</v>
      </c>
      <c r="D35" s="74">
        <v>929013</v>
      </c>
      <c r="E35" s="74">
        <v>1776647</v>
      </c>
    </row>
    <row r="36" spans="2:5">
      <c r="B36" s="76" t="s">
        <v>592</v>
      </c>
      <c r="C36" s="78">
        <v>37092219</v>
      </c>
      <c r="D36" s="78">
        <v>929013</v>
      </c>
      <c r="E36" s="78">
        <v>38021232</v>
      </c>
    </row>
    <row r="37" spans="2:5">
      <c r="B37" s="58"/>
      <c r="C37" s="58"/>
      <c r="D37" s="58"/>
      <c r="E37" s="58"/>
    </row>
    <row r="38" spans="2:5">
      <c r="B38" s="68" t="s">
        <v>987</v>
      </c>
      <c r="C38" s="309"/>
      <c r="D38" s="309"/>
      <c r="E38" s="309"/>
    </row>
    <row r="39" spans="2:5">
      <c r="B39" s="72" t="s">
        <v>455</v>
      </c>
      <c r="C39" s="74">
        <v>11474375</v>
      </c>
      <c r="D39" s="74">
        <v>0</v>
      </c>
      <c r="E39" s="74">
        <v>11474375</v>
      </c>
    </row>
    <row r="40" spans="2:5">
      <c r="B40" s="72" t="s">
        <v>756</v>
      </c>
      <c r="C40" s="74">
        <v>51287284</v>
      </c>
      <c r="D40" s="74">
        <v>0</v>
      </c>
      <c r="E40" s="74">
        <v>51287284</v>
      </c>
    </row>
    <row r="41" spans="2:5">
      <c r="B41" s="72" t="s">
        <v>457</v>
      </c>
      <c r="C41" s="74">
        <v>547292</v>
      </c>
      <c r="D41" s="74">
        <v>0</v>
      </c>
      <c r="E41" s="74">
        <v>547292</v>
      </c>
    </row>
    <row r="42" spans="2:5">
      <c r="B42" s="72" t="s">
        <v>458</v>
      </c>
      <c r="C42" s="74">
        <v>833199</v>
      </c>
      <c r="D42" s="74">
        <v>0</v>
      </c>
      <c r="E42" s="74">
        <v>833199</v>
      </c>
    </row>
    <row r="43" spans="2:5">
      <c r="B43" s="76" t="s">
        <v>593</v>
      </c>
      <c r="C43" s="78">
        <v>64142150</v>
      </c>
      <c r="D43" s="78">
        <v>0</v>
      </c>
      <c r="E43" s="78">
        <v>64142150</v>
      </c>
    </row>
    <row r="44" spans="2:5">
      <c r="B44" s="76" t="s">
        <v>988</v>
      </c>
      <c r="C44" s="78">
        <v>101234369</v>
      </c>
      <c r="D44" s="78">
        <v>929013</v>
      </c>
      <c r="E44" s="78">
        <v>102163382</v>
      </c>
    </row>
    <row r="45" spans="2:5">
      <c r="B45" s="58"/>
      <c r="C45" s="58"/>
      <c r="D45" s="58"/>
      <c r="E45" s="58"/>
    </row>
    <row r="46" spans="2:5">
      <c r="B46" s="76" t="s">
        <v>989</v>
      </c>
      <c r="C46" s="78">
        <v>11015376</v>
      </c>
      <c r="D46" s="78">
        <v>33051006</v>
      </c>
      <c r="E46" s="78">
        <v>44066382</v>
      </c>
    </row>
    <row r="47" spans="2:5">
      <c r="B47" s="76" t="s">
        <v>990</v>
      </c>
      <c r="C47" s="78">
        <v>112249745</v>
      </c>
      <c r="D47" s="78">
        <v>33980019</v>
      </c>
      <c r="E47" s="78">
        <v>146229764</v>
      </c>
    </row>
    <row r="48" spans="2:5">
      <c r="B48" s="58"/>
      <c r="C48" s="58"/>
      <c r="D48" s="58"/>
      <c r="E48" s="58"/>
    </row>
    <row r="49" spans="2:5">
      <c r="B49" s="312" t="s">
        <v>1103</v>
      </c>
      <c r="C49" s="209"/>
      <c r="D49" s="209"/>
      <c r="E49" s="209">
        <v>44066382</v>
      </c>
    </row>
    <row r="50" spans="2:5">
      <c r="B50" s="312" t="s">
        <v>1104</v>
      </c>
      <c r="C50" s="313"/>
      <c r="D50" s="313"/>
      <c r="E50" s="313">
        <v>1</v>
      </c>
    </row>
    <row r="51" spans="2:5">
      <c r="B51" s="312" t="s">
        <v>1110</v>
      </c>
      <c r="C51" s="209"/>
      <c r="D51" s="209"/>
      <c r="E51" s="209">
        <v>44066382</v>
      </c>
    </row>
    <row r="52" spans="2:5">
      <c r="B52" s="312" t="s">
        <v>1106</v>
      </c>
      <c r="C52" s="209"/>
      <c r="D52" s="209"/>
      <c r="E52" s="209">
        <v>91525671</v>
      </c>
    </row>
    <row r="53" spans="2:5">
      <c r="B53" s="312" t="s">
        <v>1107</v>
      </c>
      <c r="C53" s="209"/>
      <c r="D53" s="209"/>
      <c r="E53" s="209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topLeftCell="A29" zoomScale="85" zoomScaleNormal="8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59.54296875" style="58" customWidth="1"/>
    <col min="3" max="3" width="24.81640625" style="58" bestFit="1" customWidth="1"/>
    <col min="4" max="4" width="19.7265625" style="58" bestFit="1" customWidth="1"/>
    <col min="5" max="5" width="23.7265625" style="58" customWidth="1"/>
    <col min="6" max="16384" width="11.453125" style="58"/>
  </cols>
  <sheetData>
    <row r="1" spans="2:5" ht="5.15" customHeight="1">
      <c r="B1" s="60"/>
    </row>
    <row r="2" spans="2:5" s="138" customFormat="1" ht="18.5">
      <c r="B2" s="136" t="s">
        <v>1062</v>
      </c>
      <c r="C2" s="206"/>
    </row>
    <row r="3" spans="2:5" ht="6" customHeight="1"/>
    <row r="4" spans="2:5" s="61" customFormat="1">
      <c r="B4" s="227" t="s">
        <v>373</v>
      </c>
      <c r="C4" s="64">
        <v>45382</v>
      </c>
      <c r="D4" s="64">
        <v>45291</v>
      </c>
      <c r="E4" s="58"/>
    </row>
    <row r="5" spans="2:5" s="61" customFormat="1">
      <c r="B5" s="231" t="s">
        <v>374</v>
      </c>
      <c r="C5" s="67" t="s">
        <v>150</v>
      </c>
      <c r="D5" s="67" t="s">
        <v>150</v>
      </c>
      <c r="E5" s="58"/>
    </row>
    <row r="6" spans="2:5">
      <c r="B6" s="72" t="s">
        <v>275</v>
      </c>
      <c r="C6" s="74">
        <v>162806614</v>
      </c>
      <c r="D6" s="74">
        <v>125838011</v>
      </c>
    </row>
    <row r="7" spans="2:5">
      <c r="B7" s="72" t="s">
        <v>276</v>
      </c>
      <c r="C7" s="74">
        <v>741855389</v>
      </c>
      <c r="D7" s="74">
        <v>674062098</v>
      </c>
    </row>
    <row r="8" spans="2:5">
      <c r="B8" s="72" t="s">
        <v>277</v>
      </c>
      <c r="C8" s="74">
        <v>1094149026</v>
      </c>
      <c r="D8" s="74">
        <v>990305858</v>
      </c>
    </row>
    <row r="9" spans="2:5">
      <c r="B9" s="72" t="s">
        <v>278</v>
      </c>
      <c r="C9" s="74">
        <v>436828714</v>
      </c>
      <c r="D9" s="74">
        <v>368718840</v>
      </c>
    </row>
    <row r="10" spans="2:5">
      <c r="B10" s="72" t="s">
        <v>162</v>
      </c>
      <c r="C10" s="74">
        <v>113318900</v>
      </c>
      <c r="D10" s="74">
        <v>87517212</v>
      </c>
    </row>
    <row r="11" spans="2:5">
      <c r="B11" s="72" t="s">
        <v>279</v>
      </c>
      <c r="C11" s="74">
        <v>301612061</v>
      </c>
      <c r="D11" s="74">
        <v>246524592</v>
      </c>
    </row>
    <row r="12" spans="2:5">
      <c r="B12" s="72" t="s">
        <v>280</v>
      </c>
      <c r="C12" s="74">
        <v>2850874</v>
      </c>
      <c r="D12" s="74">
        <v>2160412</v>
      </c>
    </row>
    <row r="13" spans="2:5">
      <c r="B13" s="72" t="s">
        <v>281</v>
      </c>
      <c r="C13" s="74">
        <v>214666497</v>
      </c>
      <c r="D13" s="74">
        <v>195217507</v>
      </c>
    </row>
    <row r="14" spans="2:5">
      <c r="B14" s="72" t="s">
        <v>760</v>
      </c>
      <c r="C14" s="74">
        <v>1033485487</v>
      </c>
      <c r="D14" s="74">
        <v>1045110860</v>
      </c>
    </row>
    <row r="15" spans="2:5">
      <c r="B15" s="72" t="s">
        <v>160</v>
      </c>
      <c r="C15" s="74">
        <v>9162134</v>
      </c>
      <c r="D15" s="74">
        <v>7667329</v>
      </c>
      <c r="E15" s="85"/>
    </row>
    <row r="16" spans="2:5">
      <c r="B16" s="314" t="s">
        <v>161</v>
      </c>
      <c r="C16" s="78">
        <f>+SUM(C6:C15)</f>
        <v>4110735696</v>
      </c>
      <c r="D16" s="78">
        <f>+SUM(D6:D15)</f>
        <v>3743122719</v>
      </c>
    </row>
    <row r="17" spans="2:4" ht="6" customHeight="1"/>
    <row r="18" spans="2:4" s="61" customFormat="1">
      <c r="B18" s="227" t="s">
        <v>375</v>
      </c>
      <c r="C18" s="64">
        <v>45382</v>
      </c>
      <c r="D18" s="64">
        <v>45291</v>
      </c>
    </row>
    <row r="19" spans="2:4" s="61" customFormat="1">
      <c r="B19" s="231" t="s">
        <v>376</v>
      </c>
      <c r="C19" s="67" t="s">
        <v>150</v>
      </c>
      <c r="D19" s="67" t="s">
        <v>150</v>
      </c>
    </row>
    <row r="20" spans="2:4">
      <c r="B20" s="72" t="s">
        <v>275</v>
      </c>
      <c r="C20" s="74">
        <v>162806614</v>
      </c>
      <c r="D20" s="74">
        <v>125838011</v>
      </c>
    </row>
    <row r="21" spans="2:4">
      <c r="B21" s="72" t="s">
        <v>276</v>
      </c>
      <c r="C21" s="74">
        <v>741855389</v>
      </c>
      <c r="D21" s="74">
        <v>674062098</v>
      </c>
    </row>
    <row r="22" spans="2:4">
      <c r="B22" s="72" t="s">
        <v>277</v>
      </c>
      <c r="C22" s="74">
        <v>1794915496</v>
      </c>
      <c r="D22" s="74">
        <v>1586974114</v>
      </c>
    </row>
    <row r="23" spans="2:4">
      <c r="B23" s="72" t="s">
        <v>278</v>
      </c>
      <c r="C23" s="74">
        <v>1143427484</v>
      </c>
      <c r="D23" s="74">
        <v>973118819</v>
      </c>
    </row>
    <row r="24" spans="2:4">
      <c r="B24" s="72" t="s">
        <v>162</v>
      </c>
      <c r="C24" s="74">
        <v>276765829</v>
      </c>
      <c r="D24" s="74">
        <v>223568750</v>
      </c>
    </row>
    <row r="25" spans="2:4">
      <c r="B25" s="72" t="s">
        <v>279</v>
      </c>
      <c r="C25" s="74">
        <v>1085759153</v>
      </c>
      <c r="D25" s="74">
        <v>940636357</v>
      </c>
    </row>
    <row r="26" spans="2:4">
      <c r="B26" s="72" t="s">
        <v>280</v>
      </c>
      <c r="C26" s="74">
        <v>10031276</v>
      </c>
      <c r="D26" s="74">
        <v>8213362</v>
      </c>
    </row>
    <row r="27" spans="2:4">
      <c r="B27" s="72" t="s">
        <v>281</v>
      </c>
      <c r="C27" s="74">
        <v>453049564</v>
      </c>
      <c r="D27" s="74">
        <v>448118627</v>
      </c>
    </row>
    <row r="28" spans="2:4">
      <c r="B28" s="72" t="s">
        <v>760</v>
      </c>
      <c r="C28" s="74">
        <v>1722891963</v>
      </c>
      <c r="D28" s="74">
        <v>1657519367</v>
      </c>
    </row>
    <row r="29" spans="2:4">
      <c r="B29" s="72" t="s">
        <v>160</v>
      </c>
      <c r="C29" s="74">
        <v>16047794</v>
      </c>
      <c r="D29" s="74">
        <v>14242511</v>
      </c>
    </row>
    <row r="30" spans="2:4">
      <c r="B30" s="314" t="s">
        <v>161</v>
      </c>
      <c r="C30" s="78">
        <f>+SUM(C20:C29)</f>
        <v>7407550562</v>
      </c>
      <c r="D30" s="78">
        <f>+SUM(D20:D29)</f>
        <v>6652292016</v>
      </c>
    </row>
    <row r="31" spans="2:4" ht="6" customHeight="1"/>
    <row r="32" spans="2:4" s="61" customFormat="1">
      <c r="B32" s="227" t="s">
        <v>377</v>
      </c>
      <c r="C32" s="64">
        <v>45382</v>
      </c>
      <c r="D32" s="64">
        <v>45291</v>
      </c>
    </row>
    <row r="33" spans="2:5" s="61" customFormat="1">
      <c r="B33" s="231" t="s">
        <v>380</v>
      </c>
      <c r="C33" s="67" t="s">
        <v>150</v>
      </c>
      <c r="D33" s="67" t="s">
        <v>150</v>
      </c>
      <c r="E33" s="297"/>
    </row>
    <row r="34" spans="2:5">
      <c r="B34" s="127" t="s">
        <v>277</v>
      </c>
      <c r="C34" s="74">
        <v>-700766470</v>
      </c>
      <c r="D34" s="74">
        <v>-596668256</v>
      </c>
    </row>
    <row r="35" spans="2:5">
      <c r="B35" s="72" t="s">
        <v>278</v>
      </c>
      <c r="C35" s="74">
        <v>-706598770</v>
      </c>
      <c r="D35" s="74">
        <v>-604399979</v>
      </c>
    </row>
    <row r="36" spans="2:5">
      <c r="B36" s="72" t="s">
        <v>162</v>
      </c>
      <c r="C36" s="74">
        <v>-163446929</v>
      </c>
      <c r="D36" s="74">
        <v>-136051538</v>
      </c>
    </row>
    <row r="37" spans="2:5">
      <c r="B37" s="72" t="s">
        <v>279</v>
      </c>
      <c r="C37" s="74">
        <v>-784147092</v>
      </c>
      <c r="D37" s="74">
        <v>-694111765</v>
      </c>
    </row>
    <row r="38" spans="2:5">
      <c r="B38" s="72" t="s">
        <v>280</v>
      </c>
      <c r="C38" s="74">
        <v>-7180402</v>
      </c>
      <c r="D38" s="74">
        <v>-6052950</v>
      </c>
    </row>
    <row r="39" spans="2:5">
      <c r="B39" s="72" t="s">
        <v>163</v>
      </c>
      <c r="C39" s="74">
        <v>-238383067</v>
      </c>
      <c r="D39" s="74">
        <v>-252901120</v>
      </c>
    </row>
    <row r="40" spans="2:5">
      <c r="B40" s="72" t="s">
        <v>760</v>
      </c>
      <c r="C40" s="74">
        <v>-689406476</v>
      </c>
      <c r="D40" s="74">
        <v>-612408507</v>
      </c>
    </row>
    <row r="41" spans="2:5">
      <c r="B41" s="72" t="s">
        <v>160</v>
      </c>
      <c r="C41" s="74">
        <v>-6885660</v>
      </c>
      <c r="D41" s="74">
        <v>-6575182</v>
      </c>
    </row>
    <row r="42" spans="2:5">
      <c r="B42" s="314" t="s">
        <v>161</v>
      </c>
      <c r="C42" s="78">
        <f>+SUM(C34:C41)</f>
        <v>-3296814866</v>
      </c>
      <c r="D42" s="78">
        <f>+SUM(D34:D41)</f>
        <v>-2909169297</v>
      </c>
    </row>
    <row r="44" spans="2:5" ht="6" customHeight="1"/>
    <row r="45" spans="2:5" s="61" customFormat="1" ht="26">
      <c r="B45" s="242" t="s">
        <v>164</v>
      </c>
      <c r="C45" s="180" t="s">
        <v>165</v>
      </c>
      <c r="D45" s="180" t="s">
        <v>166</v>
      </c>
      <c r="E45" s="180" t="s">
        <v>834</v>
      </c>
    </row>
    <row r="46" spans="2:5">
      <c r="B46" s="72" t="s">
        <v>167</v>
      </c>
      <c r="C46" s="315" t="s">
        <v>242</v>
      </c>
      <c r="D46" s="74">
        <v>25</v>
      </c>
      <c r="E46" s="74">
        <v>60</v>
      </c>
    </row>
    <row r="47" spans="2:5">
      <c r="B47" s="72" t="s">
        <v>168</v>
      </c>
      <c r="C47" s="315" t="s">
        <v>242</v>
      </c>
      <c r="D47" s="74">
        <v>7</v>
      </c>
      <c r="E47" s="74">
        <v>20</v>
      </c>
    </row>
    <row r="48" spans="2:5">
      <c r="B48" s="72" t="s">
        <v>169</v>
      </c>
      <c r="C48" s="315" t="s">
        <v>242</v>
      </c>
      <c r="D48" s="74">
        <v>3</v>
      </c>
      <c r="E48" s="74">
        <v>7</v>
      </c>
    </row>
    <row r="49" spans="2:5">
      <c r="B49" s="72" t="s">
        <v>1333</v>
      </c>
      <c r="C49" s="315" t="s">
        <v>242</v>
      </c>
      <c r="D49" s="74">
        <v>7</v>
      </c>
      <c r="E49" s="74">
        <v>15</v>
      </c>
    </row>
    <row r="50" spans="2:5">
      <c r="B50" s="72" t="s">
        <v>107</v>
      </c>
      <c r="C50" s="315" t="s">
        <v>242</v>
      </c>
      <c r="D50" s="74">
        <v>1</v>
      </c>
      <c r="E50" s="74">
        <v>5</v>
      </c>
    </row>
    <row r="51" spans="2:5">
      <c r="B51" s="72" t="s">
        <v>108</v>
      </c>
      <c r="C51" s="315" t="s">
        <v>242</v>
      </c>
      <c r="D51" s="870" t="s">
        <v>612</v>
      </c>
      <c r="E51" s="871"/>
    </row>
    <row r="52" spans="2:5">
      <c r="B52" s="72" t="s">
        <v>109</v>
      </c>
      <c r="C52" s="315" t="s">
        <v>242</v>
      </c>
      <c r="D52" s="74">
        <v>3</v>
      </c>
      <c r="E52" s="74">
        <v>15</v>
      </c>
    </row>
    <row r="53" spans="2:5">
      <c r="B53" s="72" t="s">
        <v>798</v>
      </c>
      <c r="C53" s="315" t="s">
        <v>242</v>
      </c>
      <c r="D53" s="299" t="s">
        <v>1361</v>
      </c>
      <c r="E53" s="74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70" zoomScaleNormal="70" workbookViewId="0">
      <pane xSplit="4" ySplit="3" topLeftCell="F8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J16" sqref="J16:L16"/>
    </sheetView>
  </sheetViews>
  <sheetFormatPr baseColWidth="10" defaultColWidth="11.453125" defaultRowHeight="10.5"/>
  <cols>
    <col min="1" max="1" width="1.7265625" style="316" customWidth="1"/>
    <col min="2" max="2" width="3.81640625" style="316" customWidth="1"/>
    <col min="3" max="3" width="11.26953125" style="316" customWidth="1"/>
    <col min="4" max="4" width="36.26953125" style="316" customWidth="1"/>
    <col min="5" max="5" width="15.54296875" style="316" customWidth="1"/>
    <col min="6" max="6" width="17" style="316" customWidth="1"/>
    <col min="7" max="14" width="15.54296875" style="316" customWidth="1"/>
    <col min="15" max="15" width="16.1796875" style="316" customWidth="1"/>
    <col min="16" max="16384" width="11.453125" style="316"/>
  </cols>
  <sheetData>
    <row r="1" spans="2:31" ht="5.15" customHeight="1"/>
    <row r="2" spans="2:31" ht="18.5">
      <c r="B2" s="136" t="s">
        <v>1063</v>
      </c>
      <c r="D2" s="223"/>
      <c r="E2" s="206"/>
      <c r="F2" s="317"/>
      <c r="G2" s="317"/>
      <c r="H2" s="318"/>
      <c r="I2" s="318"/>
      <c r="J2" s="318"/>
      <c r="K2" s="318"/>
      <c r="L2" s="318"/>
      <c r="M2" s="318"/>
      <c r="N2" s="318"/>
    </row>
    <row r="3" spans="2:31" ht="5.15" customHeight="1">
      <c r="E3" s="319"/>
      <c r="F3" s="319"/>
      <c r="G3" s="319"/>
      <c r="H3" s="319"/>
      <c r="I3" s="319"/>
      <c r="J3" s="319"/>
      <c r="K3" s="319"/>
      <c r="L3" s="319"/>
      <c r="M3" s="319"/>
    </row>
    <row r="4" spans="2:31" ht="53.5" customHeight="1">
      <c r="B4" s="872" t="s">
        <v>1362</v>
      </c>
      <c r="C4" s="873"/>
      <c r="D4" s="874"/>
      <c r="E4" s="320" t="s">
        <v>288</v>
      </c>
      <c r="F4" s="320" t="s">
        <v>289</v>
      </c>
      <c r="G4" s="320" t="s">
        <v>290</v>
      </c>
      <c r="H4" s="320" t="s">
        <v>291</v>
      </c>
      <c r="I4" s="320" t="s">
        <v>292</v>
      </c>
      <c r="J4" s="320" t="s">
        <v>125</v>
      </c>
      <c r="K4" s="320" t="s">
        <v>126</v>
      </c>
      <c r="L4" s="320" t="s">
        <v>129</v>
      </c>
      <c r="M4" s="320" t="s">
        <v>972</v>
      </c>
      <c r="N4" s="320" t="s">
        <v>698</v>
      </c>
      <c r="O4" s="320" t="s">
        <v>699</v>
      </c>
    </row>
    <row r="5" spans="2:31" ht="13">
      <c r="B5" s="875" t="s">
        <v>1147</v>
      </c>
      <c r="C5" s="876"/>
      <c r="D5" s="877"/>
      <c r="E5" s="321">
        <v>125838011</v>
      </c>
      <c r="F5" s="321">
        <v>674062098</v>
      </c>
      <c r="G5" s="321">
        <v>990305858</v>
      </c>
      <c r="H5" s="321">
        <v>368718840</v>
      </c>
      <c r="I5" s="321">
        <v>87517212</v>
      </c>
      <c r="J5" s="321">
        <v>246524592</v>
      </c>
      <c r="K5" s="321">
        <v>2160412</v>
      </c>
      <c r="L5" s="321">
        <v>195217507</v>
      </c>
      <c r="M5" s="321">
        <v>1045110860</v>
      </c>
      <c r="N5" s="321">
        <v>7667329</v>
      </c>
      <c r="O5" s="321">
        <v>3743122719</v>
      </c>
    </row>
    <row r="6" spans="2:31" ht="13">
      <c r="B6" s="878" t="s">
        <v>175</v>
      </c>
      <c r="C6" s="875" t="s">
        <v>100</v>
      </c>
      <c r="D6" s="877"/>
      <c r="E6" s="321">
        <v>36874875</v>
      </c>
      <c r="F6" s="321">
        <v>0</v>
      </c>
      <c r="G6" s="321">
        <v>2216885</v>
      </c>
      <c r="H6" s="321">
        <v>10063943</v>
      </c>
      <c r="I6" s="321">
        <v>4261189</v>
      </c>
      <c r="J6" s="321">
        <v>3886144</v>
      </c>
      <c r="K6" s="321">
        <v>0</v>
      </c>
      <c r="L6" s="321">
        <v>6010805</v>
      </c>
      <c r="M6" s="321">
        <v>25109918</v>
      </c>
      <c r="N6" s="321">
        <v>0</v>
      </c>
      <c r="O6" s="321">
        <v>88423759</v>
      </c>
    </row>
    <row r="7" spans="2:31" ht="13">
      <c r="B7" s="879"/>
      <c r="C7" s="881" t="s">
        <v>1027</v>
      </c>
      <c r="D7" s="882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</row>
    <row r="8" spans="2:31" ht="13">
      <c r="B8" s="879"/>
      <c r="C8" s="875" t="s">
        <v>696</v>
      </c>
      <c r="D8" s="877"/>
      <c r="E8" s="321">
        <v>-281937</v>
      </c>
      <c r="F8" s="321">
        <v>0</v>
      </c>
      <c r="G8" s="321">
        <v>0</v>
      </c>
      <c r="H8" s="321">
        <v>0</v>
      </c>
      <c r="I8" s="321">
        <v>0</v>
      </c>
      <c r="J8" s="321">
        <v>0</v>
      </c>
      <c r="K8" s="321">
        <v>0</v>
      </c>
      <c r="L8" s="321">
        <v>0</v>
      </c>
      <c r="M8" s="321">
        <v>0</v>
      </c>
      <c r="N8" s="321">
        <v>0</v>
      </c>
      <c r="O8" s="321">
        <v>-281937</v>
      </c>
    </row>
    <row r="9" spans="2:31" ht="13">
      <c r="B9" s="879"/>
      <c r="C9" s="875" t="s">
        <v>332</v>
      </c>
      <c r="D9" s="877"/>
      <c r="E9" s="321">
        <v>-133171</v>
      </c>
      <c r="F9" s="321">
        <v>0</v>
      </c>
      <c r="G9" s="321">
        <v>-938293</v>
      </c>
      <c r="H9" s="321">
        <v>-304868</v>
      </c>
      <c r="I9" s="321">
        <v>-3853</v>
      </c>
      <c r="J9" s="321">
        <v>-1303</v>
      </c>
      <c r="K9" s="321">
        <v>0</v>
      </c>
      <c r="L9" s="321">
        <v>-22585</v>
      </c>
      <c r="M9" s="321">
        <v>-50947771</v>
      </c>
      <c r="N9" s="321">
        <v>-24538</v>
      </c>
      <c r="O9" s="321">
        <v>-52376382</v>
      </c>
    </row>
    <row r="10" spans="2:31" ht="13">
      <c r="B10" s="879"/>
      <c r="C10" s="875" t="s">
        <v>130</v>
      </c>
      <c r="D10" s="877"/>
      <c r="E10" s="322">
        <v>0</v>
      </c>
      <c r="F10" s="322">
        <v>0</v>
      </c>
      <c r="G10" s="321">
        <v>-12697126</v>
      </c>
      <c r="H10" s="321">
        <v>-18227116</v>
      </c>
      <c r="I10" s="321">
        <v>-6232700</v>
      </c>
      <c r="J10" s="321">
        <v>-8752594</v>
      </c>
      <c r="K10" s="321">
        <v>-130998</v>
      </c>
      <c r="L10" s="321">
        <v>-10501146</v>
      </c>
      <c r="M10" s="321">
        <v>-45483661</v>
      </c>
      <c r="N10" s="321">
        <v>-310477</v>
      </c>
      <c r="O10" s="321">
        <v>-102335818</v>
      </c>
      <c r="P10" s="323"/>
      <c r="Q10" s="323"/>
      <c r="R10" s="324"/>
      <c r="S10" s="325"/>
      <c r="T10" s="323"/>
      <c r="U10" s="323"/>
      <c r="V10" s="324"/>
      <c r="W10" s="325"/>
      <c r="X10" s="323"/>
      <c r="Y10" s="323"/>
      <c r="Z10" s="324"/>
      <c r="AA10" s="325"/>
      <c r="AB10" s="323"/>
      <c r="AC10" s="323"/>
      <c r="AD10" s="324"/>
      <c r="AE10" s="325"/>
    </row>
    <row r="11" spans="2:31" ht="13">
      <c r="B11" s="879"/>
      <c r="C11" s="875" t="s">
        <v>358</v>
      </c>
      <c r="D11" s="877"/>
      <c r="E11" s="321">
        <v>8727524</v>
      </c>
      <c r="F11" s="321">
        <v>33116467</v>
      </c>
      <c r="G11" s="321">
        <v>54887399</v>
      </c>
      <c r="H11" s="321">
        <v>24226052</v>
      </c>
      <c r="I11" s="321">
        <v>4367676</v>
      </c>
      <c r="J11" s="321">
        <v>7837156</v>
      </c>
      <c r="K11" s="321">
        <v>125073</v>
      </c>
      <c r="L11" s="321">
        <v>18329158</v>
      </c>
      <c r="M11" s="321">
        <v>55075259</v>
      </c>
      <c r="N11" s="321">
        <v>148738</v>
      </c>
      <c r="O11" s="321">
        <v>206840502</v>
      </c>
    </row>
    <row r="12" spans="2:31" ht="13">
      <c r="B12" s="879"/>
      <c r="C12" s="883" t="s">
        <v>865</v>
      </c>
      <c r="D12" s="884"/>
      <c r="E12" s="321">
        <v>0</v>
      </c>
      <c r="F12" s="321">
        <v>0</v>
      </c>
      <c r="G12" s="321">
        <v>0</v>
      </c>
      <c r="H12" s="321">
        <v>0</v>
      </c>
      <c r="I12" s="321">
        <v>0</v>
      </c>
      <c r="J12" s="321">
        <v>0</v>
      </c>
      <c r="K12" s="321">
        <v>0</v>
      </c>
      <c r="L12" s="321">
        <v>0</v>
      </c>
      <c r="M12" s="321">
        <v>4620882</v>
      </c>
      <c r="N12" s="321">
        <v>0</v>
      </c>
      <c r="O12" s="321">
        <v>4620882</v>
      </c>
    </row>
    <row r="13" spans="2:31" ht="13">
      <c r="B13" s="879"/>
      <c r="C13" s="883" t="s">
        <v>974</v>
      </c>
      <c r="D13" s="884"/>
      <c r="E13" s="321">
        <v>-12544553</v>
      </c>
      <c r="F13" s="321">
        <v>0</v>
      </c>
      <c r="G13" s="321">
        <v>1351422</v>
      </c>
      <c r="H13" s="321">
        <v>1130805</v>
      </c>
      <c r="I13" s="321">
        <v>3014383</v>
      </c>
      <c r="J13" s="321">
        <v>5138522</v>
      </c>
      <c r="K13" s="321">
        <v>0</v>
      </c>
      <c r="L13" s="321">
        <v>1205850</v>
      </c>
      <c r="M13" s="321">
        <v>0</v>
      </c>
      <c r="N13" s="321">
        <v>703571</v>
      </c>
      <c r="O13" s="321">
        <v>0</v>
      </c>
    </row>
    <row r="14" spans="2:31" ht="13">
      <c r="B14" s="879"/>
      <c r="C14" s="875" t="s">
        <v>734</v>
      </c>
      <c r="D14" s="877"/>
      <c r="E14" s="321">
        <v>4325865</v>
      </c>
      <c r="F14" s="321">
        <v>34676824</v>
      </c>
      <c r="G14" s="321">
        <v>59022881</v>
      </c>
      <c r="H14" s="321">
        <v>51221058</v>
      </c>
      <c r="I14" s="321">
        <v>20394993</v>
      </c>
      <c r="J14" s="321">
        <v>46979544</v>
      </c>
      <c r="K14" s="321">
        <v>696387</v>
      </c>
      <c r="L14" s="321">
        <v>4426908</v>
      </c>
      <c r="M14" s="321">
        <v>0</v>
      </c>
      <c r="N14" s="321">
        <v>977511</v>
      </c>
      <c r="O14" s="321">
        <v>222721971</v>
      </c>
    </row>
    <row r="15" spans="2:31" ht="23" customHeight="1">
      <c r="B15" s="880"/>
      <c r="C15" s="326" t="s">
        <v>104</v>
      </c>
      <c r="D15" s="327"/>
      <c r="E15" s="78">
        <v>36968603</v>
      </c>
      <c r="F15" s="78">
        <v>67793291</v>
      </c>
      <c r="G15" s="78">
        <v>103843168</v>
      </c>
      <c r="H15" s="78">
        <v>68109874</v>
      </c>
      <c r="I15" s="78">
        <v>25801688</v>
      </c>
      <c r="J15" s="78">
        <v>55087469</v>
      </c>
      <c r="K15" s="78">
        <v>690462</v>
      </c>
      <c r="L15" s="78">
        <v>19448990</v>
      </c>
      <c r="M15" s="78">
        <v>-11625373</v>
      </c>
      <c r="N15" s="78">
        <v>1494805</v>
      </c>
      <c r="O15" s="78">
        <v>367612977</v>
      </c>
    </row>
    <row r="16" spans="2:31" ht="13">
      <c r="B16" s="885" t="s">
        <v>1363</v>
      </c>
      <c r="C16" s="886"/>
      <c r="D16" s="887"/>
      <c r="E16" s="78">
        <v>162806614</v>
      </c>
      <c r="F16" s="78">
        <v>741855389</v>
      </c>
      <c r="G16" s="78">
        <v>1094149026</v>
      </c>
      <c r="H16" s="78">
        <v>436828714</v>
      </c>
      <c r="I16" s="78">
        <v>113318900</v>
      </c>
      <c r="J16" s="78">
        <v>301612061</v>
      </c>
      <c r="K16" s="78">
        <v>2850874</v>
      </c>
      <c r="L16" s="78">
        <v>214666497</v>
      </c>
      <c r="M16" s="78">
        <v>1033485487</v>
      </c>
      <c r="N16" s="78">
        <v>9162134</v>
      </c>
      <c r="O16" s="78">
        <v>4110735696</v>
      </c>
    </row>
    <row r="17" spans="2:15" ht="13" customHeight="1">
      <c r="B17" s="328"/>
      <c r="C17" s="328"/>
      <c r="D17" s="328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</row>
    <row r="18" spans="2:15" ht="52" customHeight="1">
      <c r="B18" s="872" t="s">
        <v>1146</v>
      </c>
      <c r="C18" s="873"/>
      <c r="D18" s="874"/>
      <c r="E18" s="320" t="s">
        <v>288</v>
      </c>
      <c r="F18" s="320" t="s">
        <v>289</v>
      </c>
      <c r="G18" s="320" t="s">
        <v>290</v>
      </c>
      <c r="H18" s="320" t="s">
        <v>291</v>
      </c>
      <c r="I18" s="320" t="s">
        <v>292</v>
      </c>
      <c r="J18" s="320" t="s">
        <v>125</v>
      </c>
      <c r="K18" s="320" t="s">
        <v>126</v>
      </c>
      <c r="L18" s="320" t="s">
        <v>129</v>
      </c>
      <c r="M18" s="320" t="s">
        <v>972</v>
      </c>
      <c r="N18" s="320" t="s">
        <v>698</v>
      </c>
      <c r="O18" s="320" t="s">
        <v>699</v>
      </c>
    </row>
    <row r="19" spans="2:15" ht="13">
      <c r="B19" s="875" t="s">
        <v>973</v>
      </c>
      <c r="C19" s="876"/>
      <c r="D19" s="877"/>
      <c r="E19" s="321">
        <v>90403956</v>
      </c>
      <c r="F19" s="321">
        <v>656892894</v>
      </c>
      <c r="G19" s="321">
        <v>999015460</v>
      </c>
      <c r="H19" s="321">
        <v>490325227</v>
      </c>
      <c r="I19" s="321">
        <v>113641519</v>
      </c>
      <c r="J19" s="321">
        <v>287522487</v>
      </c>
      <c r="K19" s="321">
        <v>2883506</v>
      </c>
      <c r="L19" s="321">
        <v>147008368</v>
      </c>
      <c r="M19" s="321">
        <v>924922071</v>
      </c>
      <c r="N19" s="321">
        <v>10396645</v>
      </c>
      <c r="O19" s="209">
        <f>+SUM(E19:N19)</f>
        <v>3723012133</v>
      </c>
    </row>
    <row r="20" spans="2:15" ht="13">
      <c r="B20" s="891" t="s">
        <v>175</v>
      </c>
      <c r="C20" s="875" t="s">
        <v>100</v>
      </c>
      <c r="D20" s="877"/>
      <c r="E20" s="321">
        <v>88445862</v>
      </c>
      <c r="F20" s="321">
        <v>6436</v>
      </c>
      <c r="G20" s="321">
        <v>9341996</v>
      </c>
      <c r="H20" s="321">
        <v>48759027</v>
      </c>
      <c r="I20" s="321">
        <v>8087877</v>
      </c>
      <c r="J20" s="321">
        <v>24944604</v>
      </c>
      <c r="K20" s="321">
        <v>80412</v>
      </c>
      <c r="L20" s="321">
        <v>17609590</v>
      </c>
      <c r="M20" s="321">
        <v>249962022</v>
      </c>
      <c r="N20" s="321">
        <v>0</v>
      </c>
      <c r="O20" s="209">
        <f t="shared" ref="O20:O28" si="0">+SUM(E20:N20)</f>
        <v>447237826</v>
      </c>
    </row>
    <row r="21" spans="2:15" ht="33" customHeight="1">
      <c r="B21" s="892"/>
      <c r="C21" s="875" t="s">
        <v>1027</v>
      </c>
      <c r="D21" s="877"/>
      <c r="E21" s="321">
        <v>0</v>
      </c>
      <c r="F21" s="321">
        <v>0</v>
      </c>
      <c r="G21" s="321">
        <v>7307287</v>
      </c>
      <c r="H21" s="321">
        <v>-72599327</v>
      </c>
      <c r="I21" s="321">
        <v>-160298</v>
      </c>
      <c r="J21" s="321">
        <v>0</v>
      </c>
      <c r="K21" s="321">
        <v>0</v>
      </c>
      <c r="L21" s="321">
        <v>61434449</v>
      </c>
      <c r="M21" s="321">
        <v>0</v>
      </c>
      <c r="N21" s="321">
        <v>0</v>
      </c>
      <c r="O21" s="209">
        <f t="shared" si="0"/>
        <v>-4017889</v>
      </c>
    </row>
    <row r="22" spans="2:15" ht="13">
      <c r="B22" s="892"/>
      <c r="C22" s="875" t="s">
        <v>696</v>
      </c>
      <c r="D22" s="877"/>
      <c r="E22" s="321">
        <v>-11712694</v>
      </c>
      <c r="F22" s="321">
        <v>-5629258</v>
      </c>
      <c r="G22" s="321">
        <v>-13853408</v>
      </c>
      <c r="H22" s="321">
        <v>0</v>
      </c>
      <c r="I22" s="321">
        <v>0</v>
      </c>
      <c r="J22" s="321">
        <v>-1994566</v>
      </c>
      <c r="K22" s="321">
        <v>0</v>
      </c>
      <c r="L22" s="321">
        <v>0</v>
      </c>
      <c r="M22" s="321">
        <v>4306860</v>
      </c>
      <c r="N22" s="321">
        <v>0</v>
      </c>
      <c r="O22" s="209">
        <f t="shared" si="0"/>
        <v>-28883066</v>
      </c>
    </row>
    <row r="23" spans="2:15" ht="13">
      <c r="B23" s="892"/>
      <c r="C23" s="875" t="s">
        <v>332</v>
      </c>
      <c r="D23" s="877"/>
      <c r="E23" s="331">
        <v>-29308</v>
      </c>
      <c r="F23" s="331">
        <v>-2367276</v>
      </c>
      <c r="G23" s="331">
        <v>-221936</v>
      </c>
      <c r="H23" s="331">
        <v>-738863</v>
      </c>
      <c r="I23" s="331">
        <v>-156289</v>
      </c>
      <c r="J23" s="331">
        <v>-34195</v>
      </c>
      <c r="K23" s="331">
        <v>-35086</v>
      </c>
      <c r="L23" s="331">
        <v>-195942</v>
      </c>
      <c r="M23" s="331">
        <v>-4373777</v>
      </c>
      <c r="N23" s="331">
        <v>0</v>
      </c>
      <c r="O23" s="209">
        <f t="shared" si="0"/>
        <v>-8152672</v>
      </c>
    </row>
    <row r="24" spans="2:15" ht="13">
      <c r="B24" s="892"/>
      <c r="C24" s="875" t="s">
        <v>130</v>
      </c>
      <c r="D24" s="877"/>
      <c r="E24" s="332">
        <v>0</v>
      </c>
      <c r="F24" s="332">
        <v>0</v>
      </c>
      <c r="G24" s="331">
        <v>-48116445</v>
      </c>
      <c r="H24" s="331">
        <v>-69178238</v>
      </c>
      <c r="I24" s="331">
        <v>-27113564</v>
      </c>
      <c r="J24" s="331">
        <v>-34492185</v>
      </c>
      <c r="K24" s="331">
        <v>-368157</v>
      </c>
      <c r="L24" s="331">
        <v>-40789384</v>
      </c>
      <c r="M24" s="331">
        <v>-170656520</v>
      </c>
      <c r="N24" s="331">
        <v>-24926</v>
      </c>
      <c r="O24" s="209">
        <f t="shared" si="0"/>
        <v>-390739419</v>
      </c>
    </row>
    <row r="25" spans="2:15" ht="22" customHeight="1">
      <c r="B25" s="892"/>
      <c r="C25" s="881" t="s">
        <v>358</v>
      </c>
      <c r="D25" s="882"/>
      <c r="E25" s="321">
        <v>17163376</v>
      </c>
      <c r="F25" s="321">
        <v>-23152738</v>
      </c>
      <c r="G25" s="321">
        <v>-52132411</v>
      </c>
      <c r="H25" s="321">
        <v>-102969194</v>
      </c>
      <c r="I25" s="321">
        <v>-46661100</v>
      </c>
      <c r="J25" s="321">
        <v>-101243242</v>
      </c>
      <c r="K25" s="321">
        <v>-1467771</v>
      </c>
      <c r="L25" s="321">
        <v>-11167456</v>
      </c>
      <c r="M25" s="321">
        <v>14206515</v>
      </c>
      <c r="N25" s="321">
        <v>-3049920</v>
      </c>
      <c r="O25" s="209">
        <f t="shared" si="0"/>
        <v>-310473941</v>
      </c>
    </row>
    <row r="26" spans="2:15" ht="13">
      <c r="B26" s="892"/>
      <c r="C26" s="875" t="s">
        <v>865</v>
      </c>
      <c r="D26" s="877"/>
      <c r="E26" s="321">
        <v>0</v>
      </c>
      <c r="F26" s="321">
        <v>0</v>
      </c>
      <c r="G26" s="321">
        <v>0</v>
      </c>
      <c r="H26" s="321">
        <v>0</v>
      </c>
      <c r="I26" s="321">
        <v>0</v>
      </c>
      <c r="J26" s="321">
        <v>0</v>
      </c>
      <c r="K26" s="321">
        <v>0</v>
      </c>
      <c r="L26" s="321">
        <v>0</v>
      </c>
      <c r="M26" s="321">
        <v>26743689</v>
      </c>
      <c r="N26" s="321">
        <v>0</v>
      </c>
      <c r="O26" s="209">
        <f t="shared" si="0"/>
        <v>26743689</v>
      </c>
    </row>
    <row r="27" spans="2:15" ht="13">
      <c r="B27" s="892"/>
      <c r="C27" s="875" t="s">
        <v>975</v>
      </c>
      <c r="D27" s="877"/>
      <c r="E27" s="321">
        <v>-62030286</v>
      </c>
      <c r="F27" s="321">
        <v>4694993</v>
      </c>
      <c r="G27" s="321">
        <v>10409842</v>
      </c>
      <c r="H27" s="321">
        <v>8948043</v>
      </c>
      <c r="I27" s="321">
        <v>13563304</v>
      </c>
      <c r="J27" s="321">
        <v>9928495</v>
      </c>
      <c r="K27" s="321">
        <v>167464</v>
      </c>
      <c r="L27" s="321">
        <v>16167649</v>
      </c>
      <c r="M27" s="321">
        <v>0</v>
      </c>
      <c r="N27" s="321">
        <v>-1849504</v>
      </c>
      <c r="O27" s="209">
        <f t="shared" si="0"/>
        <v>0</v>
      </c>
    </row>
    <row r="28" spans="2:15" ht="13">
      <c r="B28" s="892"/>
      <c r="C28" s="875" t="s">
        <v>734</v>
      </c>
      <c r="D28" s="877"/>
      <c r="E28" s="321">
        <v>3597105</v>
      </c>
      <c r="F28" s="321">
        <v>43617047</v>
      </c>
      <c r="G28" s="321">
        <v>78555473</v>
      </c>
      <c r="H28" s="321">
        <v>66172165</v>
      </c>
      <c r="I28" s="321">
        <v>26315763</v>
      </c>
      <c r="J28" s="321">
        <v>61893194</v>
      </c>
      <c r="K28" s="321">
        <v>900044</v>
      </c>
      <c r="L28" s="321">
        <v>5150233</v>
      </c>
      <c r="M28" s="321">
        <v>0</v>
      </c>
      <c r="N28" s="321">
        <v>2195034</v>
      </c>
      <c r="O28" s="209">
        <f t="shared" si="0"/>
        <v>288396058</v>
      </c>
    </row>
    <row r="29" spans="2:15" ht="26">
      <c r="B29" s="892"/>
      <c r="C29" s="333" t="s">
        <v>104</v>
      </c>
      <c r="D29" s="334"/>
      <c r="E29" s="330">
        <v>35434055</v>
      </c>
      <c r="F29" s="330">
        <v>17169204</v>
      </c>
      <c r="G29" s="330">
        <v>-8709602</v>
      </c>
      <c r="H29" s="330">
        <v>-121606387</v>
      </c>
      <c r="I29" s="330">
        <v>-26124307</v>
      </c>
      <c r="J29" s="330">
        <v>-40997895</v>
      </c>
      <c r="K29" s="330">
        <v>-723094</v>
      </c>
      <c r="L29" s="330">
        <v>48209139</v>
      </c>
      <c r="M29" s="330">
        <v>120188789</v>
      </c>
      <c r="N29" s="330">
        <v>-2729316</v>
      </c>
      <c r="O29" s="330">
        <f>+SUM(E29:N29)</f>
        <v>20110586</v>
      </c>
    </row>
    <row r="30" spans="2:15" ht="13">
      <c r="B30" s="888" t="s">
        <v>1364</v>
      </c>
      <c r="C30" s="889"/>
      <c r="D30" s="890"/>
      <c r="E30" s="330">
        <v>125838011</v>
      </c>
      <c r="F30" s="330">
        <v>674062098</v>
      </c>
      <c r="G30" s="330">
        <v>990305858</v>
      </c>
      <c r="H30" s="330">
        <v>368718840</v>
      </c>
      <c r="I30" s="330">
        <v>87517212</v>
      </c>
      <c r="J30" s="330">
        <v>246524592</v>
      </c>
      <c r="K30" s="330">
        <v>2160412</v>
      </c>
      <c r="L30" s="330">
        <v>195217507</v>
      </c>
      <c r="M30" s="330">
        <v>1045110860</v>
      </c>
      <c r="N30" s="330">
        <v>7667329</v>
      </c>
      <c r="O30" s="330">
        <f>+O29+O19</f>
        <v>3743122719</v>
      </c>
    </row>
  </sheetData>
  <mergeCells count="26"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4"/>
  <sheetViews>
    <sheetView showGridLines="0" showRuler="0" topLeftCell="A47" zoomScale="70" zoomScaleNormal="70" workbookViewId="0">
      <selection activeCell="J16" sqref="J16:L16"/>
    </sheetView>
  </sheetViews>
  <sheetFormatPr baseColWidth="10" defaultColWidth="11.453125" defaultRowHeight="13"/>
  <cols>
    <col min="1" max="1" width="1.1796875" style="58" customWidth="1"/>
    <col min="2" max="2" width="63.54296875" style="58" customWidth="1"/>
    <col min="3" max="4" width="18.26953125" style="58" customWidth="1"/>
    <col min="5" max="6" width="17.81640625" style="58" customWidth="1"/>
    <col min="7" max="7" width="13.453125" style="58" customWidth="1"/>
    <col min="8" max="8" width="14.1796875" style="58" customWidth="1"/>
    <col min="9" max="9" width="20.26953125" style="58" customWidth="1"/>
    <col min="10" max="10" width="17.453125" style="58" customWidth="1"/>
    <col min="11" max="11" width="12.26953125" style="58" bestFit="1" customWidth="1"/>
    <col min="12" max="16384" width="11.453125" style="58"/>
  </cols>
  <sheetData>
    <row r="2" spans="1:14" s="316" customFormat="1" ht="18.5">
      <c r="B2" s="136" t="s">
        <v>1064</v>
      </c>
      <c r="C2" s="206"/>
      <c r="F2" s="317"/>
      <c r="G2" s="317"/>
      <c r="H2" s="318"/>
      <c r="I2" s="318"/>
      <c r="J2" s="318"/>
      <c r="K2" s="318"/>
      <c r="L2" s="318"/>
      <c r="M2" s="318"/>
      <c r="N2" s="318"/>
    </row>
    <row r="3" spans="1:14" ht="6" customHeight="1"/>
    <row r="4" spans="1:14">
      <c r="A4" s="179"/>
      <c r="B4" s="813" t="s">
        <v>786</v>
      </c>
      <c r="C4" s="64">
        <v>45382</v>
      </c>
      <c r="D4" s="64">
        <v>45291</v>
      </c>
    </row>
    <row r="5" spans="1:14">
      <c r="A5" s="179"/>
      <c r="B5" s="815"/>
      <c r="C5" s="67" t="s">
        <v>150</v>
      </c>
      <c r="D5" s="67" t="s">
        <v>150</v>
      </c>
    </row>
    <row r="6" spans="1:14">
      <c r="A6" s="179"/>
      <c r="B6" s="72" t="s">
        <v>787</v>
      </c>
      <c r="C6" s="74">
        <v>31161660</v>
      </c>
      <c r="D6" s="74">
        <v>27397208</v>
      </c>
    </row>
    <row r="7" spans="1:14">
      <c r="A7" s="179"/>
      <c r="B7" s="72" t="s">
        <v>788</v>
      </c>
      <c r="C7" s="74">
        <v>3282755355</v>
      </c>
      <c r="D7" s="74">
        <v>3086261435</v>
      </c>
    </row>
    <row r="8" spans="1:14">
      <c r="B8" s="72" t="s">
        <v>789</v>
      </c>
      <c r="C8" s="74">
        <v>78581635</v>
      </c>
      <c r="D8" s="74">
        <v>75268933</v>
      </c>
    </row>
    <row r="9" spans="1:14">
      <c r="B9" s="78" t="s">
        <v>50</v>
      </c>
      <c r="C9" s="78">
        <f>+SUM(C6:C8)</f>
        <v>3392498650</v>
      </c>
      <c r="D9" s="78">
        <f>+SUM(D6:D8)</f>
        <v>3188927576</v>
      </c>
    </row>
    <row r="10" spans="1:14">
      <c r="A10" s="179"/>
    </row>
    <row r="11" spans="1:14" s="61" customFormat="1" ht="51" customHeight="1">
      <c r="B11" s="227" t="s">
        <v>594</v>
      </c>
      <c r="C11" s="64" t="s">
        <v>788</v>
      </c>
      <c r="D11" s="64" t="s">
        <v>787</v>
      </c>
      <c r="E11" s="64" t="s">
        <v>789</v>
      </c>
      <c r="F11" s="64">
        <v>45382</v>
      </c>
      <c r="G11" s="124"/>
      <c r="H11" s="124"/>
      <c r="I11" s="124"/>
      <c r="J11" s="124"/>
      <c r="K11" s="124"/>
      <c r="L11" s="124"/>
      <c r="M11" s="124"/>
    </row>
    <row r="12" spans="1:14" s="61" customFormat="1">
      <c r="B12" s="231" t="s">
        <v>224</v>
      </c>
      <c r="C12" s="67" t="s">
        <v>150</v>
      </c>
      <c r="D12" s="67" t="s">
        <v>150</v>
      </c>
      <c r="E12" s="67"/>
      <c r="F12" s="67" t="s">
        <v>150</v>
      </c>
      <c r="G12" s="124"/>
      <c r="H12" s="124"/>
      <c r="I12" s="124"/>
      <c r="J12" s="124"/>
      <c r="K12" s="124"/>
      <c r="L12" s="124"/>
      <c r="M12" s="124"/>
    </row>
    <row r="13" spans="1:14" ht="15.65" customHeight="1">
      <c r="B13" s="335" t="s">
        <v>595</v>
      </c>
      <c r="C13" s="78">
        <v>3086261435</v>
      </c>
      <c r="D13" s="78">
        <v>27397208</v>
      </c>
      <c r="E13" s="78">
        <v>75268933</v>
      </c>
      <c r="F13" s="78">
        <v>3188927576</v>
      </c>
      <c r="G13" s="87"/>
      <c r="H13" s="124"/>
      <c r="I13" s="124"/>
      <c r="J13" s="124"/>
      <c r="K13" s="124"/>
      <c r="L13" s="124"/>
      <c r="M13" s="124"/>
    </row>
    <row r="14" spans="1:14" ht="13.4" customHeight="1" collapsed="1">
      <c r="B14" s="336" t="s">
        <v>822</v>
      </c>
      <c r="C14" s="74">
        <v>17519834</v>
      </c>
      <c r="D14" s="74">
        <v>0</v>
      </c>
      <c r="E14" s="74">
        <v>-1355029</v>
      </c>
      <c r="F14" s="74">
        <v>16164805</v>
      </c>
      <c r="G14" s="87"/>
      <c r="H14" s="87"/>
      <c r="I14" s="124"/>
      <c r="J14" s="124"/>
      <c r="K14" s="124"/>
      <c r="L14" s="124"/>
      <c r="M14" s="124"/>
    </row>
    <row r="15" spans="1:14" ht="13.15" customHeight="1">
      <c r="B15" s="336" t="s">
        <v>721</v>
      </c>
      <c r="C15" s="74">
        <v>3313302</v>
      </c>
      <c r="D15" s="74">
        <v>6792923</v>
      </c>
      <c r="E15" s="74">
        <v>3465966</v>
      </c>
      <c r="F15" s="74">
        <v>13572191</v>
      </c>
      <c r="G15" s="87"/>
      <c r="H15" s="87"/>
      <c r="I15" s="124"/>
      <c r="J15" s="124"/>
      <c r="K15" s="124"/>
      <c r="L15" s="124"/>
      <c r="M15" s="124"/>
    </row>
    <row r="16" spans="1:14" ht="25.5" customHeight="1" collapsed="1">
      <c r="B16" s="337" t="s">
        <v>879</v>
      </c>
      <c r="C16" s="74">
        <v>4479194</v>
      </c>
      <c r="D16" s="74">
        <v>-4479194</v>
      </c>
      <c r="E16" s="74">
        <v>0</v>
      </c>
      <c r="F16" s="74">
        <v>0</v>
      </c>
      <c r="G16" s="87"/>
      <c r="H16" s="124"/>
      <c r="I16" s="124"/>
      <c r="J16" s="124"/>
      <c r="K16" s="124"/>
      <c r="L16" s="124"/>
      <c r="M16" s="124"/>
    </row>
    <row r="17" spans="2:13" ht="25.5" customHeight="1">
      <c r="B17" s="337" t="s">
        <v>722</v>
      </c>
      <c r="C17" s="74">
        <v>281937</v>
      </c>
      <c r="D17" s="74">
        <v>0</v>
      </c>
      <c r="E17" s="74">
        <v>0</v>
      </c>
      <c r="F17" s="74">
        <v>281937</v>
      </c>
      <c r="G17" s="87"/>
      <c r="H17" s="124"/>
      <c r="I17" s="124"/>
      <c r="J17" s="124"/>
      <c r="K17" s="124"/>
      <c r="L17" s="124"/>
      <c r="M17" s="124"/>
    </row>
    <row r="18" spans="2:13" ht="13.15" customHeight="1" collapsed="1">
      <c r="B18" s="337" t="s">
        <v>723</v>
      </c>
      <c r="C18" s="74"/>
      <c r="D18" s="74"/>
      <c r="E18" s="74"/>
      <c r="F18" s="74"/>
      <c r="G18" s="87"/>
      <c r="H18" s="124"/>
      <c r="I18" s="124"/>
      <c r="J18" s="124"/>
      <c r="K18" s="124"/>
      <c r="L18" s="124"/>
      <c r="M18" s="124"/>
    </row>
    <row r="19" spans="2:13" ht="25.5" customHeight="1" collapsed="1">
      <c r="B19" s="337" t="s">
        <v>724</v>
      </c>
      <c r="C19" s="74">
        <v>52574447</v>
      </c>
      <c r="D19" s="74">
        <v>1450723</v>
      </c>
      <c r="E19" s="74">
        <v>655744</v>
      </c>
      <c r="F19" s="74">
        <v>54680914</v>
      </c>
      <c r="G19" s="87"/>
      <c r="H19" s="124"/>
      <c r="I19" s="124"/>
      <c r="J19" s="124"/>
      <c r="K19" s="124"/>
      <c r="L19" s="124"/>
      <c r="M19" s="124"/>
    </row>
    <row r="20" spans="2:13">
      <c r="B20" s="337" t="s">
        <v>734</v>
      </c>
      <c r="C20" s="74">
        <v>118325206</v>
      </c>
      <c r="D20" s="74">
        <v>0</v>
      </c>
      <c r="E20" s="74">
        <v>0</v>
      </c>
      <c r="F20" s="74">
        <v>118325206</v>
      </c>
      <c r="G20" s="87"/>
      <c r="H20" s="124"/>
      <c r="I20" s="338"/>
      <c r="J20" s="124"/>
      <c r="K20" s="124"/>
      <c r="L20" s="124"/>
    </row>
    <row r="21" spans="2:13">
      <c r="B21" s="337" t="s">
        <v>866</v>
      </c>
      <c r="C21" s="74">
        <v>0</v>
      </c>
      <c r="D21" s="74">
        <v>0</v>
      </c>
      <c r="E21" s="74">
        <v>546021</v>
      </c>
      <c r="F21" s="74">
        <v>546021</v>
      </c>
      <c r="G21" s="87"/>
      <c r="H21" s="124"/>
      <c r="I21" s="338"/>
      <c r="J21" s="124"/>
      <c r="K21" s="124"/>
      <c r="L21" s="124"/>
    </row>
    <row r="22" spans="2:13" ht="29.5" customHeight="1">
      <c r="B22" s="339" t="s">
        <v>597</v>
      </c>
      <c r="C22" s="78">
        <v>196493920</v>
      </c>
      <c r="D22" s="78">
        <v>3764452</v>
      </c>
      <c r="E22" s="78">
        <v>3312702</v>
      </c>
      <c r="F22" s="78">
        <v>203571074</v>
      </c>
      <c r="G22" s="87"/>
      <c r="H22" s="124"/>
      <c r="I22" s="338"/>
      <c r="J22" s="124"/>
      <c r="K22" s="124"/>
      <c r="L22" s="124"/>
    </row>
    <row r="23" spans="2:13" ht="6" customHeight="1">
      <c r="B23" s="340"/>
      <c r="C23" s="341"/>
      <c r="D23" s="341"/>
      <c r="E23" s="341"/>
      <c r="F23" s="341"/>
      <c r="G23" s="87"/>
      <c r="H23" s="124"/>
      <c r="I23" s="338"/>
      <c r="J23" s="124"/>
      <c r="K23" s="124"/>
      <c r="L23" s="124"/>
    </row>
    <row r="24" spans="2:13" ht="29.5" customHeight="1">
      <c r="B24" s="339" t="s">
        <v>596</v>
      </c>
      <c r="C24" s="78">
        <v>3282755355</v>
      </c>
      <c r="D24" s="78">
        <v>31161660</v>
      </c>
      <c r="E24" s="78">
        <v>78581635</v>
      </c>
      <c r="F24" s="78">
        <v>3392498650</v>
      </c>
      <c r="H24" s="124"/>
      <c r="I24" s="338"/>
      <c r="J24" s="124"/>
      <c r="K24" s="124"/>
      <c r="L24" s="124"/>
    </row>
    <row r="25" spans="2:13" ht="6" customHeight="1"/>
    <row r="26" spans="2:13" s="61" customFormat="1" ht="51" customHeight="1">
      <c r="B26" s="227" t="s">
        <v>594</v>
      </c>
      <c r="C26" s="64" t="s">
        <v>788</v>
      </c>
      <c r="D26" s="64" t="s">
        <v>787</v>
      </c>
      <c r="E26" s="64" t="s">
        <v>789</v>
      </c>
      <c r="F26" s="64">
        <v>45291</v>
      </c>
      <c r="G26" s="124"/>
      <c r="H26" s="124"/>
      <c r="I26" s="124"/>
      <c r="J26" s="124"/>
      <c r="K26" s="124"/>
      <c r="L26" s="124"/>
      <c r="M26" s="124"/>
    </row>
    <row r="27" spans="2:13" s="61" customFormat="1">
      <c r="B27" s="231" t="s">
        <v>224</v>
      </c>
      <c r="C27" s="67" t="s">
        <v>150</v>
      </c>
      <c r="D27" s="67" t="s">
        <v>150</v>
      </c>
      <c r="E27" s="67"/>
      <c r="F27" s="67" t="s">
        <v>150</v>
      </c>
      <c r="G27" s="124"/>
      <c r="H27" s="124"/>
      <c r="I27" s="124"/>
      <c r="J27" s="124"/>
      <c r="K27" s="124"/>
      <c r="L27" s="124"/>
      <c r="M27" s="124"/>
    </row>
    <row r="28" spans="2:13" ht="15.65" customHeight="1">
      <c r="B28" s="335" t="s">
        <v>595</v>
      </c>
      <c r="C28" s="78">
        <v>3011284903</v>
      </c>
      <c r="D28" s="78">
        <v>46365812</v>
      </c>
      <c r="E28" s="78">
        <v>80264943</v>
      </c>
      <c r="F28" s="78">
        <v>3137915658</v>
      </c>
      <c r="G28" s="87"/>
      <c r="H28" s="124"/>
      <c r="I28" s="124"/>
      <c r="J28" s="124"/>
      <c r="K28" s="124"/>
      <c r="L28" s="124"/>
      <c r="M28" s="124"/>
    </row>
    <row r="29" spans="2:13" ht="13.4" customHeight="1" collapsed="1">
      <c r="B29" s="336" t="s">
        <v>822</v>
      </c>
      <c r="C29" s="74">
        <v>42313528</v>
      </c>
      <c r="D29" s="74">
        <v>0</v>
      </c>
      <c r="E29" s="74">
        <v>-5798641</v>
      </c>
      <c r="F29" s="74">
        <v>36514887</v>
      </c>
      <c r="G29" s="87"/>
      <c r="H29" s="87"/>
      <c r="I29" s="124"/>
      <c r="J29" s="124"/>
      <c r="K29" s="124"/>
      <c r="L29" s="124"/>
      <c r="M29" s="124"/>
    </row>
    <row r="30" spans="2:13" ht="13.15" customHeight="1">
      <c r="B30" s="336" t="s">
        <v>721</v>
      </c>
      <c r="C30" s="74">
        <v>24353174</v>
      </c>
      <c r="D30" s="74">
        <v>20161131</v>
      </c>
      <c r="E30" s="74">
        <v>1246610</v>
      </c>
      <c r="F30" s="74">
        <v>45760915</v>
      </c>
      <c r="G30" s="87"/>
      <c r="H30" s="87"/>
      <c r="I30" s="124"/>
      <c r="J30" s="124"/>
      <c r="K30" s="124"/>
      <c r="L30" s="124"/>
      <c r="M30" s="124"/>
    </row>
    <row r="31" spans="2:13" ht="25.5" customHeight="1" collapsed="1">
      <c r="B31" s="337" t="s">
        <v>879</v>
      </c>
      <c r="C31" s="74">
        <v>39892306</v>
      </c>
      <c r="D31" s="74">
        <v>-39892306</v>
      </c>
      <c r="E31" s="74">
        <v>0</v>
      </c>
      <c r="F31" s="74">
        <v>0</v>
      </c>
      <c r="G31" s="87"/>
      <c r="H31" s="124"/>
      <c r="I31" s="124"/>
      <c r="J31" s="124"/>
      <c r="K31" s="124"/>
      <c r="L31" s="124"/>
      <c r="M31" s="124"/>
    </row>
    <row r="32" spans="2:13" ht="25.5" customHeight="1">
      <c r="B32" s="337" t="s">
        <v>722</v>
      </c>
      <c r="C32" s="74">
        <v>33918157</v>
      </c>
      <c r="D32" s="74">
        <v>-728231</v>
      </c>
      <c r="E32" s="74">
        <v>-4306860</v>
      </c>
      <c r="F32" s="74">
        <v>28883066</v>
      </c>
      <c r="G32" s="87"/>
      <c r="H32" s="124"/>
      <c r="I32" s="124"/>
      <c r="J32" s="124"/>
      <c r="K32" s="124"/>
      <c r="L32" s="124"/>
      <c r="M32" s="124"/>
    </row>
    <row r="33" spans="2:13" ht="13.15" customHeight="1" collapsed="1">
      <c r="B33" s="337" t="s">
        <v>723</v>
      </c>
      <c r="C33" s="74">
        <v>-55030</v>
      </c>
      <c r="D33" s="74">
        <v>0</v>
      </c>
      <c r="E33" s="74">
        <v>0</v>
      </c>
      <c r="F33" s="74">
        <v>-55030</v>
      </c>
      <c r="G33" s="87"/>
      <c r="H33" s="124"/>
      <c r="I33" s="124"/>
      <c r="J33" s="124"/>
      <c r="K33" s="124"/>
      <c r="L33" s="124"/>
      <c r="M33" s="124"/>
    </row>
    <row r="34" spans="2:13" ht="25.5" customHeight="1" collapsed="1">
      <c r="B34" s="337" t="s">
        <v>724</v>
      </c>
      <c r="C34" s="74">
        <v>-213547614</v>
      </c>
      <c r="D34" s="74">
        <v>1490802</v>
      </c>
      <c r="E34" s="74">
        <v>560265</v>
      </c>
      <c r="F34" s="74">
        <v>-211496547</v>
      </c>
      <c r="G34" s="87"/>
      <c r="H34" s="124"/>
      <c r="I34" s="124"/>
      <c r="J34" s="124"/>
      <c r="K34" s="124"/>
      <c r="L34" s="124"/>
      <c r="M34" s="124"/>
    </row>
    <row r="35" spans="2:13">
      <c r="B35" s="337" t="s">
        <v>734</v>
      </c>
      <c r="C35" s="74">
        <v>148102011</v>
      </c>
      <c r="D35" s="74">
        <v>0</v>
      </c>
      <c r="E35" s="74">
        <v>0</v>
      </c>
      <c r="F35" s="74">
        <v>148102011</v>
      </c>
      <c r="G35" s="87"/>
      <c r="H35" s="124"/>
      <c r="I35" s="338"/>
      <c r="J35" s="124"/>
      <c r="K35" s="124"/>
      <c r="L35" s="124"/>
    </row>
    <row r="36" spans="2:13">
      <c r="B36" s="337" t="s">
        <v>866</v>
      </c>
      <c r="C36" s="74">
        <v>0</v>
      </c>
      <c r="D36" s="74">
        <v>0</v>
      </c>
      <c r="E36" s="74">
        <v>3302616</v>
      </c>
      <c r="F36" s="74">
        <v>3302616</v>
      </c>
      <c r="G36" s="87"/>
      <c r="H36" s="124"/>
      <c r="I36" s="338"/>
      <c r="J36" s="124"/>
      <c r="K36" s="124"/>
      <c r="L36" s="124"/>
    </row>
    <row r="37" spans="2:13" ht="29.5" customHeight="1">
      <c r="B37" s="339" t="s">
        <v>597</v>
      </c>
      <c r="C37" s="78">
        <v>74976532</v>
      </c>
      <c r="D37" s="78">
        <v>-18968604</v>
      </c>
      <c r="E37" s="78">
        <v>-4996010</v>
      </c>
      <c r="F37" s="78">
        <v>51011918</v>
      </c>
      <c r="G37" s="87"/>
      <c r="H37" s="124"/>
      <c r="I37" s="338"/>
      <c r="J37" s="124"/>
      <c r="K37" s="124"/>
      <c r="L37" s="124"/>
    </row>
    <row r="38" spans="2:13" ht="6" customHeight="1">
      <c r="B38" s="340"/>
      <c r="C38" s="341"/>
      <c r="D38" s="341"/>
      <c r="E38" s="341"/>
      <c r="F38" s="341"/>
      <c r="G38" s="87"/>
      <c r="H38" s="124"/>
      <c r="I38" s="338"/>
      <c r="J38" s="124"/>
      <c r="K38" s="124"/>
      <c r="L38" s="124"/>
    </row>
    <row r="39" spans="2:13" ht="29.5" customHeight="1">
      <c r="B39" s="342" t="s">
        <v>596</v>
      </c>
      <c r="C39" s="580">
        <v>3086261435</v>
      </c>
      <c r="D39" s="580">
        <v>27397208</v>
      </c>
      <c r="E39" s="580">
        <v>75268933</v>
      </c>
      <c r="F39" s="580">
        <v>3188927576</v>
      </c>
      <c r="G39" s="87"/>
      <c r="H39" s="124"/>
      <c r="I39" s="338"/>
      <c r="J39" s="124"/>
      <c r="K39" s="124"/>
      <c r="L39" s="124"/>
    </row>
    <row r="40" spans="2:13" ht="15" customHeight="1">
      <c r="B40" s="343"/>
      <c r="C40" s="114"/>
      <c r="D40" s="114"/>
      <c r="E40" s="114"/>
      <c r="F40" s="114"/>
      <c r="G40" s="87"/>
      <c r="H40" s="124"/>
      <c r="I40" s="338"/>
      <c r="J40" s="124"/>
      <c r="K40" s="124"/>
      <c r="L40" s="124"/>
    </row>
    <row r="41" spans="2:13" ht="15" customHeight="1">
      <c r="B41" s="227" t="s">
        <v>674</v>
      </c>
      <c r="C41" s="64">
        <v>45382</v>
      </c>
      <c r="D41" s="64">
        <v>45291</v>
      </c>
      <c r="E41" s="114"/>
      <c r="F41" s="114"/>
      <c r="G41" s="87"/>
      <c r="H41" s="124"/>
      <c r="I41" s="338"/>
      <c r="J41" s="124"/>
      <c r="K41" s="124"/>
      <c r="L41" s="124"/>
    </row>
    <row r="42" spans="2:13" ht="15" customHeight="1">
      <c r="B42" s="231" t="s">
        <v>720</v>
      </c>
      <c r="C42" s="67" t="s">
        <v>150</v>
      </c>
      <c r="D42" s="67" t="s">
        <v>150</v>
      </c>
      <c r="E42" s="114"/>
      <c r="F42" s="114"/>
      <c r="G42" s="87"/>
      <c r="H42" s="124"/>
      <c r="I42" s="338"/>
      <c r="J42" s="124"/>
      <c r="K42" s="124"/>
      <c r="L42" s="124"/>
    </row>
    <row r="43" spans="2:13" ht="15" customHeight="1">
      <c r="B43" s="335" t="s">
        <v>675</v>
      </c>
      <c r="C43" s="344">
        <v>700287759</v>
      </c>
      <c r="D43" s="344">
        <v>640784504</v>
      </c>
      <c r="E43" s="114"/>
      <c r="F43" s="114"/>
      <c r="G43" s="87"/>
      <c r="H43" s="124"/>
      <c r="I43" s="338"/>
      <c r="J43" s="124"/>
      <c r="K43" s="124"/>
      <c r="L43" s="124"/>
    </row>
    <row r="44" spans="2:13" ht="15" customHeight="1">
      <c r="B44" s="345" t="s">
        <v>682</v>
      </c>
      <c r="C44" s="74">
        <v>0</v>
      </c>
      <c r="D44" s="74">
        <v>35330436</v>
      </c>
      <c r="E44" s="114"/>
      <c r="F44" s="114"/>
      <c r="G44" s="87"/>
      <c r="H44" s="124"/>
      <c r="I44" s="338"/>
      <c r="J44" s="124"/>
      <c r="K44" s="124"/>
      <c r="L44" s="124"/>
    </row>
    <row r="45" spans="2:13" ht="15" customHeight="1">
      <c r="B45" s="336" t="s">
        <v>721</v>
      </c>
      <c r="C45" s="74">
        <v>0</v>
      </c>
      <c r="D45" s="74">
        <v>0</v>
      </c>
      <c r="E45" s="114"/>
      <c r="F45" s="114"/>
      <c r="G45" s="87"/>
      <c r="H45" s="124"/>
      <c r="I45" s="338"/>
      <c r="J45" s="124"/>
      <c r="K45" s="124"/>
      <c r="L45" s="124"/>
    </row>
    <row r="46" spans="2:13" ht="15" customHeight="1">
      <c r="B46" s="336" t="s">
        <v>879</v>
      </c>
      <c r="C46" s="74">
        <v>0</v>
      </c>
      <c r="D46" s="74">
        <v>-15277596</v>
      </c>
      <c r="E46" s="114"/>
      <c r="F46" s="114"/>
      <c r="G46" s="87"/>
      <c r="H46" s="124"/>
      <c r="I46" s="338"/>
      <c r="J46" s="124"/>
      <c r="K46" s="124"/>
      <c r="L46" s="124"/>
    </row>
    <row r="47" spans="2:13" ht="15" customHeight="1">
      <c r="B47" s="336" t="s">
        <v>723</v>
      </c>
      <c r="C47" s="74"/>
      <c r="D47" s="74"/>
      <c r="E47" s="114"/>
      <c r="F47" s="114"/>
      <c r="G47" s="87"/>
      <c r="H47" s="124"/>
      <c r="I47" s="338"/>
      <c r="J47" s="124"/>
      <c r="K47" s="124"/>
      <c r="L47" s="124"/>
    </row>
    <row r="48" spans="2:13" ht="15" customHeight="1">
      <c r="B48" s="336" t="s">
        <v>725</v>
      </c>
      <c r="C48" s="74">
        <v>26056166</v>
      </c>
      <c r="D48" s="74">
        <v>4783778</v>
      </c>
      <c r="E48" s="114"/>
      <c r="F48" s="114"/>
      <c r="G48" s="87"/>
      <c r="H48" s="124"/>
      <c r="I48" s="338"/>
      <c r="J48" s="124"/>
      <c r="K48" s="124"/>
      <c r="L48" s="124"/>
    </row>
    <row r="49" spans="2:12" ht="15" customHeight="1">
      <c r="B49" s="337" t="s">
        <v>734</v>
      </c>
      <c r="C49" s="74">
        <v>38045622</v>
      </c>
      <c r="D49" s="74">
        <v>34666637</v>
      </c>
      <c r="E49"/>
      <c r="F49" s="114"/>
      <c r="G49" s="87"/>
      <c r="H49" s="124"/>
      <c r="I49" s="338"/>
      <c r="J49" s="124"/>
      <c r="K49" s="124"/>
      <c r="L49" s="124"/>
    </row>
    <row r="50" spans="2:12" ht="15" customHeight="1">
      <c r="B50" s="346" t="s">
        <v>1334</v>
      </c>
      <c r="C50" s="344">
        <f>+SUM(C44:C49)</f>
        <v>64101788</v>
      </c>
      <c r="D50" s="344">
        <f>+SUM(D44:D49)</f>
        <v>59503255</v>
      </c>
      <c r="E50"/>
      <c r="F50" s="114"/>
      <c r="G50" s="87"/>
      <c r="H50" s="124"/>
      <c r="I50" s="338"/>
      <c r="J50" s="124"/>
      <c r="K50" s="124"/>
      <c r="L50" s="124"/>
    </row>
    <row r="51" spans="2:12" ht="15" customHeight="1">
      <c r="B51" s="346" t="s">
        <v>676</v>
      </c>
      <c r="C51" s="344">
        <f>+C50+C43</f>
        <v>764389547</v>
      </c>
      <c r="D51" s="344">
        <f>+D50+D43</f>
        <v>700287759</v>
      </c>
      <c r="E51"/>
      <c r="F51" s="114"/>
      <c r="G51" s="87"/>
      <c r="H51" s="124"/>
      <c r="I51" s="338"/>
      <c r="J51" s="124"/>
      <c r="K51" s="124"/>
      <c r="L51" s="124"/>
    </row>
    <row r="52" spans="2:12" ht="15" customHeight="1">
      <c r="B52" s="343"/>
      <c r="C52" s="114"/>
      <c r="D52" s="114"/>
      <c r="E52"/>
      <c r="F52" s="114"/>
      <c r="G52" s="87"/>
      <c r="H52" s="124"/>
      <c r="I52" s="338"/>
      <c r="J52" s="124"/>
      <c r="K52" s="124"/>
      <c r="L52" s="124"/>
    </row>
    <row r="53" spans="2:12" ht="15" customHeight="1">
      <c r="B53" s="227" t="s">
        <v>594</v>
      </c>
      <c r="C53" s="64">
        <v>45382</v>
      </c>
      <c r="D53" s="64">
        <v>45291</v>
      </c>
      <c r="E53"/>
      <c r="F53" s="114"/>
      <c r="G53" s="87"/>
      <c r="H53" s="124"/>
      <c r="I53" s="338"/>
      <c r="J53" s="124"/>
      <c r="K53" s="124"/>
      <c r="L53" s="124"/>
    </row>
    <row r="54" spans="2:12" ht="15" customHeight="1">
      <c r="B54" s="231" t="s">
        <v>719</v>
      </c>
      <c r="C54" s="67" t="s">
        <v>150</v>
      </c>
      <c r="D54" s="67" t="s">
        <v>150</v>
      </c>
      <c r="E54"/>
      <c r="F54" s="114"/>
      <c r="G54" s="87"/>
      <c r="H54" s="124"/>
      <c r="I54" s="338"/>
      <c r="J54" s="124"/>
      <c r="K54" s="124"/>
      <c r="L54" s="124"/>
    </row>
    <row r="55" spans="2:12" ht="15" customHeight="1">
      <c r="B55" s="335" t="s">
        <v>595</v>
      </c>
      <c r="C55" s="78">
        <v>2488639817</v>
      </c>
      <c r="D55" s="78">
        <v>2497131154</v>
      </c>
      <c r="E55"/>
      <c r="F55" s="114"/>
      <c r="G55" s="87"/>
      <c r="H55" s="124"/>
      <c r="I55" s="338"/>
      <c r="J55" s="124"/>
      <c r="K55" s="124"/>
      <c r="L55" s="124"/>
    </row>
    <row r="56" spans="2:12" ht="15" customHeight="1">
      <c r="B56" s="336" t="s">
        <v>822</v>
      </c>
      <c r="C56" s="74">
        <v>16164805</v>
      </c>
      <c r="D56" s="74">
        <v>1184451</v>
      </c>
      <c r="E56"/>
      <c r="F56" s="114"/>
      <c r="G56" s="87"/>
      <c r="H56" s="124"/>
      <c r="I56" s="338"/>
      <c r="J56" s="124"/>
      <c r="K56" s="124"/>
      <c r="L56" s="124"/>
    </row>
    <row r="57" spans="2:12" ht="15" customHeight="1">
      <c r="B57" s="336" t="s">
        <v>721</v>
      </c>
      <c r="C57" s="74">
        <v>13572191</v>
      </c>
      <c r="D57" s="74">
        <v>45760915</v>
      </c>
      <c r="E57"/>
      <c r="F57" s="114"/>
      <c r="G57" s="87"/>
      <c r="H57" s="124"/>
      <c r="I57" s="338"/>
      <c r="J57" s="124"/>
      <c r="K57" s="124"/>
      <c r="L57" s="124"/>
    </row>
    <row r="58" spans="2:12" ht="15" customHeight="1">
      <c r="B58" s="337" t="s">
        <v>879</v>
      </c>
      <c r="C58" s="74">
        <v>0</v>
      </c>
      <c r="D58" s="74">
        <v>15277596</v>
      </c>
      <c r="E58"/>
      <c r="F58" s="114"/>
      <c r="G58" s="87"/>
      <c r="H58" s="124"/>
      <c r="I58" s="338"/>
      <c r="J58" s="124"/>
      <c r="K58" s="124"/>
      <c r="L58" s="124"/>
    </row>
    <row r="59" spans="2:12" ht="27" customHeight="1">
      <c r="B59" s="337" t="s">
        <v>722</v>
      </c>
      <c r="C59" s="74">
        <v>281937</v>
      </c>
      <c r="D59" s="74">
        <v>28883066</v>
      </c>
      <c r="E59"/>
      <c r="F59" s="114"/>
      <c r="G59" s="87"/>
      <c r="H59" s="124"/>
      <c r="I59" s="338"/>
      <c r="J59" s="124"/>
      <c r="K59" s="124"/>
      <c r="L59" s="124"/>
    </row>
    <row r="60" spans="2:12" ht="15" customHeight="1">
      <c r="B60" s="337" t="s">
        <v>723</v>
      </c>
      <c r="C60" s="74">
        <v>0</v>
      </c>
      <c r="D60" s="74">
        <v>-55030</v>
      </c>
      <c r="E60" s="114"/>
      <c r="F60" s="114"/>
      <c r="G60" s="87"/>
      <c r="H60" s="124"/>
      <c r="I60" s="338"/>
      <c r="J60" s="124"/>
      <c r="K60" s="124"/>
      <c r="L60" s="124"/>
    </row>
    <row r="61" spans="2:12" ht="24.75" customHeight="1">
      <c r="B61" s="337" t="s">
        <v>724</v>
      </c>
      <c r="C61" s="74">
        <v>28624748</v>
      </c>
      <c r="D61" s="74">
        <v>-216280325</v>
      </c>
      <c r="E61" s="114"/>
      <c r="F61" s="114"/>
      <c r="G61" s="87"/>
      <c r="H61" s="124"/>
      <c r="I61" s="338"/>
      <c r="J61" s="124"/>
      <c r="K61" s="124"/>
      <c r="L61" s="124"/>
    </row>
    <row r="62" spans="2:12" ht="15" customHeight="1">
      <c r="B62" s="337" t="s">
        <v>734</v>
      </c>
      <c r="C62" s="74">
        <v>80279584</v>
      </c>
      <c r="D62" s="74">
        <v>113435374</v>
      </c>
      <c r="E62" s="114"/>
      <c r="F62" s="114"/>
      <c r="G62" s="87"/>
      <c r="H62" s="124"/>
      <c r="I62" s="338"/>
      <c r="J62" s="124"/>
      <c r="K62" s="124"/>
      <c r="L62" s="124"/>
    </row>
    <row r="63" spans="2:12" ht="15" customHeight="1">
      <c r="B63" s="337" t="s">
        <v>866</v>
      </c>
      <c r="C63" s="74">
        <v>546021</v>
      </c>
      <c r="D63" s="74">
        <v>3302616</v>
      </c>
      <c r="E63" s="114"/>
      <c r="F63" s="114"/>
      <c r="G63" s="87"/>
      <c r="H63" s="124"/>
      <c r="I63" s="338"/>
      <c r="J63" s="124"/>
      <c r="K63" s="124"/>
      <c r="L63" s="124"/>
    </row>
    <row r="64" spans="2:12" ht="15" customHeight="1">
      <c r="B64" s="339" t="s">
        <v>597</v>
      </c>
      <c r="C64" s="78">
        <v>139469286</v>
      </c>
      <c r="D64" s="78">
        <v>-8491337</v>
      </c>
      <c r="E64" s="114"/>
      <c r="F64" s="114"/>
      <c r="G64" s="87"/>
      <c r="H64" s="124"/>
      <c r="I64" s="338"/>
      <c r="J64" s="124"/>
      <c r="K64" s="124"/>
      <c r="L64" s="124"/>
    </row>
    <row r="65" spans="1:6">
      <c r="B65" s="339" t="s">
        <v>596</v>
      </c>
      <c r="C65" s="78">
        <v>2628109103</v>
      </c>
      <c r="D65" s="78">
        <v>2488639817</v>
      </c>
      <c r="F65" s="114"/>
    </row>
    <row r="66" spans="1:6" ht="12.75" customHeight="1"/>
    <row r="67" spans="1:6" ht="12.75" customHeight="1"/>
    <row r="68" spans="1:6" ht="13" customHeight="1">
      <c r="B68" s="893" t="s">
        <v>598</v>
      </c>
      <c r="C68" s="797" t="s">
        <v>726</v>
      </c>
      <c r="D68" s="798"/>
      <c r="E68" s="798"/>
      <c r="F68" s="799"/>
    </row>
    <row r="69" spans="1:6">
      <c r="B69" s="894"/>
      <c r="C69" s="278" t="s">
        <v>1342</v>
      </c>
      <c r="D69" s="278" t="s">
        <v>1142</v>
      </c>
      <c r="E69" s="278" t="s">
        <v>1182</v>
      </c>
      <c r="F69" s="278" t="s">
        <v>1183</v>
      </c>
    </row>
    <row r="70" spans="1:6">
      <c r="B70" s="894"/>
      <c r="C70" s="281">
        <v>45382</v>
      </c>
      <c r="D70" s="281">
        <v>45016</v>
      </c>
      <c r="E70" s="281">
        <v>45382</v>
      </c>
      <c r="F70" s="281">
        <v>45016</v>
      </c>
    </row>
    <row r="71" spans="1:6">
      <c r="B71" s="895"/>
      <c r="C71" s="349" t="s">
        <v>150</v>
      </c>
      <c r="D71" s="349" t="s">
        <v>150</v>
      </c>
      <c r="E71" s="349" t="s">
        <v>150</v>
      </c>
      <c r="F71" s="349" t="s">
        <v>150</v>
      </c>
    </row>
    <row r="72" spans="1:6" ht="15" customHeight="1">
      <c r="B72" s="350" t="s">
        <v>599</v>
      </c>
      <c r="C72" s="74">
        <v>82227550</v>
      </c>
      <c r="D72" s="74">
        <v>78205722</v>
      </c>
      <c r="E72" s="74">
        <v>82227550</v>
      </c>
      <c r="F72" s="74">
        <v>78205722</v>
      </c>
    </row>
    <row r="73" spans="1:6" ht="27" customHeight="1">
      <c r="B73" s="350" t="s">
        <v>195</v>
      </c>
      <c r="C73" s="74">
        <v>23586515</v>
      </c>
      <c r="D73" s="74">
        <v>23491722</v>
      </c>
      <c r="E73" s="74">
        <v>23586515</v>
      </c>
      <c r="F73" s="74">
        <v>23491722</v>
      </c>
    </row>
    <row r="74" spans="1:6">
      <c r="A74" s="179"/>
    </row>
  </sheetData>
  <mergeCells count="3">
    <mergeCell ref="B68:B71"/>
    <mergeCell ref="B4:B5"/>
    <mergeCell ref="C68:F68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5"/>
  <sheetViews>
    <sheetView showGridLines="0" zoomScale="90" zoomScaleNormal="9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60.7265625" style="58" customWidth="1"/>
    <col min="3" max="3" width="6.7265625" style="59" customWidth="1"/>
    <col min="4" max="5" width="18.7265625" style="58" customWidth="1"/>
    <col min="6" max="6" width="4.7265625" style="58" customWidth="1"/>
    <col min="7" max="7" width="11.90625" style="58" bestFit="1" customWidth="1"/>
    <col min="8" max="8" width="12.1796875" style="58" bestFit="1" customWidth="1"/>
    <col min="9" max="16384" width="11.453125" style="58"/>
  </cols>
  <sheetData>
    <row r="1" spans="2:8" ht="6" customHeight="1"/>
    <row r="2" spans="2:8">
      <c r="B2" s="60" t="s">
        <v>981</v>
      </c>
    </row>
    <row r="3" spans="2:8">
      <c r="B3" s="60" t="s">
        <v>982</v>
      </c>
    </row>
    <row r="4" spans="2:8" ht="12.75" customHeight="1">
      <c r="B4" s="60" t="s">
        <v>1340</v>
      </c>
    </row>
    <row r="5" spans="2:8" ht="12.75" customHeight="1">
      <c r="B5" s="60" t="s">
        <v>1279</v>
      </c>
    </row>
    <row r="6" spans="2:8" ht="12.75" customHeight="1">
      <c r="B6" s="60"/>
    </row>
    <row r="7" spans="2:8" s="61" customFormat="1">
      <c r="B7" s="62" t="s">
        <v>1277</v>
      </c>
      <c r="C7" s="63" t="s">
        <v>1330</v>
      </c>
      <c r="D7" s="64">
        <v>45382</v>
      </c>
      <c r="E7" s="64">
        <v>45291</v>
      </c>
    </row>
    <row r="8" spans="2:8" s="61" customFormat="1">
      <c r="B8" s="65"/>
      <c r="C8" s="66"/>
      <c r="D8" s="67" t="s">
        <v>150</v>
      </c>
      <c r="E8" s="67" t="s">
        <v>150</v>
      </c>
    </row>
    <row r="9" spans="2:8" ht="12.75" customHeight="1"/>
    <row r="10" spans="2:8" s="61" customFormat="1" ht="12.75" customHeight="1">
      <c r="B10" s="68" t="s">
        <v>1257</v>
      </c>
      <c r="C10" s="69"/>
      <c r="D10" s="70"/>
      <c r="E10" s="71"/>
    </row>
    <row r="11" spans="2:8" ht="12.75" customHeight="1">
      <c r="B11" s="72" t="s">
        <v>1258</v>
      </c>
      <c r="C11" s="73">
        <v>17</v>
      </c>
      <c r="D11" s="74">
        <v>825786472</v>
      </c>
      <c r="E11" s="74">
        <v>505461062</v>
      </c>
    </row>
    <row r="12" spans="2:8" ht="12.75" customHeight="1">
      <c r="B12" s="72" t="s">
        <v>1259</v>
      </c>
      <c r="C12" s="73">
        <v>30</v>
      </c>
      <c r="D12" s="74">
        <v>194585896</v>
      </c>
      <c r="E12" s="74">
        <v>180834620</v>
      </c>
    </row>
    <row r="13" spans="2:8" ht="12.75" customHeight="1">
      <c r="B13" s="72" t="s">
        <v>1260</v>
      </c>
      <c r="C13" s="75">
        <v>18</v>
      </c>
      <c r="D13" s="74">
        <v>2866975457</v>
      </c>
      <c r="E13" s="74">
        <v>2653580482</v>
      </c>
    </row>
    <row r="14" spans="2:8" ht="12.75" customHeight="1">
      <c r="B14" s="72" t="s">
        <v>1261</v>
      </c>
      <c r="C14" s="75">
        <v>9</v>
      </c>
      <c r="D14" s="74">
        <v>17640430</v>
      </c>
      <c r="E14" s="74">
        <v>16516672</v>
      </c>
    </row>
    <row r="15" spans="2:8" ht="12.75" customHeight="1">
      <c r="B15" s="72" t="s">
        <v>1262</v>
      </c>
      <c r="C15" s="75">
        <v>19</v>
      </c>
      <c r="D15" s="74">
        <v>18287874</v>
      </c>
      <c r="E15" s="74">
        <v>16826672</v>
      </c>
      <c r="F15"/>
      <c r="G15"/>
      <c r="H15"/>
    </row>
    <row r="16" spans="2:8" ht="12.75" customHeight="1">
      <c r="B16" s="72" t="s">
        <v>1263</v>
      </c>
      <c r="C16" s="75">
        <v>16</v>
      </c>
      <c r="D16" s="74">
        <v>53512442</v>
      </c>
      <c r="E16" s="74">
        <v>48325022</v>
      </c>
      <c r="F16"/>
      <c r="G16"/>
      <c r="H16"/>
    </row>
    <row r="17" spans="1:8" ht="12.75" customHeight="1">
      <c r="B17" s="72" t="s">
        <v>1264</v>
      </c>
      <c r="C17" s="75">
        <v>21</v>
      </c>
      <c r="D17" s="74">
        <v>130178251</v>
      </c>
      <c r="E17" s="74">
        <v>136878132</v>
      </c>
      <c r="F17"/>
      <c r="G17"/>
      <c r="H17"/>
    </row>
    <row r="18" spans="1:8" ht="12.75" customHeight="1">
      <c r="B18" s="72" t="s">
        <v>1265</v>
      </c>
      <c r="C18" s="75">
        <v>20</v>
      </c>
      <c r="D18" s="74">
        <v>248986568</v>
      </c>
      <c r="E18" s="74">
        <v>240505744</v>
      </c>
      <c r="F18"/>
      <c r="G18"/>
      <c r="H18"/>
    </row>
    <row r="19" spans="1:8" s="61" customFormat="1" ht="12.75" customHeight="1">
      <c r="A19" s="58"/>
      <c r="B19" s="76" t="s">
        <v>1266</v>
      </c>
      <c r="C19" s="77"/>
      <c r="D19" s="78">
        <v>4355953390</v>
      </c>
      <c r="E19" s="78">
        <v>3798928406</v>
      </c>
      <c r="F19"/>
      <c r="G19"/>
      <c r="H19"/>
    </row>
    <row r="20" spans="1:8" ht="12.75" customHeight="1">
      <c r="F20"/>
      <c r="G20"/>
      <c r="H20"/>
    </row>
    <row r="21" spans="1:8" ht="12.75" customHeight="1">
      <c r="A21" s="61"/>
      <c r="B21" s="68" t="s">
        <v>1267</v>
      </c>
      <c r="C21" s="69"/>
      <c r="D21" s="70"/>
      <c r="E21" s="71"/>
      <c r="F21"/>
      <c r="G21"/>
      <c r="H21"/>
    </row>
    <row r="22" spans="1:8" ht="12.75" customHeight="1">
      <c r="B22" s="72" t="s">
        <v>1268</v>
      </c>
      <c r="C22" s="73">
        <v>17</v>
      </c>
      <c r="D22" s="74">
        <v>3750953599</v>
      </c>
      <c r="E22" s="74">
        <v>3704831700</v>
      </c>
      <c r="F22"/>
      <c r="G22"/>
      <c r="H22"/>
    </row>
    <row r="23" spans="1:8">
      <c r="B23" s="72" t="s">
        <v>1269</v>
      </c>
      <c r="C23" s="73">
        <v>30</v>
      </c>
      <c r="D23" s="74">
        <v>1081584792</v>
      </c>
      <c r="E23" s="74">
        <v>1098575638</v>
      </c>
      <c r="F23"/>
      <c r="G23"/>
      <c r="H23"/>
    </row>
    <row r="24" spans="1:8">
      <c r="B24" s="72" t="s">
        <v>1270</v>
      </c>
      <c r="C24" s="75">
        <v>18</v>
      </c>
      <c r="D24" s="74">
        <v>3536289</v>
      </c>
      <c r="E24" s="74">
        <v>3401565</v>
      </c>
      <c r="F24"/>
      <c r="G24"/>
      <c r="H24"/>
    </row>
    <row r="25" spans="1:8">
      <c r="B25" s="72" t="s">
        <v>1271</v>
      </c>
      <c r="C25" s="75">
        <v>19</v>
      </c>
      <c r="D25" s="74">
        <v>51728175</v>
      </c>
      <c r="E25" s="74">
        <v>48070186</v>
      </c>
      <c r="F25"/>
      <c r="G25"/>
      <c r="H25"/>
    </row>
    <row r="26" spans="1:8">
      <c r="B26" s="72" t="s">
        <v>1272</v>
      </c>
      <c r="C26" s="75">
        <v>16</v>
      </c>
      <c r="D26" s="74">
        <v>625638770</v>
      </c>
      <c r="E26" s="74">
        <v>558350832</v>
      </c>
      <c r="F26"/>
      <c r="G26"/>
      <c r="H26"/>
    </row>
    <row r="27" spans="1:8">
      <c r="B27" s="72" t="s">
        <v>1273</v>
      </c>
      <c r="C27" s="75">
        <v>21</v>
      </c>
      <c r="D27" s="74">
        <v>5435730</v>
      </c>
      <c r="E27" s="74">
        <v>3263065</v>
      </c>
      <c r="F27"/>
      <c r="G27"/>
      <c r="H27"/>
    </row>
    <row r="28" spans="1:8">
      <c r="B28" s="72" t="s">
        <v>1274</v>
      </c>
      <c r="C28" s="75">
        <v>16</v>
      </c>
      <c r="D28" s="74">
        <v>22341716</v>
      </c>
      <c r="E28" s="74">
        <v>4046018</v>
      </c>
      <c r="F28"/>
      <c r="G28"/>
      <c r="H28"/>
    </row>
    <row r="29" spans="1:8" s="61" customFormat="1">
      <c r="A29" s="58"/>
      <c r="B29" s="72" t="s">
        <v>1275</v>
      </c>
      <c r="C29" s="75">
        <v>20</v>
      </c>
      <c r="D29" s="74">
        <v>83571304</v>
      </c>
      <c r="E29" s="74">
        <v>76027357</v>
      </c>
      <c r="F29"/>
      <c r="G29"/>
      <c r="H29"/>
    </row>
    <row r="30" spans="1:8">
      <c r="B30" s="76" t="s">
        <v>1276</v>
      </c>
      <c r="C30" s="77"/>
      <c r="D30" s="78">
        <v>5624790375</v>
      </c>
      <c r="E30" s="78">
        <v>5496566361</v>
      </c>
      <c r="F30"/>
      <c r="G30"/>
      <c r="H30"/>
    </row>
    <row r="31" spans="1:8">
      <c r="B31" s="76" t="s">
        <v>988</v>
      </c>
      <c r="C31" s="77"/>
      <c r="D31" s="78">
        <v>9980743765</v>
      </c>
      <c r="E31" s="78">
        <v>9295494767</v>
      </c>
      <c r="F31"/>
      <c r="G31"/>
      <c r="H31"/>
    </row>
    <row r="32" spans="1:8">
      <c r="F32"/>
      <c r="G32"/>
      <c r="H32"/>
    </row>
    <row r="33" spans="4:8">
      <c r="F33"/>
      <c r="G33"/>
      <c r="H33"/>
    </row>
    <row r="34" spans="4:8">
      <c r="D34" s="79"/>
      <c r="F34"/>
      <c r="G34"/>
      <c r="H34"/>
    </row>
    <row r="35" spans="4:8">
      <c r="D35" s="79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7C7F-1A28-493B-A78C-0275A74B2288}">
  <dimension ref="B1:T319"/>
  <sheetViews>
    <sheetView showGridLines="0" topLeftCell="A66" zoomScale="85" zoomScaleNormal="85" workbookViewId="0">
      <selection activeCell="C73" sqref="C73:H73"/>
    </sheetView>
  </sheetViews>
  <sheetFormatPr baseColWidth="10" defaultColWidth="11.453125" defaultRowHeight="13"/>
  <cols>
    <col min="1" max="1" width="1.7265625" style="351" customWidth="1"/>
    <col min="2" max="2" width="59.54296875" style="351" customWidth="1"/>
    <col min="3" max="8" width="18.7265625" style="351" customWidth="1"/>
    <col min="9" max="9" width="4" style="351" customWidth="1"/>
    <col min="10" max="10" width="13.81640625" style="351" customWidth="1"/>
    <col min="11" max="11" width="13.7265625" style="351" customWidth="1"/>
    <col min="12" max="12" width="12.26953125" style="351" customWidth="1"/>
    <col min="13" max="14" width="16.7265625" style="351" customWidth="1"/>
    <col min="15" max="15" width="11.54296875" style="351" bestFit="1" customWidth="1"/>
    <col min="16" max="16" width="12.81640625" style="351" bestFit="1" customWidth="1"/>
    <col min="17" max="16384" width="11.453125" style="351"/>
  </cols>
  <sheetData>
    <row r="1" spans="2:16">
      <c r="B1" s="396"/>
      <c r="C1" s="284"/>
      <c r="E1" s="58"/>
      <c r="F1" s="58"/>
      <c r="G1" s="58"/>
      <c r="M1" s="284"/>
    </row>
    <row r="3" spans="2:16">
      <c r="B3" s="352" t="s">
        <v>1193</v>
      </c>
      <c r="M3" s="353"/>
      <c r="N3" s="353"/>
      <c r="O3" s="353"/>
      <c r="P3" s="353"/>
    </row>
    <row r="4" spans="2:16" ht="6" customHeight="1">
      <c r="M4" s="353"/>
      <c r="N4" s="353"/>
      <c r="O4" s="353"/>
      <c r="P4" s="353"/>
    </row>
    <row r="5" spans="2:16" s="353" customFormat="1">
      <c r="B5" s="354" t="s">
        <v>351</v>
      </c>
      <c r="C5" s="64">
        <v>45382</v>
      </c>
      <c r="D5" s="64">
        <v>45291</v>
      </c>
      <c r="E5" s="124"/>
    </row>
    <row r="6" spans="2:16" s="353" customFormat="1">
      <c r="B6" s="355"/>
      <c r="C6" s="67" t="s">
        <v>150</v>
      </c>
      <c r="D6" s="67" t="s">
        <v>150</v>
      </c>
      <c r="E6" s="124"/>
    </row>
    <row r="7" spans="2:16">
      <c r="B7" s="337" t="s">
        <v>880</v>
      </c>
      <c r="C7" s="500">
        <v>12915090</v>
      </c>
      <c r="D7" s="500">
        <v>10733256</v>
      </c>
      <c r="E7" s="581"/>
      <c r="M7" s="353"/>
      <c r="N7" s="353"/>
      <c r="O7" s="353"/>
      <c r="P7" s="353"/>
    </row>
    <row r="8" spans="2:16">
      <c r="B8" s="337" t="s">
        <v>442</v>
      </c>
      <c r="C8" s="500">
        <v>52724439</v>
      </c>
      <c r="D8" s="500">
        <v>51653763</v>
      </c>
      <c r="E8" s="581"/>
      <c r="M8" s="353"/>
      <c r="N8" s="353"/>
      <c r="O8" s="353"/>
      <c r="P8" s="353"/>
    </row>
    <row r="9" spans="2:16">
      <c r="B9" s="337" t="s">
        <v>414</v>
      </c>
      <c r="C9" s="500">
        <v>21980245</v>
      </c>
      <c r="D9" s="500">
        <v>19905933</v>
      </c>
      <c r="E9" s="581"/>
      <c r="M9" s="353"/>
      <c r="N9" s="353"/>
      <c r="O9" s="353"/>
      <c r="P9" s="353"/>
    </row>
    <row r="10" spans="2:16">
      <c r="B10" s="337" t="s">
        <v>443</v>
      </c>
      <c r="C10" s="500">
        <v>79992230</v>
      </c>
      <c r="D10" s="500">
        <v>74872582</v>
      </c>
      <c r="E10" s="581"/>
      <c r="M10" s="353"/>
      <c r="N10" s="353"/>
      <c r="O10" s="353"/>
      <c r="P10" s="353"/>
    </row>
    <row r="11" spans="2:16">
      <c r="B11" s="337" t="s">
        <v>417</v>
      </c>
      <c r="C11" s="500">
        <v>7120480</v>
      </c>
      <c r="D11" s="500">
        <v>8452148</v>
      </c>
      <c r="E11" s="581"/>
      <c r="M11" s="353"/>
      <c r="N11" s="353"/>
      <c r="O11" s="353"/>
      <c r="P11" s="353"/>
    </row>
    <row r="12" spans="2:16">
      <c r="B12" s="337" t="s">
        <v>214</v>
      </c>
      <c r="C12" s="500">
        <v>493850970</v>
      </c>
      <c r="D12" s="500">
        <v>458176623</v>
      </c>
      <c r="E12" s="581"/>
      <c r="M12" s="353"/>
      <c r="N12" s="353"/>
      <c r="O12" s="353"/>
      <c r="P12" s="353"/>
    </row>
    <row r="13" spans="2:16">
      <c r="B13" s="337" t="s">
        <v>670</v>
      </c>
      <c r="C13" s="500">
        <v>2378731</v>
      </c>
      <c r="D13" s="500">
        <v>2188433</v>
      </c>
      <c r="E13" s="179"/>
      <c r="F13" s="179"/>
      <c r="G13" s="179"/>
      <c r="H13" s="179"/>
      <c r="I13" s="179"/>
      <c r="J13" s="179"/>
      <c r="K13" s="179"/>
      <c r="L13" s="179"/>
      <c r="M13" s="179"/>
      <c r="N13" s="353"/>
      <c r="O13" s="353"/>
      <c r="P13" s="353"/>
    </row>
    <row r="14" spans="2:16">
      <c r="B14" s="356" t="s">
        <v>1032</v>
      </c>
      <c r="C14" s="500">
        <v>57531615</v>
      </c>
      <c r="D14" s="500">
        <v>50654462</v>
      </c>
      <c r="E14" s="179"/>
      <c r="F14" s="179"/>
      <c r="G14" s="179"/>
      <c r="H14" s="179"/>
      <c r="I14" s="179"/>
      <c r="J14" s="179"/>
      <c r="K14" s="179"/>
      <c r="L14" s="179"/>
      <c r="M14" s="179"/>
      <c r="N14" s="353"/>
      <c r="O14" s="353"/>
      <c r="P14" s="353"/>
    </row>
    <row r="15" spans="2:16">
      <c r="B15" s="337" t="s">
        <v>765</v>
      </c>
      <c r="C15" s="500">
        <v>344530896</v>
      </c>
      <c r="D15" s="500">
        <v>313193236</v>
      </c>
      <c r="E15" s="179"/>
      <c r="F15" s="179"/>
      <c r="G15" s="179"/>
      <c r="H15" s="179"/>
      <c r="I15" s="179"/>
      <c r="J15" s="179"/>
      <c r="K15" s="179"/>
      <c r="L15" s="179"/>
      <c r="M15" s="179"/>
      <c r="N15" s="353"/>
      <c r="O15" s="353"/>
      <c r="P15" s="353"/>
    </row>
    <row r="16" spans="2:16">
      <c r="B16" s="357" t="s">
        <v>161</v>
      </c>
      <c r="C16" s="502">
        <f>SUM(C7:C15)</f>
        <v>1073024696</v>
      </c>
      <c r="D16" s="502">
        <f>SUM(D7:D15)</f>
        <v>989830436</v>
      </c>
      <c r="E16" s="179"/>
      <c r="F16" s="179"/>
      <c r="G16" s="179"/>
      <c r="H16" s="179"/>
      <c r="I16" s="179"/>
      <c r="J16" s="179"/>
      <c r="K16" s="179"/>
      <c r="L16" s="179"/>
      <c r="M16" s="179"/>
      <c r="N16" s="353"/>
      <c r="O16" s="353"/>
      <c r="P16" s="353"/>
    </row>
    <row r="17" spans="2:16">
      <c r="E17" s="179"/>
      <c r="F17" s="179"/>
      <c r="G17" s="179"/>
      <c r="H17" s="179"/>
      <c r="I17" s="179"/>
      <c r="J17" s="179"/>
      <c r="K17" s="179"/>
      <c r="L17" s="179"/>
      <c r="M17" s="179"/>
      <c r="N17" s="353"/>
      <c r="O17" s="353"/>
      <c r="P17" s="353"/>
    </row>
    <row r="18" spans="2:16">
      <c r="B18" s="352" t="s">
        <v>1194</v>
      </c>
      <c r="C18" s="358"/>
      <c r="D18" s="358"/>
      <c r="E18" s="179"/>
      <c r="F18" s="179"/>
      <c r="G18" s="179"/>
      <c r="H18" s="179"/>
      <c r="I18" s="179"/>
      <c r="J18" s="179"/>
      <c r="K18" s="179"/>
      <c r="L18" s="179"/>
      <c r="M18" s="179"/>
      <c r="N18" s="353"/>
      <c r="O18" s="353"/>
      <c r="P18" s="353"/>
    </row>
    <row r="19" spans="2:16" ht="6" customHeight="1">
      <c r="C19" s="358"/>
      <c r="D19" s="358"/>
      <c r="E19" s="179"/>
      <c r="F19" s="179"/>
      <c r="G19" s="179"/>
      <c r="H19" s="179"/>
      <c r="I19" s="179"/>
      <c r="J19" s="179"/>
      <c r="K19" s="179"/>
      <c r="L19" s="179"/>
      <c r="M19" s="179"/>
      <c r="N19" s="353"/>
      <c r="O19" s="353"/>
      <c r="P19" s="353"/>
    </row>
    <row r="20" spans="2:16" s="353" customFormat="1">
      <c r="B20" s="354" t="s">
        <v>352</v>
      </c>
      <c r="C20" s="64">
        <f>+C5</f>
        <v>45382</v>
      </c>
      <c r="D20" s="64">
        <f>+D5</f>
        <v>45291</v>
      </c>
      <c r="E20" s="179"/>
      <c r="F20" s="179"/>
      <c r="G20" s="179"/>
      <c r="H20" s="179"/>
      <c r="I20" s="179"/>
      <c r="J20" s="179"/>
      <c r="K20" s="179"/>
      <c r="L20" s="179"/>
      <c r="M20" s="179"/>
    </row>
    <row r="21" spans="2:16" s="353" customFormat="1">
      <c r="B21" s="355"/>
      <c r="C21" s="67" t="s">
        <v>150</v>
      </c>
      <c r="D21" s="67" t="s">
        <v>150</v>
      </c>
      <c r="E21" s="179"/>
      <c r="F21" s="179"/>
      <c r="G21" s="179"/>
      <c r="H21" s="179"/>
      <c r="I21" s="179"/>
      <c r="J21" s="179"/>
      <c r="K21" s="179"/>
      <c r="L21" s="179"/>
      <c r="M21" s="179"/>
    </row>
    <row r="22" spans="2:16" ht="26">
      <c r="B22" s="337" t="s">
        <v>102</v>
      </c>
      <c r="C22" s="500">
        <v>608439314</v>
      </c>
      <c r="D22" s="500">
        <v>539160829</v>
      </c>
      <c r="E22" s="179"/>
      <c r="F22" s="179"/>
      <c r="G22" s="179"/>
      <c r="H22" s="179"/>
      <c r="I22" s="179"/>
      <c r="J22" s="179"/>
      <c r="K22" s="179"/>
      <c r="L22" s="179"/>
      <c r="M22" s="179"/>
      <c r="N22" s="353"/>
      <c r="O22" s="353"/>
      <c r="P22" s="353"/>
    </row>
    <row r="23" spans="2:16">
      <c r="B23" s="337" t="s">
        <v>381</v>
      </c>
      <c r="C23" s="500">
        <v>277869884</v>
      </c>
      <c r="D23" s="500">
        <v>249353986</v>
      </c>
      <c r="E23" s="179"/>
      <c r="F23" s="179"/>
      <c r="G23" s="179"/>
      <c r="H23" s="179"/>
      <c r="I23" s="179"/>
      <c r="J23" s="179"/>
      <c r="K23" s="179"/>
      <c r="L23" s="179"/>
      <c r="M23" s="179"/>
      <c r="N23" s="353"/>
      <c r="O23" s="353"/>
      <c r="P23" s="353"/>
    </row>
    <row r="24" spans="2:16">
      <c r="B24" s="337" t="s">
        <v>881</v>
      </c>
      <c r="C24" s="500">
        <v>144871405</v>
      </c>
      <c r="D24" s="500">
        <v>134419854</v>
      </c>
      <c r="E24" s="179"/>
      <c r="F24" s="179"/>
      <c r="G24" s="179"/>
      <c r="H24" s="179"/>
      <c r="I24" s="179"/>
      <c r="J24" s="179"/>
      <c r="K24" s="179"/>
      <c r="L24" s="179"/>
      <c r="M24" s="179"/>
      <c r="N24" s="353"/>
      <c r="O24" s="353"/>
      <c r="P24" s="353"/>
    </row>
    <row r="25" spans="2:16" ht="26">
      <c r="B25" s="337" t="s">
        <v>1004</v>
      </c>
      <c r="C25" s="500">
        <v>1009801</v>
      </c>
      <c r="D25" s="500">
        <v>675131</v>
      </c>
      <c r="E25" s="179"/>
      <c r="F25" s="179"/>
      <c r="G25" s="179"/>
      <c r="H25" s="179"/>
      <c r="I25" s="179"/>
      <c r="J25" s="179"/>
      <c r="K25" s="179"/>
      <c r="L25" s="179"/>
      <c r="M25" s="179"/>
      <c r="N25" s="353"/>
      <c r="O25" s="353"/>
      <c r="P25" s="353"/>
    </row>
    <row r="26" spans="2:16" ht="12.75" customHeight="1">
      <c r="B26" s="337" t="s">
        <v>766</v>
      </c>
      <c r="C26" s="500">
        <v>296835604</v>
      </c>
      <c r="D26" s="500">
        <v>268020988</v>
      </c>
      <c r="E26" s="179"/>
      <c r="F26" s="179"/>
      <c r="G26" s="179"/>
      <c r="H26" s="179"/>
      <c r="I26" s="179"/>
      <c r="J26" s="179"/>
      <c r="K26" s="179"/>
      <c r="L26" s="179"/>
      <c r="M26" s="179"/>
      <c r="N26" s="353"/>
      <c r="O26" s="353"/>
      <c r="P26" s="353"/>
    </row>
    <row r="27" spans="2:16">
      <c r="B27" s="357" t="s">
        <v>161</v>
      </c>
      <c r="C27" s="502">
        <f>SUM(C22:C26)</f>
        <v>1329026008</v>
      </c>
      <c r="D27" s="502">
        <f>SUM(D22:D26)</f>
        <v>1191630788</v>
      </c>
      <c r="E27" s="179"/>
      <c r="F27" s="179"/>
      <c r="G27" s="179"/>
      <c r="H27" s="179"/>
      <c r="I27" s="179"/>
      <c r="J27" s="179"/>
      <c r="K27" s="179"/>
      <c r="L27" s="179"/>
      <c r="M27" s="179"/>
      <c r="N27" s="353"/>
      <c r="O27" s="353"/>
      <c r="P27" s="353"/>
    </row>
    <row r="28" spans="2:16" s="360" customFormat="1">
      <c r="B28" s="359"/>
      <c r="C28" s="582"/>
      <c r="D28" s="582"/>
      <c r="E28" s="179"/>
      <c r="F28" s="179"/>
      <c r="G28" s="179"/>
      <c r="H28" s="179"/>
      <c r="I28" s="179"/>
      <c r="J28" s="179"/>
      <c r="K28" s="179"/>
      <c r="L28" s="179"/>
      <c r="M28" s="179"/>
      <c r="N28" s="353"/>
      <c r="O28" s="353"/>
      <c r="P28" s="353"/>
    </row>
    <row r="29" spans="2:16" s="360" customFormat="1">
      <c r="B29" s="351" t="s">
        <v>563</v>
      </c>
      <c r="C29" s="361"/>
      <c r="D29" s="361"/>
      <c r="E29" s="179"/>
      <c r="F29" s="179"/>
      <c r="G29" s="179"/>
      <c r="H29" s="179"/>
      <c r="I29" s="179"/>
      <c r="J29" s="179"/>
      <c r="K29" s="179"/>
      <c r="L29" s="179"/>
      <c r="M29" s="179"/>
      <c r="N29" s="353"/>
      <c r="O29" s="353"/>
      <c r="P29" s="362"/>
    </row>
    <row r="30" spans="2:16" ht="6" customHeight="1">
      <c r="C30" s="358"/>
      <c r="D30" s="358"/>
      <c r="E30" s="179"/>
      <c r="F30" s="179"/>
      <c r="G30" s="179"/>
      <c r="H30" s="179"/>
      <c r="I30" s="179"/>
      <c r="J30" s="179"/>
      <c r="K30" s="179"/>
      <c r="L30" s="179"/>
      <c r="M30" s="179"/>
      <c r="N30" s="353"/>
      <c r="O30" s="353"/>
      <c r="P30" s="362"/>
    </row>
    <row r="31" spans="2:16" s="360" customFormat="1">
      <c r="B31" s="354" t="s">
        <v>351</v>
      </c>
      <c r="C31" s="64">
        <f>+C5</f>
        <v>45382</v>
      </c>
      <c r="D31" s="64">
        <f>+D5</f>
        <v>45291</v>
      </c>
      <c r="E31" s="179"/>
      <c r="F31" s="179"/>
      <c r="G31" s="179"/>
      <c r="H31" s="179"/>
      <c r="I31" s="179"/>
      <c r="J31" s="179"/>
      <c r="K31" s="179"/>
      <c r="L31" s="179"/>
      <c r="M31" s="179"/>
      <c r="N31" s="353"/>
      <c r="O31" s="353"/>
      <c r="P31" s="362"/>
    </row>
    <row r="32" spans="2:16" s="360" customFormat="1" ht="13.15" customHeight="1">
      <c r="B32" s="355"/>
      <c r="C32" s="67" t="s">
        <v>150</v>
      </c>
      <c r="D32" s="67" t="s">
        <v>150</v>
      </c>
      <c r="E32" s="179"/>
      <c r="F32" s="179"/>
      <c r="G32" s="179"/>
      <c r="H32" s="179"/>
      <c r="I32" s="179"/>
      <c r="J32" s="179"/>
      <c r="K32" s="179"/>
      <c r="L32" s="179"/>
      <c r="M32" s="179"/>
      <c r="N32" s="353"/>
      <c r="O32" s="353"/>
      <c r="P32" s="362"/>
    </row>
    <row r="33" spans="2:16" s="360" customFormat="1">
      <c r="B33" s="337" t="s">
        <v>560</v>
      </c>
      <c r="C33" s="500">
        <v>795920857</v>
      </c>
      <c r="D33" s="500">
        <v>734306894</v>
      </c>
      <c r="E33" s="179"/>
      <c r="F33" s="179"/>
      <c r="G33" s="179"/>
      <c r="H33" s="179"/>
      <c r="I33" s="179"/>
      <c r="J33" s="179"/>
      <c r="K33" s="179"/>
      <c r="L33" s="179"/>
      <c r="M33" s="179"/>
      <c r="N33" s="353"/>
      <c r="O33" s="353"/>
      <c r="P33" s="362"/>
    </row>
    <row r="34" spans="2:16" s="360" customFormat="1">
      <c r="B34" s="337" t="s">
        <v>561</v>
      </c>
      <c r="C34" s="500">
        <v>277103839</v>
      </c>
      <c r="D34" s="500">
        <v>255523542</v>
      </c>
      <c r="E34" s="179"/>
      <c r="F34" s="179"/>
      <c r="G34" s="179"/>
      <c r="H34" s="179"/>
      <c r="I34" s="179"/>
      <c r="J34" s="179"/>
      <c r="K34" s="179"/>
      <c r="L34" s="179"/>
      <c r="M34" s="179"/>
      <c r="N34" s="353"/>
      <c r="O34" s="353"/>
      <c r="P34" s="362"/>
    </row>
    <row r="35" spans="2:16" s="360" customFormat="1">
      <c r="B35" s="357" t="s">
        <v>570</v>
      </c>
      <c r="C35" s="502">
        <f>SUM(C33:C34)</f>
        <v>1073024696</v>
      </c>
      <c r="D35" s="502">
        <f>SUM(D33:D34)</f>
        <v>989830436</v>
      </c>
      <c r="E35" s="179"/>
      <c r="F35" s="179"/>
      <c r="G35" s="179"/>
      <c r="H35" s="179"/>
      <c r="I35" s="179"/>
      <c r="J35" s="179"/>
      <c r="K35" s="179"/>
      <c r="L35" s="179"/>
      <c r="M35" s="179"/>
      <c r="N35" s="353"/>
      <c r="O35" s="353"/>
      <c r="P35" s="362"/>
    </row>
    <row r="36" spans="2:16" s="360" customFormat="1" ht="6" customHeight="1">
      <c r="B36" s="359"/>
      <c r="C36" s="582"/>
      <c r="D36" s="582"/>
      <c r="E36" s="179"/>
      <c r="F36" s="179"/>
      <c r="G36" s="179"/>
      <c r="H36" s="179"/>
      <c r="I36" s="179"/>
      <c r="J36" s="179"/>
      <c r="K36" s="179"/>
      <c r="L36" s="179"/>
      <c r="M36" s="179"/>
      <c r="N36" s="353"/>
      <c r="O36" s="353"/>
      <c r="P36" s="362"/>
    </row>
    <row r="37" spans="2:16" s="360" customFormat="1">
      <c r="B37" s="354" t="s">
        <v>352</v>
      </c>
      <c r="C37" s="64">
        <f>+C31</f>
        <v>45382</v>
      </c>
      <c r="D37" s="64">
        <f>+D5</f>
        <v>45291</v>
      </c>
      <c r="E37" s="179"/>
      <c r="F37" s="179"/>
      <c r="G37" s="179"/>
      <c r="H37" s="179"/>
      <c r="I37" s="179"/>
      <c r="J37" s="179"/>
      <c r="K37" s="179"/>
      <c r="L37" s="179"/>
      <c r="M37" s="179"/>
      <c r="N37" s="353"/>
      <c r="O37" s="353"/>
      <c r="P37" s="362"/>
    </row>
    <row r="38" spans="2:16" s="360" customFormat="1" ht="13.15" customHeight="1">
      <c r="B38" s="355"/>
      <c r="C38" s="67" t="s">
        <v>150</v>
      </c>
      <c r="D38" s="67" t="s">
        <v>150</v>
      </c>
      <c r="E38" s="179"/>
      <c r="F38" s="179"/>
      <c r="G38" s="179"/>
      <c r="H38" s="179"/>
      <c r="I38" s="179"/>
      <c r="J38" s="179"/>
      <c r="K38" s="179"/>
      <c r="L38" s="179"/>
      <c r="M38" s="179"/>
      <c r="N38" s="353"/>
      <c r="O38" s="353"/>
      <c r="P38" s="362"/>
    </row>
    <row r="39" spans="2:16" s="360" customFormat="1">
      <c r="B39" s="337" t="s">
        <v>567</v>
      </c>
      <c r="C39" s="500">
        <v>1137884381</v>
      </c>
      <c r="D39" s="500">
        <v>1016983476</v>
      </c>
      <c r="E39" s="179"/>
      <c r="F39" s="179"/>
      <c r="G39" s="179"/>
      <c r="H39" s="179"/>
      <c r="I39" s="179"/>
      <c r="J39" s="179"/>
      <c r="K39" s="179"/>
      <c r="L39" s="179"/>
      <c r="M39" s="179"/>
      <c r="N39" s="353"/>
      <c r="O39" s="353"/>
      <c r="P39" s="362"/>
    </row>
    <row r="40" spans="2:16" s="360" customFormat="1">
      <c r="B40" s="337" t="s">
        <v>562</v>
      </c>
      <c r="C40" s="500">
        <v>191141627</v>
      </c>
      <c r="D40" s="500">
        <v>174647312</v>
      </c>
      <c r="E40" s="179"/>
      <c r="F40" s="179"/>
      <c r="G40" s="179"/>
      <c r="H40" s="179"/>
      <c r="I40" s="179"/>
      <c r="J40" s="179"/>
      <c r="K40" s="179"/>
      <c r="L40" s="179"/>
      <c r="M40" s="179"/>
      <c r="N40" s="353"/>
      <c r="O40" s="353"/>
      <c r="P40" s="362"/>
    </row>
    <row r="41" spans="2:16" s="360" customFormat="1">
      <c r="B41" s="357" t="s">
        <v>571</v>
      </c>
      <c r="C41" s="502">
        <f>SUM(C39:C40)</f>
        <v>1329026008</v>
      </c>
      <c r="D41" s="502">
        <f>SUM(D39:D40)</f>
        <v>1191630788</v>
      </c>
      <c r="E41" s="179"/>
      <c r="F41" s="179"/>
      <c r="G41" s="179"/>
      <c r="H41" s="179"/>
      <c r="I41" s="179"/>
      <c r="J41" s="179"/>
      <c r="K41" s="179"/>
      <c r="L41" s="179"/>
      <c r="M41" s="179"/>
      <c r="N41" s="353"/>
      <c r="O41" s="353"/>
      <c r="P41" s="362"/>
    </row>
    <row r="42" spans="2:16" ht="6" customHeight="1">
      <c r="E42" s="179"/>
      <c r="F42" s="179"/>
      <c r="G42" s="179"/>
      <c r="H42" s="179"/>
      <c r="I42" s="179"/>
      <c r="J42" s="179"/>
      <c r="K42" s="179"/>
      <c r="L42" s="179"/>
      <c r="M42" s="179"/>
      <c r="N42" s="353"/>
      <c r="O42" s="353"/>
      <c r="P42" s="362"/>
    </row>
    <row r="43" spans="2:16">
      <c r="B43" s="357" t="s">
        <v>565</v>
      </c>
      <c r="C43" s="502">
        <f>+C35-C41</f>
        <v>-256001312</v>
      </c>
      <c r="D43" s="502">
        <f>+D35-D41</f>
        <v>-201800352</v>
      </c>
      <c r="E43" s="179"/>
      <c r="F43" s="179"/>
      <c r="G43" s="179"/>
      <c r="H43" s="179"/>
      <c r="I43" s="179"/>
      <c r="J43" s="179"/>
      <c r="K43" s="179"/>
      <c r="L43" s="179"/>
      <c r="M43" s="179"/>
      <c r="N43" s="353"/>
      <c r="O43" s="353"/>
      <c r="P43" s="362"/>
    </row>
    <row r="44" spans="2:16" s="353" customFormat="1">
      <c r="B44" s="361"/>
      <c r="C44" s="363"/>
      <c r="D44" s="363"/>
      <c r="E44" s="179"/>
      <c r="F44" s="179"/>
      <c r="G44" s="179"/>
      <c r="H44" s="179"/>
      <c r="I44" s="179"/>
      <c r="J44" s="179"/>
      <c r="K44" s="179"/>
      <c r="L44" s="179"/>
      <c r="M44" s="179"/>
      <c r="P44" s="362"/>
    </row>
    <row r="45" spans="2:16" s="353" customFormat="1" ht="4.5" customHeight="1">
      <c r="B45" s="361"/>
      <c r="C45" s="363"/>
      <c r="D45" s="363"/>
      <c r="E45" s="179"/>
      <c r="F45" s="179"/>
      <c r="G45" s="179"/>
      <c r="H45" s="179"/>
      <c r="I45" s="179"/>
      <c r="J45" s="179"/>
      <c r="K45" s="179"/>
      <c r="L45" s="179"/>
      <c r="M45" s="179"/>
      <c r="P45" s="362"/>
    </row>
    <row r="46" spans="2:16" s="353" customFormat="1">
      <c r="B46" s="896" t="s">
        <v>564</v>
      </c>
      <c r="C46" s="64">
        <f>+C37</f>
        <v>45382</v>
      </c>
      <c r="D46" s="64">
        <f>+D37</f>
        <v>45291</v>
      </c>
      <c r="E46" s="179"/>
      <c r="F46" s="179"/>
      <c r="G46" s="179"/>
      <c r="H46" s="179"/>
      <c r="I46" s="179"/>
      <c r="J46" s="179"/>
      <c r="K46" s="179"/>
      <c r="L46" s="179"/>
      <c r="M46" s="179"/>
      <c r="P46" s="362"/>
    </row>
    <row r="47" spans="2:16" s="353" customFormat="1">
      <c r="B47" s="897"/>
      <c r="C47" s="67" t="s">
        <v>150</v>
      </c>
      <c r="D47" s="67" t="s">
        <v>150</v>
      </c>
      <c r="E47" s="179"/>
      <c r="F47" s="179"/>
      <c r="G47" s="179"/>
      <c r="H47" s="179"/>
      <c r="I47" s="179"/>
      <c r="J47" s="179"/>
      <c r="K47" s="179"/>
      <c r="L47" s="179"/>
      <c r="M47" s="179"/>
      <c r="P47" s="362"/>
    </row>
    <row r="48" spans="2:16" s="353" customFormat="1">
      <c r="B48" s="337" t="s">
        <v>758</v>
      </c>
      <c r="C48" s="500">
        <f>ROUND(+D51,0)</f>
        <v>-201800352</v>
      </c>
      <c r="D48" s="500">
        <v>-291012563</v>
      </c>
      <c r="E48" s="179"/>
      <c r="F48" s="179"/>
      <c r="G48" s="179"/>
      <c r="H48" s="179"/>
      <c r="I48" s="179"/>
      <c r="J48" s="179"/>
      <c r="K48" s="179"/>
      <c r="L48" s="179"/>
      <c r="M48" s="179"/>
      <c r="P48" s="362"/>
    </row>
    <row r="49" spans="2:16" s="353" customFormat="1">
      <c r="B49" s="364" t="s">
        <v>717</v>
      </c>
      <c r="C49" s="500">
        <v>-61663647</v>
      </c>
      <c r="D49" s="500">
        <v>-25317416</v>
      </c>
      <c r="E49" s="179"/>
      <c r="F49" s="179"/>
      <c r="G49" s="179"/>
      <c r="H49" s="179"/>
      <c r="I49" s="179"/>
      <c r="J49" s="179"/>
      <c r="K49" s="179"/>
      <c r="L49" s="179"/>
      <c r="M49" s="179"/>
      <c r="P49" s="362"/>
    </row>
    <row r="50" spans="2:16" s="353" customFormat="1">
      <c r="B50" s="337" t="s">
        <v>618</v>
      </c>
      <c r="C50" s="500">
        <v>7462687</v>
      </c>
      <c r="D50" s="500">
        <v>114529627</v>
      </c>
      <c r="E50" s="179"/>
      <c r="F50" s="179"/>
      <c r="G50" s="179"/>
      <c r="H50" s="179"/>
      <c r="I50" s="179"/>
      <c r="J50" s="179"/>
      <c r="K50" s="179"/>
      <c r="L50" s="179"/>
      <c r="M50" s="179"/>
      <c r="P50" s="362"/>
    </row>
    <row r="51" spans="2:16" s="353" customFormat="1">
      <c r="B51" s="357" t="s">
        <v>565</v>
      </c>
      <c r="C51" s="502">
        <f>SUM(C48:C50)</f>
        <v>-256001312</v>
      </c>
      <c r="D51" s="502">
        <f>SUM(D48:D50)</f>
        <v>-201800352</v>
      </c>
      <c r="E51" s="179"/>
      <c r="F51" s="179"/>
      <c r="G51" s="179"/>
      <c r="H51" s="179"/>
      <c r="I51" s="179"/>
      <c r="J51" s="179"/>
      <c r="K51" s="179"/>
      <c r="L51" s="179"/>
      <c r="M51" s="179"/>
      <c r="P51" s="362"/>
    </row>
    <row r="52" spans="2:16" s="353" customFormat="1" ht="6" customHeight="1">
      <c r="B52" s="365"/>
      <c r="C52" s="366"/>
      <c r="D52" s="366"/>
      <c r="E52" s="179"/>
      <c r="F52" s="179"/>
      <c r="G52" s="179"/>
      <c r="H52" s="179"/>
      <c r="I52" s="179"/>
      <c r="J52" s="179"/>
      <c r="K52" s="179"/>
      <c r="L52" s="179"/>
      <c r="M52" s="179"/>
      <c r="P52" s="362"/>
    </row>
    <row r="53" spans="2:16" s="353" customFormat="1">
      <c r="B53" s="354" t="s">
        <v>155</v>
      </c>
      <c r="C53" s="64">
        <f>+C37</f>
        <v>45382</v>
      </c>
      <c r="D53" s="64">
        <f>+D37</f>
        <v>45291</v>
      </c>
      <c r="E53" s="179"/>
      <c r="F53" s="179"/>
      <c r="G53" s="179"/>
      <c r="H53" s="179"/>
      <c r="I53" s="179"/>
      <c r="J53" s="179"/>
      <c r="K53" s="179"/>
      <c r="L53" s="179"/>
      <c r="M53" s="179"/>
      <c r="P53" s="362"/>
    </row>
    <row r="54" spans="2:16" s="353" customFormat="1">
      <c r="B54" s="355"/>
      <c r="C54" s="67" t="s">
        <v>150</v>
      </c>
      <c r="D54" s="67" t="s">
        <v>150</v>
      </c>
      <c r="E54" s="179"/>
      <c r="F54" s="179"/>
      <c r="G54" s="179"/>
      <c r="H54" s="179"/>
      <c r="I54" s="179"/>
      <c r="J54" s="179"/>
      <c r="K54" s="179"/>
      <c r="L54" s="179"/>
      <c r="M54" s="179"/>
      <c r="P54" s="362"/>
    </row>
    <row r="55" spans="2:16">
      <c r="B55" s="367" t="s">
        <v>156</v>
      </c>
      <c r="C55" s="502">
        <f>+D58</f>
        <v>989830436</v>
      </c>
      <c r="D55" s="502">
        <v>873334364</v>
      </c>
      <c r="E55" s="179"/>
      <c r="F55" s="179"/>
      <c r="G55" s="179"/>
      <c r="H55" s="179"/>
      <c r="I55" s="179"/>
      <c r="J55" s="179"/>
      <c r="K55" s="179"/>
      <c r="L55" s="179"/>
      <c r="M55" s="179"/>
      <c r="N55" s="353"/>
      <c r="O55" s="353"/>
      <c r="P55" s="362"/>
    </row>
    <row r="56" spans="2:16" ht="13" customHeight="1">
      <c r="B56" s="337" t="s">
        <v>301</v>
      </c>
      <c r="C56" s="500">
        <v>54620279</v>
      </c>
      <c r="D56" s="500">
        <v>84928574</v>
      </c>
      <c r="E56" s="179"/>
      <c r="F56" s="179"/>
      <c r="G56" s="179"/>
      <c r="H56" s="179"/>
      <c r="I56" s="179"/>
      <c r="J56" s="179"/>
      <c r="K56" s="179"/>
      <c r="L56" s="179"/>
      <c r="M56" s="179"/>
      <c r="N56" s="353"/>
      <c r="O56" s="353"/>
      <c r="P56" s="362"/>
    </row>
    <row r="57" spans="2:16" ht="26">
      <c r="B57" s="337" t="s">
        <v>396</v>
      </c>
      <c r="C57" s="500">
        <v>28573981</v>
      </c>
      <c r="D57" s="500">
        <v>31567498</v>
      </c>
      <c r="E57" s="179"/>
      <c r="F57" s="179"/>
      <c r="G57" s="179"/>
      <c r="H57" s="179"/>
      <c r="I57" s="179"/>
      <c r="J57" s="179"/>
      <c r="K57" s="179"/>
      <c r="L57" s="179"/>
      <c r="M57" s="179"/>
      <c r="N57" s="353"/>
      <c r="O57" s="353"/>
      <c r="P57" s="362"/>
    </row>
    <row r="58" spans="2:16">
      <c r="B58" s="367" t="s">
        <v>157</v>
      </c>
      <c r="C58" s="502">
        <f>SUM(C55:C57)</f>
        <v>1073024696</v>
      </c>
      <c r="D58" s="502">
        <f>SUM(D55:D57)</f>
        <v>989830436</v>
      </c>
      <c r="E58" s="179"/>
      <c r="F58" s="179"/>
      <c r="G58" s="179"/>
      <c r="H58" s="179"/>
      <c r="I58" s="179"/>
      <c r="J58" s="179"/>
      <c r="K58" s="179"/>
      <c r="L58" s="179"/>
      <c r="M58" s="179"/>
      <c r="N58" s="353"/>
      <c r="O58" s="353"/>
      <c r="P58" s="362"/>
    </row>
    <row r="59" spans="2:16" ht="6" customHeight="1">
      <c r="E59" s="179"/>
      <c r="F59" s="179"/>
      <c r="G59" s="179"/>
      <c r="H59" s="179"/>
      <c r="I59" s="179"/>
      <c r="J59" s="179"/>
      <c r="K59" s="179"/>
      <c r="L59" s="179"/>
      <c r="M59" s="179"/>
      <c r="N59" s="353"/>
      <c r="O59" s="353"/>
      <c r="P59" s="362"/>
    </row>
    <row r="60" spans="2:16" s="353" customFormat="1">
      <c r="B60" s="354" t="s">
        <v>397</v>
      </c>
      <c r="C60" s="64">
        <f>+C53</f>
        <v>45382</v>
      </c>
      <c r="D60" s="64">
        <f>+D53</f>
        <v>45291</v>
      </c>
      <c r="E60" s="179"/>
      <c r="F60" s="179"/>
      <c r="G60" s="179"/>
      <c r="H60" s="179"/>
      <c r="I60" s="179"/>
      <c r="J60" s="179"/>
      <c r="K60" s="179"/>
      <c r="L60" s="179"/>
      <c r="M60" s="179"/>
      <c r="P60" s="362"/>
    </row>
    <row r="61" spans="2:16" s="353" customFormat="1">
      <c r="B61" s="355"/>
      <c r="C61" s="67" t="s">
        <v>150</v>
      </c>
      <c r="D61" s="67" t="s">
        <v>150</v>
      </c>
      <c r="E61" s="179"/>
      <c r="F61" s="179"/>
      <c r="G61" s="179"/>
      <c r="H61" s="179"/>
      <c r="I61" s="179"/>
      <c r="J61" s="179"/>
      <c r="K61" s="179"/>
      <c r="L61" s="179"/>
      <c r="M61" s="179"/>
      <c r="P61" s="362"/>
    </row>
    <row r="62" spans="2:16">
      <c r="B62" s="367" t="s">
        <v>158</v>
      </c>
      <c r="C62" s="502">
        <f>+D65</f>
        <v>-1191630788</v>
      </c>
      <c r="D62" s="502">
        <v>-1164346927</v>
      </c>
      <c r="E62" s="179"/>
      <c r="F62" s="179"/>
      <c r="G62" s="179"/>
      <c r="H62" s="179"/>
      <c r="I62" s="179"/>
      <c r="J62" s="179"/>
      <c r="K62" s="179"/>
      <c r="L62" s="179"/>
      <c r="M62" s="179"/>
      <c r="N62" s="353"/>
      <c r="O62" s="353"/>
      <c r="P62" s="362"/>
    </row>
    <row r="63" spans="2:16">
      <c r="B63" s="337" t="s">
        <v>568</v>
      </c>
      <c r="C63" s="500">
        <v>-116283926</v>
      </c>
      <c r="D63" s="500">
        <v>-110245990</v>
      </c>
      <c r="E63" s="179"/>
      <c r="F63" s="179"/>
      <c r="G63" s="179"/>
      <c r="H63" s="179"/>
      <c r="I63" s="179"/>
      <c r="J63" s="179"/>
      <c r="K63" s="179"/>
      <c r="L63" s="179"/>
      <c r="M63" s="179"/>
      <c r="N63" s="353"/>
      <c r="O63" s="353"/>
      <c r="P63" s="362"/>
    </row>
    <row r="64" spans="2:16" ht="26">
      <c r="B64" s="337" t="s">
        <v>569</v>
      </c>
      <c r="C64" s="500">
        <v>-21111294</v>
      </c>
      <c r="D64" s="500">
        <v>82962129</v>
      </c>
      <c r="E64" s="179"/>
      <c r="F64" s="179"/>
      <c r="G64" s="179"/>
      <c r="H64" s="179"/>
      <c r="I64" s="179"/>
      <c r="J64" s="179"/>
      <c r="K64" s="179"/>
      <c r="L64" s="179"/>
      <c r="M64" s="179"/>
      <c r="N64" s="353"/>
      <c r="O64" s="353"/>
      <c r="P64" s="362"/>
    </row>
    <row r="65" spans="2:20">
      <c r="B65" s="367" t="s">
        <v>413</v>
      </c>
      <c r="C65" s="502">
        <f>SUM(C62:C64)</f>
        <v>-1329026008</v>
      </c>
      <c r="D65" s="502">
        <f>SUM(D62:D64)</f>
        <v>-1191630788</v>
      </c>
      <c r="E65" s="179"/>
      <c r="F65" s="179"/>
      <c r="G65" s="179"/>
      <c r="H65" s="179"/>
      <c r="I65" s="179"/>
      <c r="J65" s="179"/>
      <c r="K65" s="179"/>
      <c r="L65" s="179"/>
      <c r="M65" s="179"/>
      <c r="N65" s="353"/>
      <c r="O65" s="353"/>
      <c r="P65" s="362"/>
    </row>
    <row r="66" spans="2:20" s="360" customFormat="1">
      <c r="B66" s="368"/>
      <c r="C66" s="582"/>
      <c r="D66" s="582"/>
      <c r="E66" s="179"/>
      <c r="F66" s="179"/>
      <c r="G66" s="179"/>
      <c r="H66" s="179"/>
      <c r="I66" s="179"/>
      <c r="J66" s="179"/>
      <c r="K66" s="179"/>
      <c r="L66" s="179"/>
      <c r="M66" s="179"/>
      <c r="N66" s="353"/>
      <c r="O66" s="353"/>
      <c r="P66" s="362"/>
    </row>
    <row r="67" spans="2:20" ht="6" customHeight="1"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</row>
    <row r="68" spans="2:20" s="360" customFormat="1" ht="26.25" customHeight="1">
      <c r="B68" s="369" t="s">
        <v>457</v>
      </c>
      <c r="C68" s="370" t="s">
        <v>573</v>
      </c>
      <c r="D68" s="370" t="s">
        <v>566</v>
      </c>
      <c r="E68" s="370" t="s">
        <v>574</v>
      </c>
      <c r="F68" s="370" t="s">
        <v>1195</v>
      </c>
      <c r="G68" s="370" t="s">
        <v>51</v>
      </c>
      <c r="H68" s="371" t="s">
        <v>50</v>
      </c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</row>
    <row r="69" spans="2:20" s="360" customFormat="1">
      <c r="B69" s="372"/>
      <c r="C69" s="373" t="s">
        <v>150</v>
      </c>
      <c r="D69" s="373" t="s">
        <v>150</v>
      </c>
      <c r="E69" s="373" t="s">
        <v>150</v>
      </c>
      <c r="F69" s="373" t="s">
        <v>150</v>
      </c>
      <c r="G69" s="373" t="s">
        <v>150</v>
      </c>
      <c r="H69" s="374" t="s">
        <v>150</v>
      </c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</row>
    <row r="70" spans="2:20" s="360" customFormat="1">
      <c r="B70" s="375" t="s">
        <v>1365</v>
      </c>
      <c r="C70" s="511">
        <v>-606016749</v>
      </c>
      <c r="D70" s="511">
        <v>-230128662</v>
      </c>
      <c r="E70" s="511">
        <v>-101292794</v>
      </c>
      <c r="F70" s="511">
        <v>-226059402</v>
      </c>
      <c r="G70" s="511">
        <v>-849320</v>
      </c>
      <c r="H70" s="376">
        <f>SUM(C70:G70)</f>
        <v>-1164346927</v>
      </c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</row>
    <row r="71" spans="2:20" s="360" customFormat="1">
      <c r="B71" s="375" t="s">
        <v>691</v>
      </c>
      <c r="C71" s="511">
        <v>66855920</v>
      </c>
      <c r="D71" s="511">
        <v>-19225324</v>
      </c>
      <c r="E71" s="511">
        <v>-33127060</v>
      </c>
      <c r="F71" s="511">
        <v>-41961586</v>
      </c>
      <c r="G71" s="511">
        <v>174189</v>
      </c>
      <c r="H71" s="376">
        <f t="shared" ref="H71" si="0">SUM(C71:G71)</f>
        <v>-27283861</v>
      </c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2:20" s="360" customFormat="1">
      <c r="B72" s="377" t="s">
        <v>1197</v>
      </c>
      <c r="C72" s="502">
        <f t="shared" ref="C72:H72" si="1">SUM(C70:C71)</f>
        <v>-539160829</v>
      </c>
      <c r="D72" s="502">
        <f t="shared" si="1"/>
        <v>-249353986</v>
      </c>
      <c r="E72" s="502">
        <f t="shared" si="1"/>
        <v>-134419854</v>
      </c>
      <c r="F72" s="502">
        <f t="shared" si="1"/>
        <v>-268020988</v>
      </c>
      <c r="G72" s="502">
        <f t="shared" si="1"/>
        <v>-675131</v>
      </c>
      <c r="H72" s="502">
        <f t="shared" si="1"/>
        <v>-1191630788</v>
      </c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2:20" s="360" customFormat="1">
      <c r="B73" s="377" t="s">
        <v>1366</v>
      </c>
      <c r="C73" s="502">
        <v>-608439314</v>
      </c>
      <c r="D73" s="502">
        <v>-277869884</v>
      </c>
      <c r="E73" s="502">
        <v>-144871405</v>
      </c>
      <c r="F73" s="502">
        <v>-296835604</v>
      </c>
      <c r="G73" s="502">
        <v>-1009801</v>
      </c>
      <c r="H73" s="502">
        <v>-1073024696</v>
      </c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2:20" s="378" customFormat="1" ht="10.15" customHeight="1">
      <c r="B74" s="306"/>
      <c r="C74" s="379"/>
      <c r="D74" s="379"/>
      <c r="E74" s="379"/>
      <c r="F74" s="379"/>
      <c r="G74" s="379"/>
      <c r="H74" s="3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2:20" s="360" customFormat="1" ht="39.75" customHeight="1">
      <c r="B75" s="369" t="s">
        <v>572</v>
      </c>
      <c r="C75" s="370" t="s">
        <v>575</v>
      </c>
      <c r="D75" s="370" t="s">
        <v>882</v>
      </c>
      <c r="E75" s="370" t="s">
        <v>883</v>
      </c>
      <c r="F75" s="370" t="str">
        <f>+F68</f>
        <v>NIIF 16</v>
      </c>
      <c r="G75" s="370" t="s">
        <v>51</v>
      </c>
      <c r="H75" s="371" t="s">
        <v>50</v>
      </c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2:20" s="360" customFormat="1">
      <c r="B76" s="372"/>
      <c r="C76" s="373" t="s">
        <v>150</v>
      </c>
      <c r="D76" s="373" t="s">
        <v>150</v>
      </c>
      <c r="E76" s="373" t="s">
        <v>150</v>
      </c>
      <c r="F76" s="373" t="s">
        <v>150</v>
      </c>
      <c r="G76" s="373" t="s">
        <v>150</v>
      </c>
      <c r="H76" s="374" t="s">
        <v>150</v>
      </c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2:20" s="360" customFormat="1">
      <c r="B77" s="375" t="str">
        <f>+B70</f>
        <v>Saldo al 01 de enero de 2023</v>
      </c>
      <c r="C77" s="511">
        <v>391896541</v>
      </c>
      <c r="D77" s="511">
        <v>73589641</v>
      </c>
      <c r="E77" s="511">
        <v>57037155</v>
      </c>
      <c r="F77" s="511">
        <v>268874134</v>
      </c>
      <c r="G77" s="511">
        <v>81936893</v>
      </c>
      <c r="H77" s="376">
        <f t="shared" ref="H77:H78" si="2">SUM(C77:G77)</f>
        <v>873334364</v>
      </c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2:20" s="360" customFormat="1">
      <c r="B78" s="375" t="s">
        <v>691</v>
      </c>
      <c r="C78" s="511">
        <v>66280082</v>
      </c>
      <c r="D78" s="511">
        <v>1282941</v>
      </c>
      <c r="E78" s="511">
        <v>-5383392</v>
      </c>
      <c r="F78" s="511">
        <v>44319102</v>
      </c>
      <c r="G78" s="511">
        <v>9997339</v>
      </c>
      <c r="H78" s="376">
        <f t="shared" si="2"/>
        <v>116496072</v>
      </c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2:20" s="360" customFormat="1">
      <c r="B79" s="377" t="str">
        <f>+B72</f>
        <v>Saldo al 31 de diciembre de 2023</v>
      </c>
      <c r="C79" s="380">
        <f t="shared" ref="C79:H79" si="3">SUM(C77:C78)</f>
        <v>458176623</v>
      </c>
      <c r="D79" s="380">
        <f t="shared" si="3"/>
        <v>74872582</v>
      </c>
      <c r="E79" s="380">
        <f t="shared" si="3"/>
        <v>51653763</v>
      </c>
      <c r="F79" s="380">
        <f t="shared" si="3"/>
        <v>313193236</v>
      </c>
      <c r="G79" s="380">
        <f t="shared" si="3"/>
        <v>91934232</v>
      </c>
      <c r="H79" s="380">
        <f t="shared" si="3"/>
        <v>989830436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2:20" s="360" customFormat="1" hidden="1">
      <c r="B80" s="381" t="s">
        <v>1196</v>
      </c>
      <c r="C80" s="511">
        <v>0</v>
      </c>
      <c r="D80" s="511">
        <v>0</v>
      </c>
      <c r="E80" s="511">
        <v>0</v>
      </c>
      <c r="F80" s="511">
        <v>0</v>
      </c>
      <c r="G80" s="511"/>
      <c r="H80" s="376">
        <f t="shared" ref="H80" si="4">SUM(C80:F80)</f>
        <v>0</v>
      </c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 s="360" customFormat="1">
      <c r="B81" s="375" t="s">
        <v>691</v>
      </c>
      <c r="C81" s="511">
        <v>35674347</v>
      </c>
      <c r="D81" s="511">
        <v>5119648</v>
      </c>
      <c r="E81" s="511">
        <v>1070676</v>
      </c>
      <c r="F81" s="511">
        <v>31337660</v>
      </c>
      <c r="G81" s="511">
        <v>9991929</v>
      </c>
      <c r="H81" s="376">
        <f>SUM(C81:G81)</f>
        <v>83194260</v>
      </c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  <row r="82" spans="2:20" s="360" customFormat="1">
      <c r="B82" s="377" t="str">
        <f>+B73</f>
        <v>Saldo al 31 de marzo de 2024</v>
      </c>
      <c r="C82" s="380">
        <f>+C81+C79</f>
        <v>493850970</v>
      </c>
      <c r="D82" s="380">
        <f t="shared" ref="D82:H82" si="5">+D81+D79</f>
        <v>79992230</v>
      </c>
      <c r="E82" s="380">
        <f t="shared" si="5"/>
        <v>52724439</v>
      </c>
      <c r="F82" s="380">
        <f t="shared" si="5"/>
        <v>344530896</v>
      </c>
      <c r="G82" s="380">
        <f t="shared" si="5"/>
        <v>101926161</v>
      </c>
      <c r="H82" s="380">
        <f t="shared" si="5"/>
        <v>1073024696</v>
      </c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</row>
    <row r="83" spans="2:20" s="360" customForma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</row>
    <row r="84" spans="2:20" s="360" customFormat="1"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</row>
    <row r="85" spans="2:20" s="360" customFormat="1"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</row>
    <row r="86" spans="2:20" s="360" customFormat="1"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</row>
    <row r="87" spans="2:20" s="360" customFormat="1"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</row>
    <row r="88" spans="2:20" s="360" customFormat="1"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</row>
    <row r="89" spans="2:20" ht="6" customHeight="1"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</row>
    <row r="90" spans="2:20" s="353" customFormat="1">
      <c r="B90" s="354" t="s">
        <v>119</v>
      </c>
      <c r="C90" s="64">
        <f>+C60</f>
        <v>45382</v>
      </c>
      <c r="D90" s="64">
        <f>+D60</f>
        <v>45291</v>
      </c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</row>
    <row r="91" spans="2:20" s="353" customFormat="1">
      <c r="B91" s="355"/>
      <c r="C91" s="283" t="s">
        <v>150</v>
      </c>
      <c r="D91" s="283" t="s">
        <v>150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</row>
    <row r="92" spans="2:20">
      <c r="B92" s="337" t="s">
        <v>117</v>
      </c>
      <c r="C92" s="500">
        <v>298734895</v>
      </c>
      <c r="D92" s="500">
        <v>258863436</v>
      </c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</row>
    <row r="93" spans="2:20">
      <c r="B93" s="382" t="s">
        <v>118</v>
      </c>
      <c r="C93" s="500">
        <v>-156392174</v>
      </c>
      <c r="D93" s="500">
        <v>-135025999</v>
      </c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</row>
    <row r="94" spans="2:20">
      <c r="B94" s="357" t="s">
        <v>50</v>
      </c>
      <c r="C94" s="502">
        <f>SUM(C92:C93)</f>
        <v>142342721</v>
      </c>
      <c r="D94" s="502">
        <f>SUM(D92:D93)</f>
        <v>123837437</v>
      </c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</row>
    <row r="95" spans="2:20" ht="6" customHeight="1">
      <c r="E95" s="179"/>
      <c r="F95" s="179"/>
      <c r="G95" s="179"/>
      <c r="H95" s="179"/>
      <c r="I95" s="179"/>
      <c r="J95" s="179"/>
      <c r="K95" s="179"/>
      <c r="L95" s="179"/>
      <c r="M95" s="582"/>
      <c r="N95" s="582"/>
      <c r="O95" s="582"/>
      <c r="P95" s="362"/>
    </row>
    <row r="96" spans="2:20" s="353" customFormat="1">
      <c r="B96" s="354" t="s">
        <v>576</v>
      </c>
      <c r="C96" s="64">
        <f>+C90</f>
        <v>45382</v>
      </c>
      <c r="D96" s="64">
        <f>+D90</f>
        <v>45291</v>
      </c>
      <c r="E96" s="179"/>
      <c r="F96" s="179"/>
      <c r="G96" s="179"/>
      <c r="H96" s="179"/>
      <c r="I96" s="179"/>
      <c r="J96" s="179"/>
      <c r="K96" s="179"/>
      <c r="L96" s="179"/>
      <c r="M96" s="582"/>
      <c r="N96" s="582"/>
      <c r="O96" s="582"/>
      <c r="P96" s="362"/>
    </row>
    <row r="97" spans="2:16" s="353" customFormat="1">
      <c r="B97" s="355"/>
      <c r="C97" s="283" t="s">
        <v>150</v>
      </c>
      <c r="D97" s="283" t="s">
        <v>150</v>
      </c>
      <c r="E97" s="179"/>
      <c r="F97" s="179"/>
      <c r="G97" s="179"/>
      <c r="H97" s="179"/>
      <c r="I97" s="179"/>
      <c r="J97" s="179"/>
      <c r="K97" s="179"/>
      <c r="L97" s="179"/>
      <c r="M97" s="582"/>
      <c r="N97" s="582"/>
      <c r="O97" s="582"/>
      <c r="P97" s="362"/>
    </row>
    <row r="98" spans="2:16">
      <c r="B98" s="337" t="s">
        <v>579</v>
      </c>
      <c r="C98" s="500">
        <v>209904616</v>
      </c>
      <c r="D98" s="500">
        <v>183351021</v>
      </c>
      <c r="E98" s="179"/>
      <c r="F98" s="179"/>
      <c r="G98" s="179"/>
      <c r="H98" s="179"/>
      <c r="I98" s="179"/>
      <c r="J98" s="179"/>
      <c r="K98" s="179"/>
      <c r="L98" s="179"/>
      <c r="M98" s="582"/>
      <c r="N98" s="582"/>
      <c r="O98" s="582"/>
      <c r="P98" s="362"/>
    </row>
    <row r="99" spans="2:16">
      <c r="B99" s="382" t="s">
        <v>118</v>
      </c>
      <c r="C99" s="500">
        <f>C93</f>
        <v>-156392174</v>
      </c>
      <c r="D99" s="500">
        <v>-135025999</v>
      </c>
      <c r="E99" s="179"/>
      <c r="F99" s="179"/>
      <c r="G99" s="179"/>
      <c r="H99" s="179"/>
      <c r="I99" s="179"/>
      <c r="J99" s="179"/>
      <c r="K99" s="179"/>
      <c r="L99" s="179"/>
      <c r="M99" s="582"/>
      <c r="N99" s="582"/>
      <c r="O99" s="582"/>
      <c r="P99" s="362"/>
    </row>
    <row r="100" spans="2:16">
      <c r="B100" s="357" t="s">
        <v>50</v>
      </c>
      <c r="C100" s="502">
        <f>SUM(C98:C99)</f>
        <v>53512442</v>
      </c>
      <c r="D100" s="502">
        <f>SUM(D98:D99)</f>
        <v>48325022</v>
      </c>
      <c r="E100" s="179"/>
      <c r="F100" s="179"/>
      <c r="G100" s="179"/>
      <c r="H100" s="179"/>
      <c r="I100" s="179"/>
      <c r="J100" s="179"/>
      <c r="K100" s="179"/>
      <c r="L100" s="179"/>
      <c r="M100" s="582"/>
      <c r="N100" s="582"/>
      <c r="O100" s="582"/>
      <c r="P100" s="362"/>
    </row>
    <row r="101" spans="2:16" ht="6" customHeight="1">
      <c r="E101" s="179"/>
      <c r="F101" s="179"/>
      <c r="G101" s="179"/>
      <c r="H101" s="179"/>
      <c r="I101" s="179"/>
      <c r="J101" s="179"/>
      <c r="K101" s="179"/>
      <c r="L101" s="179"/>
      <c r="M101" s="582"/>
      <c r="N101" s="582"/>
      <c r="O101" s="582"/>
      <c r="P101" s="362"/>
    </row>
    <row r="102" spans="2:16" s="353" customFormat="1">
      <c r="B102" s="354" t="s">
        <v>6</v>
      </c>
      <c r="C102" s="64">
        <f>+C96</f>
        <v>45382</v>
      </c>
      <c r="D102" s="64">
        <f>+D96</f>
        <v>45291</v>
      </c>
      <c r="E102" s="179"/>
      <c r="F102" s="179"/>
      <c r="G102" s="179"/>
      <c r="H102" s="179"/>
      <c r="I102" s="179"/>
      <c r="J102" s="179"/>
      <c r="K102" s="179"/>
      <c r="L102" s="179"/>
      <c r="M102" s="582"/>
      <c r="N102" s="582"/>
      <c r="O102" s="582"/>
      <c r="P102" s="362"/>
    </row>
    <row r="103" spans="2:16" s="353" customFormat="1">
      <c r="B103" s="355"/>
      <c r="C103" s="283" t="s">
        <v>150</v>
      </c>
      <c r="D103" s="283" t="s">
        <v>150</v>
      </c>
      <c r="E103" s="179"/>
      <c r="F103" s="179"/>
      <c r="G103" s="179"/>
      <c r="H103" s="179"/>
      <c r="I103" s="179"/>
      <c r="J103" s="179"/>
      <c r="K103" s="179"/>
      <c r="L103" s="179"/>
      <c r="M103" s="582"/>
      <c r="N103" s="582"/>
      <c r="O103" s="582"/>
      <c r="P103" s="362"/>
    </row>
    <row r="104" spans="2:16">
      <c r="B104" s="337" t="s">
        <v>577</v>
      </c>
      <c r="C104" s="500">
        <v>72848876</v>
      </c>
      <c r="D104" s="500">
        <v>67875960</v>
      </c>
      <c r="E104" s="179"/>
      <c r="F104" s="179"/>
      <c r="G104" s="179"/>
      <c r="H104" s="179"/>
      <c r="I104" s="179"/>
      <c r="J104" s="179"/>
      <c r="K104" s="179"/>
      <c r="L104" s="179"/>
      <c r="M104" s="582"/>
      <c r="N104" s="582"/>
      <c r="O104" s="582"/>
      <c r="P104" s="362"/>
    </row>
    <row r="105" spans="2:16">
      <c r="B105" s="382" t="s">
        <v>578</v>
      </c>
      <c r="C105" s="500">
        <v>768777</v>
      </c>
      <c r="D105" s="500">
        <v>896822</v>
      </c>
      <c r="E105" s="179"/>
      <c r="F105" s="179"/>
      <c r="G105" s="179"/>
      <c r="H105" s="179"/>
      <c r="I105" s="179"/>
      <c r="J105" s="179"/>
      <c r="K105" s="179"/>
      <c r="L105" s="179"/>
      <c r="M105" s="582"/>
      <c r="N105" s="582"/>
      <c r="O105" s="582"/>
      <c r="P105" s="362"/>
    </row>
    <row r="106" spans="2:16">
      <c r="B106" s="357" t="s">
        <v>50</v>
      </c>
      <c r="C106" s="502">
        <f>SUM(C104:C105)</f>
        <v>73617653</v>
      </c>
      <c r="D106" s="502">
        <f>SUM(D104:D105)</f>
        <v>68772782</v>
      </c>
      <c r="E106" s="179"/>
      <c r="F106" s="179"/>
      <c r="G106" s="179"/>
      <c r="H106" s="179"/>
      <c r="I106" s="179"/>
      <c r="J106" s="179"/>
      <c r="K106" s="179"/>
      <c r="L106" s="179"/>
      <c r="M106" s="582"/>
      <c r="N106" s="582"/>
      <c r="O106" s="582"/>
      <c r="P106" s="362"/>
    </row>
    <row r="107" spans="2:16" ht="6" customHeight="1">
      <c r="E107" s="179"/>
      <c r="F107" s="179"/>
      <c r="G107" s="179"/>
      <c r="H107" s="179"/>
      <c r="I107" s="179"/>
      <c r="J107" s="179"/>
      <c r="K107" s="179"/>
      <c r="L107" s="179"/>
      <c r="M107" s="582"/>
      <c r="N107" s="582"/>
      <c r="O107" s="582"/>
      <c r="P107" s="362"/>
    </row>
    <row r="108" spans="2:16">
      <c r="B108" s="354" t="s">
        <v>5</v>
      </c>
      <c r="C108" s="64">
        <f>+C102</f>
        <v>45382</v>
      </c>
      <c r="D108" s="64">
        <f>+D102</f>
        <v>45291</v>
      </c>
      <c r="E108" s="179"/>
      <c r="F108" s="179"/>
      <c r="G108" s="179"/>
      <c r="H108" s="179"/>
      <c r="I108" s="179"/>
      <c r="J108" s="179"/>
      <c r="K108" s="179"/>
      <c r="L108" s="179"/>
      <c r="M108" s="582"/>
      <c r="N108" s="582"/>
      <c r="O108" s="582"/>
      <c r="P108" s="362"/>
    </row>
    <row r="109" spans="2:16">
      <c r="B109" s="355"/>
      <c r="C109" s="283" t="s">
        <v>150</v>
      </c>
      <c r="D109" s="283" t="s">
        <v>150</v>
      </c>
      <c r="E109" s="179"/>
      <c r="F109" s="179"/>
      <c r="G109" s="179"/>
      <c r="H109" s="179"/>
      <c r="I109" s="179"/>
      <c r="J109" s="179"/>
      <c r="K109" s="179"/>
      <c r="L109" s="179"/>
      <c r="M109" s="582"/>
      <c r="N109" s="582"/>
      <c r="O109" s="582"/>
      <c r="P109" s="362"/>
    </row>
    <row r="110" spans="2:16">
      <c r="B110" s="337" t="s">
        <v>681</v>
      </c>
      <c r="C110" s="500">
        <v>22341716</v>
      </c>
      <c r="D110" s="500">
        <v>4046018</v>
      </c>
      <c r="E110" s="179"/>
      <c r="F110" s="179"/>
      <c r="G110" s="179"/>
      <c r="H110" s="179"/>
      <c r="I110" s="179"/>
      <c r="J110" s="179"/>
      <c r="K110" s="179"/>
      <c r="L110" s="179"/>
      <c r="M110" s="582"/>
      <c r="N110" s="582"/>
      <c r="O110" s="582"/>
      <c r="P110" s="362"/>
    </row>
    <row r="111" spans="2:16">
      <c r="B111" s="357" t="s">
        <v>50</v>
      </c>
      <c r="C111" s="502">
        <f>SUM(C110:C110)</f>
        <v>22341716</v>
      </c>
      <c r="D111" s="502">
        <f>SUM(D110:D110)</f>
        <v>4046018</v>
      </c>
      <c r="E111" s="179"/>
      <c r="F111" s="179"/>
      <c r="G111" s="179"/>
      <c r="H111" s="179"/>
      <c r="I111" s="179"/>
      <c r="J111" s="179"/>
      <c r="K111" s="179"/>
      <c r="L111" s="179"/>
      <c r="M111" s="582"/>
      <c r="N111" s="582"/>
      <c r="O111" s="582"/>
      <c r="P111" s="362"/>
    </row>
    <row r="112" spans="2:16">
      <c r="E112" s="179"/>
      <c r="F112" s="179"/>
      <c r="G112" s="179"/>
      <c r="H112" s="179"/>
      <c r="I112" s="179"/>
      <c r="J112" s="179"/>
      <c r="K112" s="179"/>
      <c r="L112" s="179"/>
      <c r="M112" s="582"/>
      <c r="N112" s="582"/>
      <c r="O112" s="582"/>
    </row>
    <row r="113" spans="5:15">
      <c r="E113" s="179"/>
      <c r="F113" s="179"/>
      <c r="G113" s="179"/>
      <c r="H113" s="179"/>
      <c r="I113" s="179"/>
      <c r="J113" s="179"/>
      <c r="K113" s="179"/>
      <c r="L113" s="179"/>
      <c r="M113" s="582"/>
      <c r="N113" s="582"/>
      <c r="O113" s="582"/>
    </row>
    <row r="114" spans="5:15">
      <c r="E114" s="179"/>
      <c r="F114" s="179"/>
      <c r="G114" s="179"/>
      <c r="H114" s="179"/>
      <c r="I114" s="179"/>
      <c r="J114" s="179"/>
      <c r="K114" s="179"/>
      <c r="L114" s="179"/>
      <c r="M114" s="582"/>
      <c r="N114" s="582"/>
      <c r="O114" s="582"/>
    </row>
    <row r="115" spans="5:15">
      <c r="E115" s="179"/>
      <c r="F115" s="179"/>
      <c r="G115" s="179"/>
      <c r="H115" s="179"/>
      <c r="I115" s="179"/>
      <c r="J115" s="179"/>
      <c r="K115" s="179"/>
      <c r="L115" s="179"/>
      <c r="M115" s="582"/>
      <c r="N115" s="582"/>
      <c r="O115" s="582"/>
    </row>
    <row r="116" spans="5:15">
      <c r="E116" s="179"/>
      <c r="F116" s="179"/>
      <c r="G116" s="179"/>
      <c r="H116" s="179"/>
      <c r="I116" s="179"/>
      <c r="J116" s="179"/>
      <c r="K116" s="179"/>
      <c r="L116" s="179"/>
      <c r="M116" s="582"/>
      <c r="N116" s="582"/>
      <c r="O116" s="582"/>
    </row>
    <row r="117" spans="5:15">
      <c r="L117" s="582"/>
      <c r="M117" s="582"/>
      <c r="N117" s="582"/>
      <c r="O117" s="582"/>
    </row>
    <row r="118" spans="5:15">
      <c r="L118" s="582"/>
      <c r="M118" s="582"/>
      <c r="N118" s="582"/>
      <c r="O118" s="582"/>
    </row>
    <row r="119" spans="5:15">
      <c r="L119" s="582"/>
      <c r="M119" s="582"/>
      <c r="N119" s="582"/>
      <c r="O119" s="582"/>
    </row>
    <row r="133" spans="8:8">
      <c r="H133" s="79"/>
    </row>
    <row r="158" spans="8:8">
      <c r="H158" s="79"/>
    </row>
    <row r="184" spans="8:10">
      <c r="H184" s="79"/>
      <c r="J184" s="79"/>
    </row>
    <row r="212" spans="8:8">
      <c r="H212" s="79"/>
    </row>
    <row r="238" spans="8:8">
      <c r="H238" s="79"/>
    </row>
    <row r="261" spans="8:8">
      <c r="H261" s="79"/>
    </row>
    <row r="288" spans="8:8">
      <c r="H288" s="79"/>
    </row>
    <row r="314" spans="8:8">
      <c r="H314" s="79"/>
    </row>
    <row r="319" spans="8:8">
      <c r="H319" s="79"/>
    </row>
  </sheetData>
  <mergeCells count="1">
    <mergeCell ref="B46:B47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42.7265625" style="58" customWidth="1"/>
    <col min="3" max="6" width="19.81640625" style="58" customWidth="1"/>
    <col min="7" max="16384" width="11.453125" style="58"/>
  </cols>
  <sheetData>
    <row r="1" spans="2:6" ht="5.15" customHeight="1"/>
    <row r="2" spans="2:6" ht="18.5">
      <c r="B2" s="136" t="s">
        <v>1065</v>
      </c>
      <c r="C2" s="206"/>
      <c r="F2" s="351"/>
    </row>
    <row r="3" spans="2:6" ht="6" customHeight="1">
      <c r="C3" s="61"/>
    </row>
    <row r="4" spans="2:6" s="61" customFormat="1">
      <c r="B4" s="833" t="s">
        <v>297</v>
      </c>
      <c r="C4" s="822" t="s">
        <v>1359</v>
      </c>
      <c r="D4" s="823"/>
      <c r="E4" s="822" t="s">
        <v>1367</v>
      </c>
      <c r="F4" s="898"/>
    </row>
    <row r="5" spans="2:6" s="61" customFormat="1">
      <c r="B5" s="857"/>
      <c r="C5" s="91" t="s">
        <v>298</v>
      </c>
      <c r="D5" s="91" t="s">
        <v>299</v>
      </c>
      <c r="E5" s="91" t="s">
        <v>298</v>
      </c>
      <c r="F5" s="91" t="s">
        <v>299</v>
      </c>
    </row>
    <row r="6" spans="2:6" s="61" customFormat="1">
      <c r="B6" s="834"/>
      <c r="C6" s="67" t="s">
        <v>150</v>
      </c>
      <c r="D6" s="67" t="s">
        <v>150</v>
      </c>
      <c r="E6" s="67" t="s">
        <v>150</v>
      </c>
      <c r="F6" s="67" t="s">
        <v>150</v>
      </c>
    </row>
    <row r="7" spans="2:6">
      <c r="B7" s="375" t="s">
        <v>550</v>
      </c>
      <c r="C7" s="74">
        <v>227886573</v>
      </c>
      <c r="D7" s="74">
        <v>901385171</v>
      </c>
      <c r="E7" s="74">
        <v>351218439</v>
      </c>
      <c r="F7" s="74">
        <v>564418952</v>
      </c>
    </row>
    <row r="8" spans="2:6">
      <c r="B8" s="375" t="s">
        <v>300</v>
      </c>
      <c r="C8" s="74">
        <v>577079711</v>
      </c>
      <c r="D8" s="74">
        <v>2534701342</v>
      </c>
      <c r="E8" s="74">
        <v>75310911</v>
      </c>
      <c r="F8" s="74">
        <v>2850759494</v>
      </c>
    </row>
    <row r="9" spans="2:6">
      <c r="B9" s="375" t="s">
        <v>679</v>
      </c>
      <c r="C9" s="74">
        <v>0</v>
      </c>
      <c r="D9" s="74">
        <v>0</v>
      </c>
      <c r="E9" s="74">
        <v>4304769</v>
      </c>
      <c r="F9" s="74">
        <v>0</v>
      </c>
    </row>
    <row r="10" spans="2:6">
      <c r="B10" s="375" t="s">
        <v>580</v>
      </c>
      <c r="C10" s="74">
        <v>7104703</v>
      </c>
      <c r="D10" s="74">
        <v>0</v>
      </c>
      <c r="E10" s="74">
        <v>6568890</v>
      </c>
      <c r="F10" s="74">
        <v>0</v>
      </c>
    </row>
    <row r="11" spans="2:6">
      <c r="B11" s="375" t="s">
        <v>605</v>
      </c>
      <c r="C11" s="74">
        <v>0</v>
      </c>
      <c r="D11" s="74">
        <v>3073900</v>
      </c>
      <c r="E11" s="74">
        <v>0</v>
      </c>
      <c r="F11" s="74">
        <v>2754413</v>
      </c>
    </row>
    <row r="12" spans="2:6">
      <c r="B12" s="383" t="s">
        <v>1033</v>
      </c>
      <c r="C12" s="74">
        <v>0</v>
      </c>
      <c r="D12" s="74">
        <v>10823806</v>
      </c>
      <c r="E12" s="74">
        <v>0</v>
      </c>
      <c r="F12" s="74">
        <v>9659655</v>
      </c>
    </row>
    <row r="13" spans="2:6">
      <c r="B13" s="383" t="s">
        <v>1034</v>
      </c>
      <c r="C13" s="74">
        <v>0</v>
      </c>
      <c r="D13" s="74">
        <v>300969380</v>
      </c>
      <c r="E13" s="74">
        <v>0</v>
      </c>
      <c r="F13" s="74">
        <v>277239186</v>
      </c>
    </row>
    <row r="14" spans="2:6">
      <c r="B14" s="375" t="s">
        <v>551</v>
      </c>
      <c r="C14" s="74">
        <v>13715485</v>
      </c>
      <c r="D14" s="74">
        <v>0</v>
      </c>
      <c r="E14" s="74">
        <v>68058053</v>
      </c>
      <c r="F14" s="74">
        <v>0</v>
      </c>
    </row>
    <row r="15" spans="2:6">
      <c r="B15" s="314" t="s">
        <v>196</v>
      </c>
      <c r="C15" s="78">
        <f>+SUM(C7:C14)</f>
        <v>825786472</v>
      </c>
      <c r="D15" s="78">
        <f t="shared" ref="D15:F15" si="0">+SUM(D7:D14)</f>
        <v>3750953599</v>
      </c>
      <c r="E15" s="78">
        <f t="shared" si="0"/>
        <v>505461062</v>
      </c>
      <c r="F15" s="78">
        <f t="shared" si="0"/>
        <v>3704831700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07D5-D7FA-4423-B7FC-448B0450B7C9}">
  <sheetPr>
    <pageSetUpPr fitToPage="1"/>
  </sheetPr>
  <dimension ref="B1:X53"/>
  <sheetViews>
    <sheetView showGridLines="0" zoomScale="70" zoomScaleNormal="70" workbookViewId="0">
      <pane xSplit="4" ySplit="5" topLeftCell="E30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I53" sqref="I53:O53"/>
    </sheetView>
  </sheetViews>
  <sheetFormatPr baseColWidth="10" defaultColWidth="11.453125" defaultRowHeight="13"/>
  <cols>
    <col min="1" max="1" width="1.26953125" style="58" customWidth="1"/>
    <col min="2" max="2" width="11.453125" style="58" customWidth="1"/>
    <col min="3" max="3" width="12.81640625" style="89" customWidth="1"/>
    <col min="4" max="4" width="44.453125" style="58" customWidth="1"/>
    <col min="5" max="5" width="10.453125" style="89" customWidth="1"/>
    <col min="6" max="6" width="15.26953125" style="89" bestFit="1" customWidth="1"/>
    <col min="7" max="7" width="10.1796875" style="89" customWidth="1"/>
    <col min="8" max="8" width="9.7265625" style="89" customWidth="1"/>
    <col min="9" max="9" width="15.7265625" style="58" customWidth="1"/>
    <col min="10" max="10" width="16.1796875" style="58" customWidth="1"/>
    <col min="11" max="11" width="16.7265625" style="58" customWidth="1"/>
    <col min="12" max="12" width="15.7265625" style="58" customWidth="1"/>
    <col min="13" max="13" width="16.453125" style="58" customWidth="1"/>
    <col min="14" max="14" width="14.7265625" style="58" customWidth="1"/>
    <col min="15" max="15" width="16.54296875" style="58" customWidth="1"/>
    <col min="16" max="16" width="3.1796875" style="58" customWidth="1"/>
    <col min="17" max="17" width="16.81640625" style="179" bestFit="1" customWidth="1"/>
    <col min="18" max="18" width="13.7265625" style="179" bestFit="1" customWidth="1"/>
    <col min="19" max="24" width="11.453125" style="179"/>
    <col min="25" max="16384" width="11.453125" style="58"/>
  </cols>
  <sheetData>
    <row r="1" spans="2:24" ht="6" customHeight="1">
      <c r="C1" s="60"/>
    </row>
    <row r="2" spans="2:24" s="61" customFormat="1">
      <c r="B2" s="269" t="s">
        <v>1368</v>
      </c>
      <c r="C2" s="269"/>
      <c r="E2" s="384"/>
      <c r="F2" s="384"/>
      <c r="G2" s="384"/>
      <c r="H2" s="384"/>
      <c r="I2" s="899" t="s">
        <v>298</v>
      </c>
      <c r="J2" s="900"/>
      <c r="K2" s="898"/>
      <c r="L2" s="901" t="s">
        <v>46</v>
      </c>
      <c r="M2" s="901"/>
      <c r="N2" s="901"/>
      <c r="O2" s="901"/>
      <c r="Q2" s="179"/>
      <c r="R2" s="179"/>
      <c r="S2" s="179"/>
      <c r="T2" s="179"/>
      <c r="U2" s="179"/>
      <c r="V2" s="179"/>
      <c r="W2" s="179"/>
      <c r="X2" s="179"/>
    </row>
    <row r="3" spans="2:24" s="61" customFormat="1">
      <c r="C3" s="384"/>
      <c r="E3" s="384"/>
      <c r="F3" s="384"/>
      <c r="G3" s="385"/>
      <c r="H3" s="385"/>
      <c r="I3" s="899" t="s">
        <v>44</v>
      </c>
      <c r="J3" s="900"/>
      <c r="K3" s="386" t="s">
        <v>50</v>
      </c>
      <c r="L3" s="899" t="s">
        <v>44</v>
      </c>
      <c r="M3" s="900"/>
      <c r="N3" s="900"/>
      <c r="O3" s="386" t="s">
        <v>505</v>
      </c>
      <c r="Q3" s="179"/>
      <c r="R3" s="179"/>
      <c r="S3" s="179"/>
      <c r="T3" s="179"/>
      <c r="U3" s="179"/>
      <c r="V3" s="179"/>
      <c r="W3" s="179"/>
      <c r="X3" s="179"/>
    </row>
    <row r="4" spans="2:24" s="61" customFormat="1" ht="26">
      <c r="B4" s="833" t="s">
        <v>259</v>
      </c>
      <c r="C4" s="227" t="s">
        <v>353</v>
      </c>
      <c r="D4" s="833" t="s">
        <v>40</v>
      </c>
      <c r="E4" s="833" t="s">
        <v>55</v>
      </c>
      <c r="F4" s="833" t="s">
        <v>41</v>
      </c>
      <c r="G4" s="833" t="s">
        <v>42</v>
      </c>
      <c r="H4" s="833" t="s">
        <v>43</v>
      </c>
      <c r="I4" s="164" t="s">
        <v>506</v>
      </c>
      <c r="J4" s="164" t="s">
        <v>672</v>
      </c>
      <c r="K4" s="164" t="s">
        <v>1198</v>
      </c>
      <c r="L4" s="163" t="s">
        <v>507</v>
      </c>
      <c r="M4" s="163" t="s">
        <v>508</v>
      </c>
      <c r="N4" s="163" t="s">
        <v>45</v>
      </c>
      <c r="O4" s="164" t="s">
        <v>1198</v>
      </c>
      <c r="Q4" s="179"/>
      <c r="R4" s="179"/>
      <c r="S4" s="179"/>
      <c r="T4" s="179"/>
      <c r="U4" s="179"/>
      <c r="V4" s="179"/>
      <c r="W4" s="179"/>
      <c r="X4" s="179"/>
    </row>
    <row r="5" spans="2:24" s="61" customFormat="1" ht="12.75" customHeight="1">
      <c r="B5" s="834"/>
      <c r="C5" s="231"/>
      <c r="D5" s="834"/>
      <c r="E5" s="834"/>
      <c r="F5" s="834"/>
      <c r="G5" s="834"/>
      <c r="H5" s="834"/>
      <c r="I5" s="387" t="s">
        <v>150</v>
      </c>
      <c r="J5" s="387" t="s">
        <v>150</v>
      </c>
      <c r="K5" s="387" t="s">
        <v>150</v>
      </c>
      <c r="L5" s="387" t="s">
        <v>150</v>
      </c>
      <c r="M5" s="387" t="s">
        <v>150</v>
      </c>
      <c r="N5" s="387" t="s">
        <v>150</v>
      </c>
      <c r="O5" s="387" t="s">
        <v>150</v>
      </c>
      <c r="Q5" s="179"/>
      <c r="R5" s="179"/>
      <c r="S5" s="179"/>
      <c r="T5" s="179"/>
      <c r="U5" s="179"/>
      <c r="V5" s="179"/>
      <c r="W5" s="179"/>
      <c r="X5" s="179"/>
    </row>
    <row r="6" spans="2:24">
      <c r="B6" s="388" t="s">
        <v>140</v>
      </c>
      <c r="C6" s="389">
        <v>9000111127</v>
      </c>
      <c r="D6" s="388" t="s">
        <v>1442</v>
      </c>
      <c r="E6" s="388" t="s">
        <v>282</v>
      </c>
      <c r="F6" s="388" t="s">
        <v>1443</v>
      </c>
      <c r="G6" s="397">
        <v>3.6782564024253998E-2</v>
      </c>
      <c r="H6" s="397">
        <v>3.6782564024253998E-2</v>
      </c>
      <c r="I6" s="583">
        <v>930170</v>
      </c>
      <c r="J6" s="583">
        <v>4069631</v>
      </c>
      <c r="K6" s="583">
        <v>4999801</v>
      </c>
      <c r="L6" s="583">
        <v>0</v>
      </c>
      <c r="M6" s="583">
        <v>0</v>
      </c>
      <c r="N6" s="583">
        <v>319797503</v>
      </c>
      <c r="O6" s="583">
        <v>319797503</v>
      </c>
    </row>
    <row r="7" spans="2:24">
      <c r="B7" s="388"/>
      <c r="C7" s="388" t="s">
        <v>1444</v>
      </c>
      <c r="D7" s="388" t="s">
        <v>1445</v>
      </c>
      <c r="E7" s="388" t="s">
        <v>282</v>
      </c>
      <c r="F7" s="388" t="s">
        <v>1443</v>
      </c>
      <c r="G7" s="397">
        <v>6.6083943953513732E-3</v>
      </c>
      <c r="H7" s="397">
        <v>6.6083943953513732E-3</v>
      </c>
      <c r="I7" s="583">
        <v>323267</v>
      </c>
      <c r="J7" s="583">
        <v>0</v>
      </c>
      <c r="K7" s="583">
        <v>323267</v>
      </c>
      <c r="L7" s="583">
        <v>0</v>
      </c>
      <c r="M7" s="583">
        <v>0</v>
      </c>
      <c r="N7" s="583">
        <v>0</v>
      </c>
      <c r="O7" s="583">
        <v>0</v>
      </c>
    </row>
    <row r="8" spans="2:24">
      <c r="B8" s="388"/>
      <c r="C8" s="388" t="s">
        <v>1444</v>
      </c>
      <c r="D8" s="388" t="s">
        <v>1446</v>
      </c>
      <c r="E8" s="388" t="s">
        <v>1447</v>
      </c>
      <c r="F8" s="388" t="s">
        <v>1443</v>
      </c>
      <c r="G8" s="397">
        <v>6.6083943953513732E-3</v>
      </c>
      <c r="H8" s="397">
        <v>6.6083943953513732E-3</v>
      </c>
      <c r="I8" s="583">
        <v>0</v>
      </c>
      <c r="J8" s="583">
        <v>0</v>
      </c>
      <c r="K8" s="583">
        <v>0</v>
      </c>
      <c r="L8" s="583">
        <v>0</v>
      </c>
      <c r="M8" s="583">
        <v>0</v>
      </c>
      <c r="N8" s="583">
        <v>0</v>
      </c>
      <c r="O8" s="583">
        <v>0</v>
      </c>
    </row>
    <row r="9" spans="2:24">
      <c r="B9" s="388"/>
      <c r="C9" s="388" t="s">
        <v>1448</v>
      </c>
      <c r="D9" s="388" t="s">
        <v>1449</v>
      </c>
      <c r="E9" s="388" t="s">
        <v>1447</v>
      </c>
      <c r="F9" s="388" t="s">
        <v>1443</v>
      </c>
      <c r="G9" s="397">
        <v>7.6700000000000004E-2</v>
      </c>
      <c r="H9" s="397">
        <v>7.6700000000000004E-2</v>
      </c>
      <c r="I9" s="583">
        <v>0</v>
      </c>
      <c r="J9" s="583">
        <v>0</v>
      </c>
      <c r="K9" s="583">
        <v>0</v>
      </c>
      <c r="L9" s="583">
        <v>0</v>
      </c>
      <c r="M9" s="583">
        <v>0</v>
      </c>
      <c r="N9" s="583">
        <v>0</v>
      </c>
      <c r="O9" s="583">
        <v>0</v>
      </c>
    </row>
    <row r="10" spans="2:24">
      <c r="B10" s="388"/>
      <c r="C10" s="388" t="s">
        <v>1450</v>
      </c>
      <c r="D10" s="388" t="s">
        <v>1445</v>
      </c>
      <c r="E10" s="388" t="s">
        <v>282</v>
      </c>
      <c r="F10" s="388" t="s">
        <v>1443</v>
      </c>
      <c r="G10" s="397">
        <v>3.1128170823287171E-3</v>
      </c>
      <c r="H10" s="397">
        <v>3.1128170823287171E-3</v>
      </c>
      <c r="I10" s="583">
        <v>1579537</v>
      </c>
      <c r="J10" s="583">
        <v>0</v>
      </c>
      <c r="K10" s="583">
        <v>1579537</v>
      </c>
      <c r="L10" s="583">
        <v>0</v>
      </c>
      <c r="M10" s="583">
        <v>0</v>
      </c>
      <c r="N10" s="583">
        <v>0</v>
      </c>
      <c r="O10" s="583">
        <v>0</v>
      </c>
    </row>
    <row r="11" spans="2:24">
      <c r="B11" s="388"/>
      <c r="C11" s="388" t="s">
        <v>269</v>
      </c>
      <c r="D11" s="388" t="s">
        <v>1451</v>
      </c>
      <c r="E11" s="388" t="s">
        <v>282</v>
      </c>
      <c r="F11" s="388" t="s">
        <v>1452</v>
      </c>
      <c r="G11" s="397">
        <v>5.4401199999999997E-2</v>
      </c>
      <c r="H11" s="397">
        <v>5.4401199999999997E-2</v>
      </c>
      <c r="I11" s="583">
        <v>2337878</v>
      </c>
      <c r="J11" s="583">
        <v>147178580</v>
      </c>
      <c r="K11" s="583">
        <v>149516458</v>
      </c>
      <c r="L11" s="583">
        <v>0</v>
      </c>
      <c r="M11" s="583">
        <v>0</v>
      </c>
      <c r="N11" s="583">
        <v>0</v>
      </c>
      <c r="O11" s="583">
        <v>0</v>
      </c>
    </row>
    <row r="12" spans="2:24">
      <c r="B12" s="388"/>
      <c r="C12" s="388" t="s">
        <v>269</v>
      </c>
      <c r="D12" s="388" t="s">
        <v>1442</v>
      </c>
      <c r="E12" s="388" t="s">
        <v>282</v>
      </c>
      <c r="F12" s="388" t="s">
        <v>1452</v>
      </c>
      <c r="G12" s="397">
        <v>5.6901199999999999E-2</v>
      </c>
      <c r="H12" s="397">
        <v>5.6901199999999999E-2</v>
      </c>
      <c r="I12" s="583">
        <v>395646</v>
      </c>
      <c r="J12" s="583">
        <v>24541532</v>
      </c>
      <c r="K12" s="583">
        <v>24937178</v>
      </c>
      <c r="L12" s="583">
        <v>0</v>
      </c>
      <c r="M12" s="583">
        <v>0</v>
      </c>
      <c r="N12" s="583">
        <v>0</v>
      </c>
      <c r="O12" s="583">
        <v>0</v>
      </c>
    </row>
    <row r="13" spans="2:24">
      <c r="B13" s="388" t="s">
        <v>39</v>
      </c>
      <c r="C13" s="388" t="s">
        <v>269</v>
      </c>
      <c r="D13" s="388" t="s">
        <v>1453</v>
      </c>
      <c r="E13" s="388" t="s">
        <v>1454</v>
      </c>
      <c r="F13" s="388" t="s">
        <v>1455</v>
      </c>
      <c r="G13" s="397">
        <v>1.41</v>
      </c>
      <c r="H13" s="397">
        <v>1.41</v>
      </c>
      <c r="I13" s="583">
        <v>114</v>
      </c>
      <c r="J13" s="583">
        <v>0</v>
      </c>
      <c r="K13" s="583">
        <v>114</v>
      </c>
      <c r="L13" s="583">
        <v>0</v>
      </c>
      <c r="M13" s="583">
        <v>0</v>
      </c>
      <c r="N13" s="583">
        <v>0</v>
      </c>
      <c r="O13" s="583">
        <v>0</v>
      </c>
    </row>
    <row r="14" spans="2:24">
      <c r="B14" s="388"/>
      <c r="C14" s="388" t="s">
        <v>269</v>
      </c>
      <c r="D14" s="388" t="s">
        <v>1456</v>
      </c>
      <c r="E14" s="388" t="s">
        <v>1454</v>
      </c>
      <c r="F14" s="388" t="s">
        <v>1455</v>
      </c>
      <c r="G14" s="397">
        <v>1.55</v>
      </c>
      <c r="H14" s="397">
        <v>1.55</v>
      </c>
      <c r="I14" s="583">
        <v>43091</v>
      </c>
      <c r="J14" s="583">
        <v>0</v>
      </c>
      <c r="K14" s="583">
        <v>43091</v>
      </c>
      <c r="L14" s="583">
        <v>0</v>
      </c>
      <c r="M14" s="583">
        <v>0</v>
      </c>
      <c r="N14" s="583">
        <v>0</v>
      </c>
      <c r="O14" s="583">
        <v>0</v>
      </c>
    </row>
    <row r="15" spans="2:24">
      <c r="B15" s="388"/>
      <c r="C15" s="388" t="s">
        <v>269</v>
      </c>
      <c r="D15" s="388" t="s">
        <v>1457</v>
      </c>
      <c r="E15" s="388" t="s">
        <v>1454</v>
      </c>
      <c r="F15" s="388" t="s">
        <v>1455</v>
      </c>
      <c r="G15" s="397">
        <v>1.8</v>
      </c>
      <c r="H15" s="397">
        <v>1.8</v>
      </c>
      <c r="I15" s="583">
        <v>124</v>
      </c>
      <c r="J15" s="583">
        <v>0</v>
      </c>
      <c r="K15" s="583">
        <v>124</v>
      </c>
      <c r="L15" s="583">
        <v>0</v>
      </c>
      <c r="M15" s="583">
        <v>0</v>
      </c>
      <c r="N15" s="583">
        <v>0</v>
      </c>
      <c r="O15" s="583">
        <v>0</v>
      </c>
    </row>
    <row r="16" spans="2:24">
      <c r="B16" s="388"/>
      <c r="C16" s="388" t="s">
        <v>269</v>
      </c>
      <c r="D16" s="388" t="s">
        <v>1458</v>
      </c>
      <c r="E16" s="388" t="s">
        <v>1454</v>
      </c>
      <c r="F16" s="388" t="s">
        <v>1455</v>
      </c>
      <c r="G16" s="397">
        <v>1.55</v>
      </c>
      <c r="H16" s="397">
        <v>1.55</v>
      </c>
      <c r="I16" s="583">
        <v>74</v>
      </c>
      <c r="J16" s="583">
        <v>0</v>
      </c>
      <c r="K16" s="583">
        <v>74</v>
      </c>
      <c r="L16" s="583">
        <v>0</v>
      </c>
      <c r="M16" s="583">
        <v>0</v>
      </c>
      <c r="N16" s="583">
        <v>0</v>
      </c>
      <c r="O16" s="583">
        <v>0</v>
      </c>
    </row>
    <row r="17" spans="2:24">
      <c r="B17" s="388"/>
      <c r="C17" s="388" t="s">
        <v>269</v>
      </c>
      <c r="D17" s="388" t="s">
        <v>1459</v>
      </c>
      <c r="E17" s="388" t="s">
        <v>1454</v>
      </c>
      <c r="F17" s="388" t="s">
        <v>1455</v>
      </c>
      <c r="G17" s="397">
        <v>1.5774999999999999</v>
      </c>
      <c r="H17" s="397">
        <v>1.5774999999999999</v>
      </c>
      <c r="I17" s="583">
        <v>14</v>
      </c>
      <c r="J17" s="583">
        <v>0</v>
      </c>
      <c r="K17" s="583">
        <v>14</v>
      </c>
      <c r="L17" s="583">
        <v>0</v>
      </c>
      <c r="M17" s="583">
        <v>0</v>
      </c>
      <c r="N17" s="583">
        <v>0</v>
      </c>
      <c r="O17" s="583">
        <v>0</v>
      </c>
    </row>
    <row r="18" spans="2:24">
      <c r="B18" s="388"/>
      <c r="C18" s="388" t="s">
        <v>269</v>
      </c>
      <c r="D18" s="388" t="s">
        <v>1460</v>
      </c>
      <c r="E18" s="388" t="s">
        <v>1454</v>
      </c>
      <c r="F18" s="388" t="s">
        <v>1455</v>
      </c>
      <c r="G18" s="397">
        <v>1.619375</v>
      </c>
      <c r="H18" s="397">
        <v>1.619375</v>
      </c>
      <c r="I18" s="583">
        <v>6</v>
      </c>
      <c r="J18" s="583">
        <v>0</v>
      </c>
      <c r="K18" s="583">
        <v>6</v>
      </c>
      <c r="L18" s="583">
        <v>0</v>
      </c>
      <c r="M18" s="583">
        <v>0</v>
      </c>
      <c r="N18" s="583">
        <v>0</v>
      </c>
      <c r="O18" s="583">
        <v>0</v>
      </c>
    </row>
    <row r="19" spans="2:24">
      <c r="B19" s="388"/>
      <c r="C19" s="388" t="s">
        <v>269</v>
      </c>
      <c r="D19" s="388" t="s">
        <v>1456</v>
      </c>
      <c r="E19" s="388" t="s">
        <v>1454</v>
      </c>
      <c r="F19" s="388" t="s">
        <v>1455</v>
      </c>
      <c r="G19" s="397">
        <v>0.29899999999999999</v>
      </c>
      <c r="H19" s="397">
        <v>0.29899999999999999</v>
      </c>
      <c r="I19" s="583">
        <v>1367</v>
      </c>
      <c r="J19" s="583">
        <v>0</v>
      </c>
      <c r="K19" s="583">
        <v>1367</v>
      </c>
      <c r="L19" s="583">
        <v>0</v>
      </c>
      <c r="M19" s="583">
        <v>0</v>
      </c>
      <c r="N19" s="583">
        <v>0</v>
      </c>
      <c r="O19" s="583">
        <v>0</v>
      </c>
    </row>
    <row r="20" spans="2:24">
      <c r="B20" s="388"/>
      <c r="C20" s="388" t="s">
        <v>269</v>
      </c>
      <c r="D20" s="388" t="s">
        <v>1456</v>
      </c>
      <c r="E20" s="388" t="s">
        <v>282</v>
      </c>
      <c r="F20" s="388" t="s">
        <v>1455</v>
      </c>
      <c r="G20" s="397">
        <v>0.14723093074876972</v>
      </c>
      <c r="H20" s="397">
        <v>0.14723093074876972</v>
      </c>
      <c r="I20" s="583">
        <v>152248</v>
      </c>
      <c r="J20" s="583">
        <v>0</v>
      </c>
      <c r="K20" s="583">
        <v>152248</v>
      </c>
      <c r="L20" s="583">
        <v>0</v>
      </c>
      <c r="M20" s="583">
        <v>0</v>
      </c>
      <c r="N20" s="583">
        <v>0</v>
      </c>
      <c r="O20" s="583">
        <v>0</v>
      </c>
    </row>
    <row r="21" spans="2:24">
      <c r="B21" s="388" t="s">
        <v>121</v>
      </c>
      <c r="C21" s="388" t="s">
        <v>269</v>
      </c>
      <c r="D21" s="388" t="s">
        <v>1461</v>
      </c>
      <c r="E21" s="388" t="s">
        <v>1462</v>
      </c>
      <c r="F21" s="388" t="s">
        <v>1443</v>
      </c>
      <c r="G21" s="397">
        <v>0.155</v>
      </c>
      <c r="H21" s="397">
        <v>0.155</v>
      </c>
      <c r="I21" s="583">
        <v>20000000</v>
      </c>
      <c r="J21" s="583">
        <v>0</v>
      </c>
      <c r="K21" s="583">
        <v>20000000</v>
      </c>
      <c r="L21" s="583">
        <v>0</v>
      </c>
      <c r="M21" s="583">
        <v>0</v>
      </c>
      <c r="N21" s="583">
        <v>0</v>
      </c>
      <c r="O21" s="583">
        <v>0</v>
      </c>
    </row>
    <row r="22" spans="2:24">
      <c r="B22" s="388"/>
      <c r="C22" s="388" t="s">
        <v>269</v>
      </c>
      <c r="D22" s="388" t="s">
        <v>1453</v>
      </c>
      <c r="E22" s="388" t="s">
        <v>1462</v>
      </c>
      <c r="F22" s="388" t="s">
        <v>1443</v>
      </c>
      <c r="G22" s="397">
        <v>0</v>
      </c>
      <c r="H22" s="397">
        <v>0</v>
      </c>
      <c r="I22" s="583">
        <v>294375</v>
      </c>
      <c r="J22" s="583">
        <v>0</v>
      </c>
      <c r="K22" s="583">
        <v>294375</v>
      </c>
      <c r="L22" s="583">
        <v>0</v>
      </c>
      <c r="M22" s="583">
        <v>0</v>
      </c>
      <c r="N22" s="583">
        <v>0</v>
      </c>
      <c r="O22" s="583">
        <v>0</v>
      </c>
    </row>
    <row r="23" spans="2:24">
      <c r="B23" s="388"/>
      <c r="C23" s="388" t="s">
        <v>269</v>
      </c>
      <c r="D23" s="388" t="s">
        <v>1463</v>
      </c>
      <c r="E23" s="388" t="s">
        <v>1462</v>
      </c>
      <c r="F23" s="388" t="s">
        <v>1443</v>
      </c>
      <c r="G23" s="397">
        <v>0.1542</v>
      </c>
      <c r="H23" s="397">
        <v>0</v>
      </c>
      <c r="I23" s="583">
        <v>15798385</v>
      </c>
      <c r="J23" s="583">
        <v>0</v>
      </c>
      <c r="K23" s="583">
        <v>15798385</v>
      </c>
      <c r="L23" s="583">
        <v>0</v>
      </c>
      <c r="M23" s="583">
        <v>0</v>
      </c>
      <c r="N23" s="583">
        <v>0</v>
      </c>
      <c r="O23" s="583">
        <v>0</v>
      </c>
    </row>
    <row r="24" spans="2:24">
      <c r="B24" s="388"/>
      <c r="C24" s="388" t="s">
        <v>269</v>
      </c>
      <c r="D24" s="388" t="s">
        <v>1442</v>
      </c>
      <c r="E24" s="388" t="s">
        <v>1462</v>
      </c>
      <c r="F24" s="388" t="s">
        <v>1443</v>
      </c>
      <c r="G24" s="397">
        <v>0.13500000000000001</v>
      </c>
      <c r="H24" s="397">
        <v>0</v>
      </c>
      <c r="I24" s="583">
        <v>70771</v>
      </c>
      <c r="J24" s="583">
        <v>0</v>
      </c>
      <c r="K24" s="583">
        <v>70771</v>
      </c>
      <c r="L24" s="583">
        <v>0</v>
      </c>
      <c r="M24" s="583">
        <v>0</v>
      </c>
      <c r="N24" s="583">
        <v>0</v>
      </c>
      <c r="O24" s="583">
        <v>0</v>
      </c>
    </row>
    <row r="25" spans="2:24">
      <c r="B25" s="388" t="s">
        <v>1017</v>
      </c>
      <c r="C25" s="388" t="s">
        <v>269</v>
      </c>
      <c r="D25" s="388" t="s">
        <v>1464</v>
      </c>
      <c r="E25" s="388" t="s">
        <v>282</v>
      </c>
      <c r="F25" s="388" t="s">
        <v>1465</v>
      </c>
      <c r="G25" s="397">
        <v>3.9600000000000003E-2</v>
      </c>
      <c r="H25" s="397">
        <v>3.9600000000000003E-2</v>
      </c>
      <c r="I25" s="583">
        <v>10169763</v>
      </c>
      <c r="J25" s="583">
        <v>0</v>
      </c>
      <c r="K25" s="583">
        <v>10169763</v>
      </c>
      <c r="L25" s="583">
        <v>0</v>
      </c>
      <c r="M25" s="583">
        <v>581587668</v>
      </c>
      <c r="N25" s="583">
        <v>0</v>
      </c>
      <c r="O25" s="583">
        <v>581587668</v>
      </c>
    </row>
    <row r="26" spans="2:24">
      <c r="B26" s="390"/>
      <c r="C26" s="391"/>
      <c r="D26" s="390"/>
      <c r="E26" s="391"/>
      <c r="F26" s="391"/>
      <c r="G26" s="392"/>
      <c r="H26" s="392" t="s">
        <v>273</v>
      </c>
      <c r="I26" s="78">
        <f>+SUM(I6:I25)</f>
        <v>52096830</v>
      </c>
      <c r="J26" s="78">
        <f>+SUM(J6:J25)</f>
        <v>175789743</v>
      </c>
      <c r="K26" s="78">
        <f>+SUM(K6:K25)</f>
        <v>227886573</v>
      </c>
      <c r="L26" s="78">
        <f>+SUM(L6:L25)</f>
        <v>0</v>
      </c>
      <c r="M26" s="78">
        <f>+SUM(M6:M25)</f>
        <v>581587668</v>
      </c>
      <c r="N26" s="78">
        <f>+SUM(N6:N25)</f>
        <v>319797503</v>
      </c>
      <c r="O26" s="78">
        <f>+SUM(O6:O25)</f>
        <v>901385171</v>
      </c>
    </row>
    <row r="27" spans="2:24">
      <c r="K27" s="393"/>
      <c r="O27" s="393"/>
    </row>
    <row r="28" spans="2:24" ht="6" customHeight="1"/>
    <row r="29" spans="2:24" s="61" customFormat="1">
      <c r="B29" s="269" t="s">
        <v>1154</v>
      </c>
      <c r="C29" s="269"/>
      <c r="E29" s="384"/>
      <c r="F29" s="384"/>
      <c r="G29" s="384"/>
      <c r="H29" s="394"/>
      <c r="I29" s="899" t="s">
        <v>298</v>
      </c>
      <c r="J29" s="900"/>
      <c r="K29" s="898"/>
      <c r="L29" s="901" t="s">
        <v>46</v>
      </c>
      <c r="M29" s="901"/>
      <c r="N29" s="901"/>
      <c r="O29" s="901"/>
      <c r="Q29" s="179"/>
      <c r="R29" s="179"/>
      <c r="S29" s="179"/>
      <c r="T29" s="179"/>
      <c r="U29" s="179"/>
      <c r="V29" s="179"/>
      <c r="W29" s="179"/>
      <c r="X29" s="179"/>
    </row>
    <row r="30" spans="2:24" s="61" customFormat="1">
      <c r="C30" s="384"/>
      <c r="E30" s="384"/>
      <c r="F30" s="384"/>
      <c r="G30" s="385"/>
      <c r="H30" s="395"/>
      <c r="I30" s="899" t="s">
        <v>44</v>
      </c>
      <c r="J30" s="900"/>
      <c r="K30" s="386" t="s">
        <v>50</v>
      </c>
      <c r="L30" s="899" t="s">
        <v>44</v>
      </c>
      <c r="M30" s="900"/>
      <c r="N30" s="900"/>
      <c r="O30" s="386" t="s">
        <v>505</v>
      </c>
      <c r="Q30" s="179"/>
      <c r="R30" s="179"/>
      <c r="S30" s="179"/>
      <c r="T30" s="179"/>
      <c r="U30" s="179"/>
      <c r="V30" s="179"/>
      <c r="W30" s="179"/>
      <c r="X30" s="179"/>
    </row>
    <row r="31" spans="2:24" s="61" customFormat="1" ht="26">
      <c r="B31" s="833" t="s">
        <v>259</v>
      </c>
      <c r="C31" s="227" t="s">
        <v>353</v>
      </c>
      <c r="D31" s="833" t="s">
        <v>40</v>
      </c>
      <c r="E31" s="833" t="s">
        <v>55</v>
      </c>
      <c r="F31" s="833" t="s">
        <v>41</v>
      </c>
      <c r="G31" s="833" t="s">
        <v>42</v>
      </c>
      <c r="H31" s="833" t="s">
        <v>43</v>
      </c>
      <c r="I31" s="164" t="s">
        <v>506</v>
      </c>
      <c r="J31" s="164" t="s">
        <v>672</v>
      </c>
      <c r="K31" s="164" t="s">
        <v>1111</v>
      </c>
      <c r="L31" s="163" t="s">
        <v>507</v>
      </c>
      <c r="M31" s="163" t="s">
        <v>508</v>
      </c>
      <c r="N31" s="163" t="s">
        <v>45</v>
      </c>
      <c r="O31" s="164" t="s">
        <v>1111</v>
      </c>
      <c r="Q31" s="179"/>
      <c r="R31" s="179"/>
      <c r="S31" s="179"/>
      <c r="T31" s="179"/>
      <c r="U31" s="179"/>
      <c r="V31" s="179"/>
      <c r="W31" s="179"/>
      <c r="X31" s="179"/>
    </row>
    <row r="32" spans="2:24" s="61" customFormat="1" ht="12.75" customHeight="1">
      <c r="B32" s="834"/>
      <c r="C32" s="231"/>
      <c r="D32" s="834"/>
      <c r="E32" s="834"/>
      <c r="F32" s="834"/>
      <c r="G32" s="834"/>
      <c r="H32" s="834"/>
      <c r="I32" s="387" t="s">
        <v>150</v>
      </c>
      <c r="J32" s="387" t="s">
        <v>150</v>
      </c>
      <c r="K32" s="387" t="s">
        <v>150</v>
      </c>
      <c r="L32" s="387" t="s">
        <v>150</v>
      </c>
      <c r="M32" s="387" t="s">
        <v>150</v>
      </c>
      <c r="N32" s="387" t="s">
        <v>150</v>
      </c>
      <c r="O32" s="387" t="s">
        <v>150</v>
      </c>
      <c r="Q32" s="179"/>
      <c r="R32" s="179"/>
      <c r="S32" s="179"/>
      <c r="T32" s="179"/>
      <c r="U32" s="179"/>
      <c r="V32" s="179"/>
      <c r="W32" s="179"/>
      <c r="X32" s="179"/>
    </row>
    <row r="33" spans="2:16">
      <c r="B33" s="584" t="s">
        <v>140</v>
      </c>
      <c r="C33" s="584" t="s">
        <v>1444</v>
      </c>
      <c r="D33" s="584" t="s">
        <v>1445</v>
      </c>
      <c r="E33" s="585" t="s">
        <v>282</v>
      </c>
      <c r="F33" s="585" t="s">
        <v>1443</v>
      </c>
      <c r="G33" s="586">
        <v>5.4013027538492436E-3</v>
      </c>
      <c r="H33" s="586">
        <v>5.4013027538492436E-3</v>
      </c>
      <c r="I33" s="587">
        <v>2339376</v>
      </c>
      <c r="J33" s="587">
        <v>0</v>
      </c>
      <c r="K33" s="587">
        <v>2339376</v>
      </c>
      <c r="L33" s="587">
        <v>0</v>
      </c>
      <c r="M33" s="587">
        <v>0</v>
      </c>
      <c r="N33" s="587">
        <v>0</v>
      </c>
      <c r="O33" s="587">
        <v>0</v>
      </c>
      <c r="P33" s="61"/>
    </row>
    <row r="34" spans="2:16">
      <c r="B34" s="584">
        <v>0</v>
      </c>
      <c r="C34" s="584" t="s">
        <v>1450</v>
      </c>
      <c r="D34" s="584" t="s">
        <v>1445</v>
      </c>
      <c r="E34" s="585" t="s">
        <v>282</v>
      </c>
      <c r="F34" s="585" t="s">
        <v>1443</v>
      </c>
      <c r="G34" s="586">
        <v>3.2491890521503461E-2</v>
      </c>
      <c r="H34" s="586">
        <v>3.2491890521503461E-2</v>
      </c>
      <c r="I34" s="587">
        <v>2698035</v>
      </c>
      <c r="J34" s="587">
        <v>0</v>
      </c>
      <c r="K34" s="587">
        <v>2698035</v>
      </c>
      <c r="L34" s="587">
        <v>0</v>
      </c>
      <c r="M34" s="587">
        <v>0</v>
      </c>
      <c r="N34" s="587">
        <v>0</v>
      </c>
      <c r="O34" s="587">
        <v>0</v>
      </c>
      <c r="P34" s="61"/>
    </row>
    <row r="35" spans="2:16">
      <c r="B35" s="584">
        <v>0</v>
      </c>
      <c r="C35" s="584" t="s">
        <v>269</v>
      </c>
      <c r="D35" s="584" t="s">
        <v>1451</v>
      </c>
      <c r="E35" s="585" t="s">
        <v>282</v>
      </c>
      <c r="F35" s="585" t="s">
        <v>1452</v>
      </c>
      <c r="G35" s="586">
        <v>5.4401199999999997E-2</v>
      </c>
      <c r="H35" s="586">
        <v>5.4401199999999997E-2</v>
      </c>
      <c r="I35" s="587">
        <v>2183978</v>
      </c>
      <c r="J35" s="587">
        <v>131415548</v>
      </c>
      <c r="K35" s="587">
        <v>133599526</v>
      </c>
      <c r="L35" s="587">
        <v>0</v>
      </c>
      <c r="M35" s="587">
        <v>0</v>
      </c>
      <c r="N35" s="587">
        <v>0</v>
      </c>
      <c r="O35" s="587">
        <v>0</v>
      </c>
      <c r="P35" s="61"/>
    </row>
    <row r="36" spans="2:16">
      <c r="B36" s="584">
        <v>0</v>
      </c>
      <c r="C36" s="584" t="s">
        <v>269</v>
      </c>
      <c r="D36" s="584" t="s">
        <v>1442</v>
      </c>
      <c r="E36" s="585" t="s">
        <v>282</v>
      </c>
      <c r="F36" s="585" t="s">
        <v>1452</v>
      </c>
      <c r="G36" s="586">
        <v>5.6901199999999999E-2</v>
      </c>
      <c r="H36" s="586">
        <v>5.6901199999999999E-2</v>
      </c>
      <c r="I36" s="587">
        <v>365582</v>
      </c>
      <c r="J36" s="587">
        <v>21925617</v>
      </c>
      <c r="K36" s="587">
        <v>22291199</v>
      </c>
      <c r="L36" s="587">
        <v>0</v>
      </c>
      <c r="M36" s="587">
        <v>0</v>
      </c>
      <c r="N36" s="587">
        <v>0</v>
      </c>
      <c r="O36" s="587">
        <v>0</v>
      </c>
      <c r="P36" s="61"/>
    </row>
    <row r="37" spans="2:16">
      <c r="B37" s="584" t="s">
        <v>39</v>
      </c>
      <c r="C37" s="584" t="s">
        <v>269</v>
      </c>
      <c r="D37" s="584" t="s">
        <v>1453</v>
      </c>
      <c r="E37" s="585" t="s">
        <v>1454</v>
      </c>
      <c r="F37" s="585" t="s">
        <v>1455</v>
      </c>
      <c r="G37" s="586">
        <v>1.545362226217045</v>
      </c>
      <c r="H37" s="586">
        <v>1.545362226217045</v>
      </c>
      <c r="I37" s="587">
        <v>367</v>
      </c>
      <c r="J37" s="587">
        <v>0</v>
      </c>
      <c r="K37" s="587">
        <v>367</v>
      </c>
      <c r="L37" s="587">
        <v>0</v>
      </c>
      <c r="M37" s="587">
        <v>0</v>
      </c>
      <c r="N37" s="587">
        <v>0</v>
      </c>
      <c r="O37" s="587">
        <v>0</v>
      </c>
      <c r="P37" s="61"/>
    </row>
    <row r="38" spans="2:16">
      <c r="B38" s="584">
        <v>0</v>
      </c>
      <c r="C38" s="584" t="s">
        <v>269</v>
      </c>
      <c r="D38" s="584" t="s">
        <v>1456</v>
      </c>
      <c r="E38" s="585" t="s">
        <v>1454</v>
      </c>
      <c r="F38" s="585" t="s">
        <v>1455</v>
      </c>
      <c r="G38" s="586">
        <v>1.7439417460855779</v>
      </c>
      <c r="H38" s="586">
        <v>1.7439417460855779</v>
      </c>
      <c r="I38" s="587">
        <v>23786</v>
      </c>
      <c r="J38" s="587">
        <v>0</v>
      </c>
      <c r="K38" s="587">
        <v>23786</v>
      </c>
      <c r="L38" s="587">
        <v>0</v>
      </c>
      <c r="M38" s="587">
        <v>0</v>
      </c>
      <c r="N38" s="587">
        <v>0</v>
      </c>
      <c r="O38" s="587">
        <v>0</v>
      </c>
      <c r="P38" s="61"/>
    </row>
    <row r="39" spans="2:16">
      <c r="B39" s="584">
        <v>0</v>
      </c>
      <c r="C39" s="584" t="s">
        <v>269</v>
      </c>
      <c r="D39" s="584" t="s">
        <v>1457</v>
      </c>
      <c r="E39" s="585" t="s">
        <v>1454</v>
      </c>
      <c r="F39" s="585" t="s">
        <v>1455</v>
      </c>
      <c r="G39" s="586">
        <v>1.8</v>
      </c>
      <c r="H39" s="586">
        <v>1.8</v>
      </c>
      <c r="I39" s="587">
        <v>1</v>
      </c>
      <c r="J39" s="587">
        <v>0</v>
      </c>
      <c r="K39" s="587">
        <v>1</v>
      </c>
      <c r="L39" s="587">
        <v>0</v>
      </c>
      <c r="M39" s="587">
        <v>0</v>
      </c>
      <c r="N39" s="587">
        <v>0</v>
      </c>
      <c r="O39" s="587">
        <v>0</v>
      </c>
      <c r="P39" s="61"/>
    </row>
    <row r="40" spans="2:16">
      <c r="B40" s="584">
        <v>0</v>
      </c>
      <c r="C40" s="584" t="s">
        <v>269</v>
      </c>
      <c r="D40" s="584" t="s">
        <v>1458</v>
      </c>
      <c r="E40" s="585" t="s">
        <v>1454</v>
      </c>
      <c r="F40" s="585" t="s">
        <v>1455</v>
      </c>
      <c r="G40" s="586">
        <v>1.6571009000000001</v>
      </c>
      <c r="H40" s="586">
        <v>1.6571009000000001</v>
      </c>
      <c r="I40" s="587">
        <v>247</v>
      </c>
      <c r="J40" s="587">
        <v>0</v>
      </c>
      <c r="K40" s="587">
        <v>247</v>
      </c>
      <c r="L40" s="587">
        <v>0</v>
      </c>
      <c r="M40" s="587">
        <v>0</v>
      </c>
      <c r="N40" s="587">
        <v>0</v>
      </c>
      <c r="O40" s="587">
        <v>0</v>
      </c>
      <c r="P40" s="61"/>
    </row>
    <row r="41" spans="2:16">
      <c r="B41" s="584">
        <v>0</v>
      </c>
      <c r="C41" s="584" t="s">
        <v>269</v>
      </c>
      <c r="D41" s="584" t="s">
        <v>1466</v>
      </c>
      <c r="E41" s="585" t="s">
        <v>1454</v>
      </c>
      <c r="F41" s="585" t="s">
        <v>1455</v>
      </c>
      <c r="G41" s="586">
        <v>1.6234951103289463</v>
      </c>
      <c r="H41" s="586">
        <v>1.6234951103289463</v>
      </c>
      <c r="I41" s="587">
        <v>2</v>
      </c>
      <c r="J41" s="587">
        <v>0</v>
      </c>
      <c r="K41" s="587">
        <v>2</v>
      </c>
      <c r="L41" s="587">
        <v>0</v>
      </c>
      <c r="M41" s="587">
        <v>0</v>
      </c>
      <c r="N41" s="587">
        <v>0</v>
      </c>
      <c r="O41" s="587">
        <v>0</v>
      </c>
      <c r="P41" s="61"/>
    </row>
    <row r="42" spans="2:16">
      <c r="B42" s="584">
        <v>0</v>
      </c>
      <c r="C42" s="584" t="s">
        <v>269</v>
      </c>
      <c r="D42" s="584" t="s">
        <v>1467</v>
      </c>
      <c r="E42" s="585" t="s">
        <v>1454</v>
      </c>
      <c r="F42" s="585" t="s">
        <v>1455</v>
      </c>
      <c r="G42" s="586">
        <v>1.3869999999999998</v>
      </c>
      <c r="H42" s="586">
        <v>1.3869999999999998</v>
      </c>
      <c r="I42" s="587">
        <v>2</v>
      </c>
      <c r="J42" s="587">
        <v>0</v>
      </c>
      <c r="K42" s="587">
        <v>2</v>
      </c>
      <c r="L42" s="587">
        <v>0</v>
      </c>
      <c r="M42" s="587">
        <v>0</v>
      </c>
      <c r="N42" s="587">
        <v>0</v>
      </c>
      <c r="O42" s="587">
        <v>0</v>
      </c>
      <c r="P42" s="61"/>
    </row>
    <row r="43" spans="2:16">
      <c r="B43" s="584">
        <v>0</v>
      </c>
      <c r="C43" s="584" t="s">
        <v>269</v>
      </c>
      <c r="D43" s="584" t="s">
        <v>1456</v>
      </c>
      <c r="E43" s="585" t="s">
        <v>1454</v>
      </c>
      <c r="F43" s="585" t="s">
        <v>1455</v>
      </c>
      <c r="G43" s="586">
        <v>0.29899999999999999</v>
      </c>
      <c r="H43" s="586">
        <v>0.29899999999999999</v>
      </c>
      <c r="I43" s="587">
        <v>1223</v>
      </c>
      <c r="J43" s="587">
        <v>0</v>
      </c>
      <c r="K43" s="587">
        <v>1223</v>
      </c>
      <c r="L43" s="587">
        <v>0</v>
      </c>
      <c r="M43" s="587">
        <v>0</v>
      </c>
      <c r="N43" s="587">
        <v>0</v>
      </c>
      <c r="O43" s="587">
        <v>0</v>
      </c>
      <c r="P43" s="61"/>
    </row>
    <row r="44" spans="2:16">
      <c r="B44" s="584">
        <v>0</v>
      </c>
      <c r="C44" s="584" t="s">
        <v>269</v>
      </c>
      <c r="D44" s="584" t="s">
        <v>1456</v>
      </c>
      <c r="E44" s="585" t="s">
        <v>1454</v>
      </c>
      <c r="F44" s="585" t="s">
        <v>1455</v>
      </c>
      <c r="G44" s="586">
        <v>1.7439417460855779</v>
      </c>
      <c r="H44" s="586">
        <v>1.7439417460855779</v>
      </c>
      <c r="I44" s="587">
        <v>241</v>
      </c>
      <c r="J44" s="587">
        <v>0</v>
      </c>
      <c r="K44" s="587">
        <v>241</v>
      </c>
      <c r="L44" s="587">
        <v>0</v>
      </c>
      <c r="M44" s="587">
        <v>0</v>
      </c>
      <c r="N44" s="587">
        <v>0</v>
      </c>
      <c r="O44" s="587">
        <v>0</v>
      </c>
      <c r="P44" s="61"/>
    </row>
    <row r="45" spans="2:16">
      <c r="B45" s="584">
        <v>0</v>
      </c>
      <c r="C45" s="584" t="s">
        <v>269</v>
      </c>
      <c r="D45" s="584" t="s">
        <v>1456</v>
      </c>
      <c r="E45" s="585" t="s">
        <v>282</v>
      </c>
      <c r="F45" s="585" t="s">
        <v>1455</v>
      </c>
      <c r="G45" s="586">
        <v>0.14723093074876972</v>
      </c>
      <c r="H45" s="586">
        <v>0.14723093074876972</v>
      </c>
      <c r="I45" s="587">
        <v>77121</v>
      </c>
      <c r="J45" s="587">
        <v>0</v>
      </c>
      <c r="K45" s="587">
        <v>77121</v>
      </c>
      <c r="L45" s="587">
        <v>0</v>
      </c>
      <c r="M45" s="587">
        <v>0</v>
      </c>
      <c r="N45" s="587">
        <v>0</v>
      </c>
      <c r="O45" s="587">
        <v>0</v>
      </c>
      <c r="P45" s="61"/>
    </row>
    <row r="46" spans="2:16">
      <c r="B46" s="584">
        <v>0</v>
      </c>
      <c r="C46" s="584" t="s">
        <v>269</v>
      </c>
      <c r="D46" s="584" t="s">
        <v>1453</v>
      </c>
      <c r="E46" s="585" t="s">
        <v>282</v>
      </c>
      <c r="F46" s="585" t="s">
        <v>1455</v>
      </c>
      <c r="G46" s="586">
        <v>0.14723093074876972</v>
      </c>
      <c r="H46" s="586">
        <v>0.14723093074876972</v>
      </c>
      <c r="I46" s="587">
        <v>378888</v>
      </c>
      <c r="J46" s="587">
        <v>0</v>
      </c>
      <c r="K46" s="587">
        <v>378888</v>
      </c>
      <c r="L46" s="587">
        <v>0</v>
      </c>
      <c r="M46" s="587">
        <v>0</v>
      </c>
      <c r="N46" s="587">
        <v>0</v>
      </c>
      <c r="O46" s="587">
        <v>0</v>
      </c>
      <c r="P46" s="61"/>
    </row>
    <row r="47" spans="2:16">
      <c r="B47" s="584" t="s">
        <v>122</v>
      </c>
      <c r="C47" s="584" t="s">
        <v>269</v>
      </c>
      <c r="D47" s="584" t="s">
        <v>1442</v>
      </c>
      <c r="E47" s="585" t="s">
        <v>282</v>
      </c>
      <c r="F47" s="585" t="s">
        <v>1468</v>
      </c>
      <c r="G47" s="586">
        <v>0.14892510000000003</v>
      </c>
      <c r="H47" s="586">
        <v>0.14892510000000003</v>
      </c>
      <c r="I47" s="587">
        <v>13088454</v>
      </c>
      <c r="J47" s="587">
        <v>39265363</v>
      </c>
      <c r="K47" s="587">
        <v>52353817</v>
      </c>
      <c r="L47" s="587">
        <v>0</v>
      </c>
      <c r="M47" s="587">
        <v>0</v>
      </c>
      <c r="N47" s="587">
        <v>0</v>
      </c>
      <c r="O47" s="587">
        <v>0</v>
      </c>
      <c r="P47" s="61"/>
    </row>
    <row r="48" spans="2:16">
      <c r="B48" s="584">
        <v>0</v>
      </c>
      <c r="C48" s="584" t="s">
        <v>269</v>
      </c>
      <c r="D48" s="584" t="s">
        <v>1463</v>
      </c>
      <c r="E48" s="585" t="s">
        <v>282</v>
      </c>
      <c r="F48" s="585" t="s">
        <v>1468</v>
      </c>
      <c r="G48" s="586">
        <v>0.14564374999999985</v>
      </c>
      <c r="H48" s="586">
        <v>0.14564374999999985</v>
      </c>
      <c r="I48" s="587">
        <v>107495198</v>
      </c>
      <c r="J48" s="587">
        <v>0</v>
      </c>
      <c r="K48" s="587">
        <v>107495198</v>
      </c>
      <c r="L48" s="587">
        <v>0</v>
      </c>
      <c r="M48" s="587">
        <v>0</v>
      </c>
      <c r="N48" s="587">
        <v>0</v>
      </c>
      <c r="O48" s="587">
        <v>0</v>
      </c>
      <c r="P48" s="61"/>
    </row>
    <row r="49" spans="2:16">
      <c r="B49" s="584">
        <v>0</v>
      </c>
      <c r="C49" s="584" t="s">
        <v>269</v>
      </c>
      <c r="D49" s="584" t="s">
        <v>1463</v>
      </c>
      <c r="E49" s="585" t="s">
        <v>282</v>
      </c>
      <c r="F49" s="585" t="s">
        <v>1468</v>
      </c>
      <c r="G49" s="586">
        <v>0.14960400000000007</v>
      </c>
      <c r="H49" s="586">
        <v>0.14960400000000007</v>
      </c>
      <c r="I49" s="587">
        <v>551795</v>
      </c>
      <c r="J49" s="587">
        <v>1655385</v>
      </c>
      <c r="K49" s="587">
        <v>2207180</v>
      </c>
      <c r="L49" s="587">
        <v>0</v>
      </c>
      <c r="M49" s="587">
        <v>0</v>
      </c>
      <c r="N49" s="587">
        <v>0</v>
      </c>
      <c r="O49" s="587">
        <v>0</v>
      </c>
      <c r="P49" s="61"/>
    </row>
    <row r="50" spans="2:16">
      <c r="B50" s="584">
        <v>0</v>
      </c>
      <c r="C50" s="584" t="s">
        <v>269</v>
      </c>
      <c r="D50" s="584" t="s">
        <v>1469</v>
      </c>
      <c r="E50" s="585" t="s">
        <v>1470</v>
      </c>
      <c r="F50" s="585" t="s">
        <v>1468</v>
      </c>
      <c r="G50" s="586">
        <v>0.14281499999999991</v>
      </c>
      <c r="H50" s="586">
        <v>0.14281499999999991</v>
      </c>
      <c r="I50" s="587">
        <v>0</v>
      </c>
      <c r="J50" s="587">
        <v>0</v>
      </c>
      <c r="K50" s="587">
        <v>0</v>
      </c>
      <c r="L50" s="587">
        <v>45200000</v>
      </c>
      <c r="M50" s="587">
        <v>0</v>
      </c>
      <c r="N50" s="587">
        <v>0</v>
      </c>
      <c r="O50" s="587">
        <v>45200000</v>
      </c>
      <c r="P50" s="61"/>
    </row>
    <row r="51" spans="2:16">
      <c r="B51" s="584">
        <v>0</v>
      </c>
      <c r="C51" s="584" t="s">
        <v>269</v>
      </c>
      <c r="D51" s="584" t="s">
        <v>1471</v>
      </c>
      <c r="E51" s="585" t="s">
        <v>1470</v>
      </c>
      <c r="F51" s="585" t="s">
        <v>1468</v>
      </c>
      <c r="G51" s="586">
        <v>0.14960400000000007</v>
      </c>
      <c r="H51" s="586">
        <v>0.14960400000000007</v>
      </c>
      <c r="I51" s="587">
        <v>18453850</v>
      </c>
      <c r="J51" s="587">
        <v>0</v>
      </c>
      <c r="K51" s="587">
        <v>18453850</v>
      </c>
      <c r="L51" s="587">
        <v>0</v>
      </c>
      <c r="M51" s="587">
        <v>0</v>
      </c>
      <c r="N51" s="587">
        <v>0</v>
      </c>
      <c r="O51" s="587">
        <v>0</v>
      </c>
      <c r="P51" s="61"/>
    </row>
    <row r="52" spans="2:16">
      <c r="B52" s="584" t="s">
        <v>1017</v>
      </c>
      <c r="C52" s="584" t="s">
        <v>269</v>
      </c>
      <c r="D52" s="584" t="s">
        <v>1464</v>
      </c>
      <c r="E52" s="585" t="s">
        <v>282</v>
      </c>
      <c r="F52" s="585" t="s">
        <v>1465</v>
      </c>
      <c r="G52" s="586">
        <v>3.9600000000000003E-2</v>
      </c>
      <c r="H52" s="586">
        <v>3.9600000000000003E-2</v>
      </c>
      <c r="I52" s="587">
        <v>9298380</v>
      </c>
      <c r="J52" s="587">
        <v>0</v>
      </c>
      <c r="K52" s="587">
        <v>9298380</v>
      </c>
      <c r="L52" s="587">
        <v>0</v>
      </c>
      <c r="M52" s="587">
        <v>519218952</v>
      </c>
      <c r="N52" s="587">
        <v>0</v>
      </c>
      <c r="O52" s="587">
        <v>519218952</v>
      </c>
      <c r="P52" s="61"/>
    </row>
    <row r="53" spans="2:16">
      <c r="B53" s="588"/>
      <c r="C53" s="589"/>
      <c r="D53" s="588"/>
      <c r="E53" s="589"/>
      <c r="F53" s="589"/>
      <c r="G53" s="590"/>
      <c r="H53" s="590" t="s">
        <v>273</v>
      </c>
      <c r="I53" s="591">
        <f>+SUM(I33:I52)</f>
        <v>156956526</v>
      </c>
      <c r="J53" s="591">
        <f t="shared" ref="J53:O53" si="0">+SUM(J33:J52)</f>
        <v>194261913</v>
      </c>
      <c r="K53" s="591">
        <f t="shared" si="0"/>
        <v>351218439</v>
      </c>
      <c r="L53" s="591">
        <f t="shared" si="0"/>
        <v>45200000</v>
      </c>
      <c r="M53" s="591">
        <f t="shared" si="0"/>
        <v>519218952</v>
      </c>
      <c r="N53" s="591">
        <f t="shared" si="0"/>
        <v>0</v>
      </c>
      <c r="O53" s="591">
        <f t="shared" si="0"/>
        <v>564418952</v>
      </c>
      <c r="P53" s="61"/>
    </row>
  </sheetData>
  <mergeCells count="20">
    <mergeCell ref="I29:K29"/>
    <mergeCell ref="L29:O29"/>
    <mergeCell ref="I30:J30"/>
    <mergeCell ref="L30:N30"/>
    <mergeCell ref="B31:B32"/>
    <mergeCell ref="D31:D32"/>
    <mergeCell ref="E31:E32"/>
    <mergeCell ref="F31:F32"/>
    <mergeCell ref="G31:G32"/>
    <mergeCell ref="H31:H32"/>
    <mergeCell ref="I2:K2"/>
    <mergeCell ref="L2:O2"/>
    <mergeCell ref="I3:J3"/>
    <mergeCell ref="L3:N3"/>
    <mergeCell ref="B4:B5"/>
    <mergeCell ref="D4:D5"/>
    <mergeCell ref="E4:E5"/>
    <mergeCell ref="F4:F5"/>
    <mergeCell ref="G4:G5"/>
    <mergeCell ref="H4:H5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AD38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4" width="11.453125" style="1"/>
    <col min="15" max="15" width="10.453125" customWidth="1"/>
    <col min="16" max="16" width="11.81640625" bestFit="1" customWidth="1"/>
    <col min="17" max="17" width="12.26953125" bestFit="1" customWidth="1"/>
    <col min="18" max="18" width="12.81640625" bestFit="1" customWidth="1"/>
    <col min="19" max="19" width="13.7265625" customWidth="1"/>
    <col min="31" max="16384" width="11.453125" style="1"/>
  </cols>
  <sheetData>
    <row r="1" spans="2:30" ht="5.15" customHeight="1">
      <c r="B1" s="592"/>
      <c r="E1" s="593"/>
    </row>
    <row r="2" spans="2:30">
      <c r="B2" s="592"/>
      <c r="E2" s="593"/>
    </row>
    <row r="3" spans="2:30" s="2" customFormat="1" ht="14.5" customHeight="1">
      <c r="B3" s="594" t="s">
        <v>823</v>
      </c>
      <c r="I3" s="902" t="s">
        <v>83</v>
      </c>
      <c r="J3" s="903"/>
      <c r="K3" s="902" t="s">
        <v>84</v>
      </c>
      <c r="L3" s="903"/>
      <c r="M3" s="904" t="s">
        <v>85</v>
      </c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2:30" s="2" customFormat="1" ht="12.75" customHeight="1">
      <c r="B4" s="904" t="s">
        <v>324</v>
      </c>
      <c r="C4" s="904" t="s">
        <v>325</v>
      </c>
      <c r="D4" s="904" t="s">
        <v>326</v>
      </c>
      <c r="E4" s="904" t="s">
        <v>327</v>
      </c>
      <c r="F4" s="904" t="s">
        <v>86</v>
      </c>
      <c r="G4" s="904" t="s">
        <v>42</v>
      </c>
      <c r="H4" s="904" t="s">
        <v>328</v>
      </c>
      <c r="I4" s="904" t="s">
        <v>81</v>
      </c>
      <c r="J4" s="904" t="s">
        <v>82</v>
      </c>
      <c r="K4" s="563">
        <v>45382</v>
      </c>
      <c r="L4" s="563">
        <v>45291</v>
      </c>
      <c r="M4" s="905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2:30" s="2" customFormat="1" ht="45.75" customHeight="1">
      <c r="B5" s="906"/>
      <c r="C5" s="906"/>
      <c r="D5" s="906"/>
      <c r="E5" s="906"/>
      <c r="F5" s="906"/>
      <c r="G5" s="906"/>
      <c r="H5" s="906"/>
      <c r="I5" s="906"/>
      <c r="J5" s="906"/>
      <c r="K5" s="557" t="s">
        <v>150</v>
      </c>
      <c r="L5" s="557" t="s">
        <v>150</v>
      </c>
      <c r="M5" s="906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2:30" ht="12.75" customHeight="1">
      <c r="B6" s="595">
        <v>268</v>
      </c>
      <c r="C6" s="595" t="s">
        <v>1478</v>
      </c>
      <c r="D6" s="596">
        <v>243002.4800000001</v>
      </c>
      <c r="E6" s="595" t="s">
        <v>1160</v>
      </c>
      <c r="F6" s="597">
        <v>6.5000000000000002E-2</v>
      </c>
      <c r="G6" s="597">
        <v>6.9000004621887892E-2</v>
      </c>
      <c r="H6" s="598">
        <v>46266</v>
      </c>
      <c r="I6" s="595" t="s">
        <v>1479</v>
      </c>
      <c r="J6" s="595" t="s">
        <v>1479</v>
      </c>
      <c r="K6" s="596">
        <v>1347723</v>
      </c>
      <c r="L6" s="596">
        <v>1417351</v>
      </c>
      <c r="M6" s="595" t="s">
        <v>1480</v>
      </c>
    </row>
    <row r="7" spans="2:30" ht="12.75" customHeight="1">
      <c r="B7" s="595">
        <v>268</v>
      </c>
      <c r="C7" s="595" t="s">
        <v>1481</v>
      </c>
      <c r="D7" s="596">
        <v>1215012.4000000001</v>
      </c>
      <c r="E7" s="595" t="s">
        <v>1160</v>
      </c>
      <c r="F7" s="597">
        <v>6.5000000000000002E-2</v>
      </c>
      <c r="G7" s="597">
        <v>6.9000004621887892E-2</v>
      </c>
      <c r="H7" s="598">
        <v>46266</v>
      </c>
      <c r="I7" s="595" t="s">
        <v>1479</v>
      </c>
      <c r="J7" s="595" t="s">
        <v>1479</v>
      </c>
      <c r="K7" s="596">
        <v>8086784</v>
      </c>
      <c r="L7" s="596">
        <v>7086755</v>
      </c>
      <c r="M7" s="595" t="s">
        <v>1480</v>
      </c>
    </row>
    <row r="8" spans="2:30" ht="12.75" customHeight="1">
      <c r="B8" s="595">
        <v>530</v>
      </c>
      <c r="C8" s="595" t="s">
        <v>1482</v>
      </c>
      <c r="D8" s="596">
        <v>4500000</v>
      </c>
      <c r="E8" s="595" t="s">
        <v>1160</v>
      </c>
      <c r="F8" s="597">
        <v>0.04</v>
      </c>
      <c r="G8" s="597">
        <v>4.3136349949623176E-2</v>
      </c>
      <c r="H8" s="598">
        <v>46880</v>
      </c>
      <c r="I8" s="595" t="s">
        <v>1479</v>
      </c>
      <c r="J8" s="595" t="s">
        <v>1483</v>
      </c>
      <c r="K8" s="596">
        <v>2796666</v>
      </c>
      <c r="L8" s="596">
        <v>1028042</v>
      </c>
      <c r="M8" s="595" t="s">
        <v>1480</v>
      </c>
    </row>
    <row r="9" spans="2:30" ht="12.75" customHeight="1">
      <c r="B9" s="595">
        <v>551</v>
      </c>
      <c r="C9" s="595" t="s">
        <v>1484</v>
      </c>
      <c r="D9" s="596">
        <v>2863636.5</v>
      </c>
      <c r="E9" s="595" t="s">
        <v>1160</v>
      </c>
      <c r="F9" s="597">
        <v>5.7000000000000002E-2</v>
      </c>
      <c r="G9" s="597">
        <v>5.7023564023129317E-2</v>
      </c>
      <c r="H9" s="598">
        <v>47406</v>
      </c>
      <c r="I9" s="595" t="s">
        <v>1479</v>
      </c>
      <c r="J9" s="595" t="s">
        <v>1479</v>
      </c>
      <c r="K9" s="596">
        <v>11680193</v>
      </c>
      <c r="L9" s="596">
        <v>10738446</v>
      </c>
      <c r="M9" s="595" t="s">
        <v>1480</v>
      </c>
    </row>
    <row r="10" spans="2:30" ht="12.75" customHeight="1">
      <c r="B10" s="595">
        <v>551</v>
      </c>
      <c r="C10" s="595" t="s">
        <v>1485</v>
      </c>
      <c r="D10" s="596">
        <v>4500000</v>
      </c>
      <c r="E10" s="595" t="s">
        <v>1160</v>
      </c>
      <c r="F10" s="597">
        <v>4.7E-2</v>
      </c>
      <c r="G10" s="597">
        <v>4.954038833074121E-2</v>
      </c>
      <c r="H10" s="598">
        <v>47631</v>
      </c>
      <c r="I10" s="595" t="s">
        <v>1479</v>
      </c>
      <c r="J10" s="595" t="s">
        <v>1479</v>
      </c>
      <c r="K10" s="596">
        <v>16657841</v>
      </c>
      <c r="L10" s="596">
        <v>14510822</v>
      </c>
      <c r="M10" s="595" t="s">
        <v>1480</v>
      </c>
    </row>
    <row r="11" spans="2:30" ht="12.75" customHeight="1">
      <c r="B11" s="595">
        <v>816</v>
      </c>
      <c r="C11" s="595" t="s">
        <v>1486</v>
      </c>
      <c r="D11" s="596">
        <v>5000000</v>
      </c>
      <c r="E11" s="595" t="s">
        <v>1160</v>
      </c>
      <c r="F11" s="597">
        <v>2.7E-2</v>
      </c>
      <c r="G11" s="597">
        <v>3.3852357363574413E-2</v>
      </c>
      <c r="H11" s="598">
        <v>51812</v>
      </c>
      <c r="I11" s="595" t="s">
        <v>1479</v>
      </c>
      <c r="J11" s="595" t="s">
        <v>1483</v>
      </c>
      <c r="K11" s="596">
        <v>2266340</v>
      </c>
      <c r="L11" s="596">
        <v>833095</v>
      </c>
      <c r="M11" s="595" t="s">
        <v>1480</v>
      </c>
    </row>
    <row r="12" spans="2:30">
      <c r="B12" s="595" t="s">
        <v>1487</v>
      </c>
      <c r="C12" s="595" t="s">
        <v>1488</v>
      </c>
      <c r="D12" s="596">
        <v>524346000</v>
      </c>
      <c r="E12" s="595" t="s">
        <v>282</v>
      </c>
      <c r="F12" s="597">
        <v>5.1499999999999997E-2</v>
      </c>
      <c r="G12" s="597">
        <v>5.3008118880477767E-2</v>
      </c>
      <c r="H12" s="598">
        <v>45700</v>
      </c>
      <c r="I12" s="595" t="s">
        <v>1479</v>
      </c>
      <c r="J12" s="595" t="s">
        <v>1483</v>
      </c>
      <c r="K12" s="596">
        <v>517119549</v>
      </c>
      <c r="L12" s="596">
        <v>9523014</v>
      </c>
      <c r="M12" s="595" t="s">
        <v>1161</v>
      </c>
    </row>
    <row r="13" spans="2:30">
      <c r="B13" s="595" t="s">
        <v>1487</v>
      </c>
      <c r="C13" s="595" t="s">
        <v>1488</v>
      </c>
      <c r="D13" s="596">
        <v>350000000</v>
      </c>
      <c r="E13" s="595" t="s">
        <v>282</v>
      </c>
      <c r="F13" s="597">
        <v>6.6250000000000003E-2</v>
      </c>
      <c r="G13" s="597">
        <v>6.7110010261788297E-2</v>
      </c>
      <c r="H13" s="598">
        <v>53005</v>
      </c>
      <c r="I13" s="595" t="s">
        <v>1479</v>
      </c>
      <c r="J13" s="595" t="s">
        <v>1483</v>
      </c>
      <c r="K13" s="596">
        <v>3043652</v>
      </c>
      <c r="L13" s="596">
        <v>7817524</v>
      </c>
      <c r="M13" s="595" t="s">
        <v>1161</v>
      </c>
    </row>
    <row r="14" spans="2:30">
      <c r="B14" s="595" t="s">
        <v>1487</v>
      </c>
      <c r="C14" s="595" t="s">
        <v>1488</v>
      </c>
      <c r="D14" s="596">
        <v>974789000</v>
      </c>
      <c r="E14" s="595" t="s">
        <v>282</v>
      </c>
      <c r="F14" s="597">
        <v>4.3749999999999997E-2</v>
      </c>
      <c r="G14" s="597">
        <v>4.9476825333688731E-2</v>
      </c>
      <c r="H14" s="598">
        <v>46585</v>
      </c>
      <c r="I14" s="595" t="s">
        <v>1479</v>
      </c>
      <c r="J14" s="595" t="s">
        <v>1483</v>
      </c>
      <c r="K14" s="596">
        <v>9370260</v>
      </c>
      <c r="L14" s="596">
        <v>18651449</v>
      </c>
      <c r="M14" s="595" t="s">
        <v>1161</v>
      </c>
    </row>
    <row r="15" spans="2:30">
      <c r="B15" s="595">
        <v>940</v>
      </c>
      <c r="C15" s="595" t="s">
        <v>1489</v>
      </c>
      <c r="D15" s="596">
        <v>7000000</v>
      </c>
      <c r="E15" s="595" t="s">
        <v>1160</v>
      </c>
      <c r="F15" s="597">
        <v>1.9E-2</v>
      </c>
      <c r="G15" s="597">
        <v>1.8692827874828399E-2</v>
      </c>
      <c r="H15" s="598">
        <v>47233</v>
      </c>
      <c r="I15" s="599" t="s">
        <v>1479</v>
      </c>
      <c r="J15" s="599" t="s">
        <v>1483</v>
      </c>
      <c r="K15" s="596">
        <v>2228167</v>
      </c>
      <c r="L15" s="596">
        <v>994154</v>
      </c>
      <c r="M15" s="595" t="s">
        <v>1480</v>
      </c>
    </row>
    <row r="16" spans="2:30">
      <c r="B16" s="595">
        <v>941</v>
      </c>
      <c r="C16" s="595" t="s">
        <v>1490</v>
      </c>
      <c r="D16" s="596">
        <v>3000000</v>
      </c>
      <c r="E16" s="595" t="s">
        <v>1160</v>
      </c>
      <c r="F16" s="597">
        <v>2.1999999999999999E-2</v>
      </c>
      <c r="G16" s="597">
        <v>2.2798086400226847E-2</v>
      </c>
      <c r="H16" s="598">
        <v>52717</v>
      </c>
      <c r="I16" s="599" t="s">
        <v>1479</v>
      </c>
      <c r="J16" s="599" t="s">
        <v>1483</v>
      </c>
      <c r="K16" s="596">
        <v>605901</v>
      </c>
      <c r="L16" s="596">
        <v>4198</v>
      </c>
      <c r="M16" s="595" t="s">
        <v>1480</v>
      </c>
    </row>
    <row r="17" spans="2:30">
      <c r="B17" s="595">
        <v>940</v>
      </c>
      <c r="C17" s="595" t="s">
        <v>1491</v>
      </c>
      <c r="D17" s="596">
        <v>3000000</v>
      </c>
      <c r="E17" s="595" t="s">
        <v>1160</v>
      </c>
      <c r="F17" s="597">
        <v>6.4999999999999997E-3</v>
      </c>
      <c r="G17" s="597">
        <v>5.6045493116567702E-3</v>
      </c>
      <c r="H17" s="598">
        <v>47178</v>
      </c>
      <c r="I17" s="599" t="s">
        <v>1479</v>
      </c>
      <c r="J17" s="599" t="s">
        <v>1483</v>
      </c>
      <c r="K17" s="596">
        <v>184258</v>
      </c>
      <c r="L17" s="596">
        <v>364465</v>
      </c>
      <c r="M17" s="595" t="s">
        <v>1480</v>
      </c>
    </row>
    <row r="18" spans="2:30">
      <c r="B18" s="595">
        <v>941</v>
      </c>
      <c r="C18" s="595" t="s">
        <v>1492</v>
      </c>
      <c r="D18" s="596">
        <v>6000000</v>
      </c>
      <c r="E18" s="595" t="s">
        <v>1160</v>
      </c>
      <c r="F18" s="597">
        <v>1.2500000000000001E-2</v>
      </c>
      <c r="G18" s="597">
        <v>1.1162772558893863E-2</v>
      </c>
      <c r="H18" s="598">
        <v>53022</v>
      </c>
      <c r="I18" s="599" t="s">
        <v>1479</v>
      </c>
      <c r="J18" s="599" t="s">
        <v>1483</v>
      </c>
      <c r="K18" s="596">
        <v>1692377</v>
      </c>
      <c r="L18" s="596">
        <v>2341596</v>
      </c>
      <c r="M18" s="595" t="s">
        <v>1480</v>
      </c>
    </row>
    <row r="19" spans="2:30">
      <c r="B19" s="591"/>
      <c r="C19" s="591"/>
      <c r="D19" s="591"/>
      <c r="E19" s="591"/>
      <c r="F19" s="591"/>
      <c r="G19" s="907" t="s">
        <v>382</v>
      </c>
      <c r="H19" s="908"/>
      <c r="I19" s="908"/>
      <c r="J19" s="909"/>
      <c r="K19" s="591">
        <f>SUM(K6:K18)</f>
        <v>577079711</v>
      </c>
      <c r="L19" s="591">
        <f>SUM(L6:L18)</f>
        <v>75310911</v>
      </c>
      <c r="M19" s="591"/>
    </row>
    <row r="20" spans="2:30" ht="12.75" customHeight="1">
      <c r="L20" s="600"/>
    </row>
    <row r="21" spans="2:30" s="2" customFormat="1" ht="17" customHeight="1">
      <c r="B21" s="594" t="s">
        <v>824</v>
      </c>
      <c r="I21" s="902" t="s">
        <v>83</v>
      </c>
      <c r="J21" s="903"/>
      <c r="K21" s="902" t="s">
        <v>84</v>
      </c>
      <c r="L21" s="903"/>
      <c r="M21" s="904" t="s">
        <v>85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2:30" s="2" customFormat="1" ht="12.75" customHeight="1">
      <c r="B22" s="904" t="s">
        <v>324</v>
      </c>
      <c r="C22" s="904" t="s">
        <v>325</v>
      </c>
      <c r="D22" s="904" t="s">
        <v>326</v>
      </c>
      <c r="E22" s="904" t="s">
        <v>327</v>
      </c>
      <c r="F22" s="904" t="s">
        <v>86</v>
      </c>
      <c r="G22" s="904" t="s">
        <v>42</v>
      </c>
      <c r="H22" s="904" t="s">
        <v>328</v>
      </c>
      <c r="I22" s="904" t="s">
        <v>81</v>
      </c>
      <c r="J22" s="904" t="s">
        <v>82</v>
      </c>
      <c r="K22" s="563">
        <f>+K4</f>
        <v>45382</v>
      </c>
      <c r="L22" s="563">
        <f>+L4</f>
        <v>45291</v>
      </c>
      <c r="M22" s="905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2:30" s="2" customFormat="1" ht="45.75" customHeight="1">
      <c r="B23" s="906"/>
      <c r="C23" s="906"/>
      <c r="D23" s="906"/>
      <c r="E23" s="906"/>
      <c r="F23" s="906"/>
      <c r="G23" s="906"/>
      <c r="H23" s="906"/>
      <c r="I23" s="906"/>
      <c r="J23" s="906"/>
      <c r="K23" s="557" t="s">
        <v>150</v>
      </c>
      <c r="L23" s="557" t="s">
        <v>150</v>
      </c>
      <c r="M23" s="906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2:30">
      <c r="B24" s="595">
        <v>268</v>
      </c>
      <c r="C24" s="595" t="s">
        <v>1478</v>
      </c>
      <c r="D24" s="596">
        <v>243002.4800000001</v>
      </c>
      <c r="E24" s="595" t="s">
        <v>1160</v>
      </c>
      <c r="F24" s="597">
        <v>6.5000000000000002E-2</v>
      </c>
      <c r="G24" s="597">
        <v>6.9000004621887892E-2</v>
      </c>
      <c r="H24" s="598">
        <v>46266</v>
      </c>
      <c r="I24" s="595" t="s">
        <v>1479</v>
      </c>
      <c r="J24" s="595" t="s">
        <v>1479</v>
      </c>
      <c r="K24" s="596">
        <v>2579337</v>
      </c>
      <c r="L24" s="596">
        <v>3223725</v>
      </c>
      <c r="M24" s="595" t="s">
        <v>1480</v>
      </c>
    </row>
    <row r="25" spans="2:30">
      <c r="B25" s="595">
        <v>268</v>
      </c>
      <c r="C25" s="595" t="s">
        <v>1481</v>
      </c>
      <c r="D25" s="596">
        <v>1215012.4000000001</v>
      </c>
      <c r="E25" s="595" t="s">
        <v>1160</v>
      </c>
      <c r="F25" s="597">
        <v>6.5000000000000002E-2</v>
      </c>
      <c r="G25" s="597">
        <v>6.9000004621887892E-2</v>
      </c>
      <c r="H25" s="598">
        <v>46266</v>
      </c>
      <c r="I25" s="595" t="s">
        <v>1479</v>
      </c>
      <c r="J25" s="595" t="s">
        <v>1479</v>
      </c>
      <c r="K25" s="596">
        <v>11548518</v>
      </c>
      <c r="L25" s="596">
        <v>16118624</v>
      </c>
      <c r="M25" s="595" t="s">
        <v>1480</v>
      </c>
    </row>
    <row r="26" spans="2:30">
      <c r="B26" s="595">
        <v>530</v>
      </c>
      <c r="C26" s="595" t="s">
        <v>1482</v>
      </c>
      <c r="D26" s="596">
        <v>4500000</v>
      </c>
      <c r="E26" s="595" t="s">
        <v>1160</v>
      </c>
      <c r="F26" s="597">
        <v>0.04</v>
      </c>
      <c r="G26" s="597">
        <v>4.3136349949623176E-2</v>
      </c>
      <c r="H26" s="598">
        <v>46880</v>
      </c>
      <c r="I26" s="595" t="s">
        <v>1479</v>
      </c>
      <c r="J26" s="595" t="s">
        <v>1483</v>
      </c>
      <c r="K26" s="596">
        <v>164815797</v>
      </c>
      <c r="L26" s="596">
        <v>163464338</v>
      </c>
      <c r="M26" s="595" t="s">
        <v>1480</v>
      </c>
    </row>
    <row r="27" spans="2:30">
      <c r="B27" s="595">
        <v>551</v>
      </c>
      <c r="C27" s="595" t="s">
        <v>1484</v>
      </c>
      <c r="D27" s="596">
        <v>2863636.5</v>
      </c>
      <c r="E27" s="595" t="s">
        <v>1160</v>
      </c>
      <c r="F27" s="597">
        <v>5.7000000000000002E-2</v>
      </c>
      <c r="G27" s="597">
        <v>5.7023564023129317E-2</v>
      </c>
      <c r="H27" s="598">
        <v>47406</v>
      </c>
      <c r="I27" s="595" t="s">
        <v>1479</v>
      </c>
      <c r="J27" s="595" t="s">
        <v>1479</v>
      </c>
      <c r="K27" s="596">
        <v>50582133</v>
      </c>
      <c r="L27" s="596">
        <v>50167369</v>
      </c>
      <c r="M27" s="595" t="s">
        <v>1480</v>
      </c>
    </row>
    <row r="28" spans="2:30">
      <c r="B28" s="595">
        <v>551</v>
      </c>
      <c r="C28" s="595" t="s">
        <v>1485</v>
      </c>
      <c r="D28" s="596">
        <v>4500000</v>
      </c>
      <c r="E28" s="595" t="s">
        <v>1160</v>
      </c>
      <c r="F28" s="597">
        <v>4.7E-2</v>
      </c>
      <c r="G28" s="597">
        <v>4.954038833074121E-2</v>
      </c>
      <c r="H28" s="598">
        <v>47631</v>
      </c>
      <c r="I28" s="595" t="s">
        <v>1479</v>
      </c>
      <c r="J28" s="595" t="s">
        <v>1479</v>
      </c>
      <c r="K28" s="596">
        <v>151606877</v>
      </c>
      <c r="L28" s="596">
        <v>150363729</v>
      </c>
      <c r="M28" s="595" t="s">
        <v>1480</v>
      </c>
    </row>
    <row r="29" spans="2:30">
      <c r="B29" s="595">
        <v>816</v>
      </c>
      <c r="C29" s="595" t="s">
        <v>1486</v>
      </c>
      <c r="D29" s="596">
        <v>5000000</v>
      </c>
      <c r="E29" s="595" t="s">
        <v>1160</v>
      </c>
      <c r="F29" s="597">
        <v>2.7E-2</v>
      </c>
      <c r="G29" s="597">
        <v>3.3852357363574413E-2</v>
      </c>
      <c r="H29" s="598">
        <v>51812</v>
      </c>
      <c r="I29" s="595" t="s">
        <v>1479</v>
      </c>
      <c r="J29" s="595" t="s">
        <v>1483</v>
      </c>
      <c r="K29" s="596">
        <v>167507366</v>
      </c>
      <c r="L29" s="596">
        <v>166133837</v>
      </c>
      <c r="M29" s="595" t="s">
        <v>1480</v>
      </c>
    </row>
    <row r="30" spans="2:30">
      <c r="B30" s="595" t="s">
        <v>1487</v>
      </c>
      <c r="C30" s="595" t="s">
        <v>1488</v>
      </c>
      <c r="D30" s="596">
        <v>524346000</v>
      </c>
      <c r="E30" s="595" t="s">
        <v>282</v>
      </c>
      <c r="F30" s="597">
        <v>5.1499999999999997E-2</v>
      </c>
      <c r="G30" s="597">
        <v>5.3008118880477767E-2</v>
      </c>
      <c r="H30" s="598">
        <v>45700</v>
      </c>
      <c r="I30" s="595" t="s">
        <v>1479</v>
      </c>
      <c r="J30" s="595" t="s">
        <v>1483</v>
      </c>
      <c r="K30" s="596">
        <v>0</v>
      </c>
      <c r="L30" s="596">
        <v>458131299</v>
      </c>
      <c r="M30" s="595" t="s">
        <v>1161</v>
      </c>
    </row>
    <row r="31" spans="2:30">
      <c r="B31" s="595" t="s">
        <v>1487</v>
      </c>
      <c r="C31" s="595" t="s">
        <v>1488</v>
      </c>
      <c r="D31" s="596">
        <v>350000000</v>
      </c>
      <c r="E31" s="595" t="s">
        <v>282</v>
      </c>
      <c r="F31" s="597">
        <v>6.6250000000000003E-2</v>
      </c>
      <c r="G31" s="597">
        <v>6.7110010261788297E-2</v>
      </c>
      <c r="H31" s="598">
        <v>53005</v>
      </c>
      <c r="I31" s="595" t="s">
        <v>1479</v>
      </c>
      <c r="J31" s="595" t="s">
        <v>1483</v>
      </c>
      <c r="K31" s="596">
        <v>340742450</v>
      </c>
      <c r="L31" s="596">
        <v>304412569</v>
      </c>
      <c r="M31" s="595" t="s">
        <v>1161</v>
      </c>
    </row>
    <row r="32" spans="2:30">
      <c r="B32" s="595" t="s">
        <v>1487</v>
      </c>
      <c r="C32" s="595" t="s">
        <v>1488</v>
      </c>
      <c r="D32" s="596">
        <v>974789000</v>
      </c>
      <c r="E32" s="595" t="s">
        <v>282</v>
      </c>
      <c r="F32" s="597">
        <v>4.3749999999999997E-2</v>
      </c>
      <c r="G32" s="597">
        <v>4.9476825333688731E-2</v>
      </c>
      <c r="H32" s="598">
        <v>46585</v>
      </c>
      <c r="I32" s="595" t="s">
        <v>1479</v>
      </c>
      <c r="J32" s="595" t="s">
        <v>1483</v>
      </c>
      <c r="K32" s="596">
        <v>936854355</v>
      </c>
      <c r="L32" s="596">
        <v>835990860</v>
      </c>
      <c r="M32" s="595" t="s">
        <v>1161</v>
      </c>
    </row>
    <row r="33" spans="2:13">
      <c r="B33" s="595">
        <v>940</v>
      </c>
      <c r="C33" s="595" t="s">
        <v>1489</v>
      </c>
      <c r="D33" s="596">
        <v>7000000</v>
      </c>
      <c r="E33" s="595" t="s">
        <v>1160</v>
      </c>
      <c r="F33" s="597">
        <v>1.9E-2</v>
      </c>
      <c r="G33" s="597">
        <v>1.8692827874828399E-2</v>
      </c>
      <c r="H33" s="598">
        <v>47233</v>
      </c>
      <c r="I33" s="599" t="s">
        <v>1479</v>
      </c>
      <c r="J33" s="599" t="s">
        <v>1483</v>
      </c>
      <c r="K33" s="596">
        <v>259926156</v>
      </c>
      <c r="L33" s="596">
        <v>257810427</v>
      </c>
      <c r="M33" s="595" t="s">
        <v>1480</v>
      </c>
    </row>
    <row r="34" spans="2:13">
      <c r="B34" s="595">
        <v>941</v>
      </c>
      <c r="C34" s="595" t="s">
        <v>1490</v>
      </c>
      <c r="D34" s="596">
        <v>3000000</v>
      </c>
      <c r="E34" s="595" t="s">
        <v>1160</v>
      </c>
      <c r="F34" s="597">
        <v>2.1999999999999999E-2</v>
      </c>
      <c r="G34" s="597">
        <v>2.2798086400226847E-2</v>
      </c>
      <c r="H34" s="598">
        <v>52717</v>
      </c>
      <c r="I34" s="599" t="s">
        <v>1479</v>
      </c>
      <c r="J34" s="599" t="s">
        <v>1483</v>
      </c>
      <c r="K34" s="596">
        <v>110277910</v>
      </c>
      <c r="L34" s="596">
        <v>109352949</v>
      </c>
      <c r="M34" s="595" t="s">
        <v>1480</v>
      </c>
    </row>
    <row r="35" spans="2:13">
      <c r="B35" s="595">
        <v>940</v>
      </c>
      <c r="C35" s="595" t="s">
        <v>1491</v>
      </c>
      <c r="D35" s="596">
        <v>3000000</v>
      </c>
      <c r="E35" s="595" t="s">
        <v>1160</v>
      </c>
      <c r="F35" s="597">
        <v>6.4999999999999997E-3</v>
      </c>
      <c r="G35" s="597">
        <v>5.6045493116567702E-3</v>
      </c>
      <c r="H35" s="598">
        <v>47178</v>
      </c>
      <c r="I35" s="599" t="s">
        <v>1479</v>
      </c>
      <c r="J35" s="599" t="s">
        <v>1483</v>
      </c>
      <c r="K35" s="596">
        <v>111639274</v>
      </c>
      <c r="L35" s="596">
        <v>110745033</v>
      </c>
      <c r="M35" s="595" t="s">
        <v>1480</v>
      </c>
    </row>
    <row r="36" spans="2:13">
      <c r="B36" s="595">
        <v>941</v>
      </c>
      <c r="C36" s="595" t="s">
        <v>1492</v>
      </c>
      <c r="D36" s="596">
        <v>6000000</v>
      </c>
      <c r="E36" s="595" t="s">
        <v>1160</v>
      </c>
      <c r="F36" s="597">
        <v>1.2500000000000001E-2</v>
      </c>
      <c r="G36" s="597">
        <v>1.1162772558893863E-2</v>
      </c>
      <c r="H36" s="598">
        <v>53022</v>
      </c>
      <c r="I36" s="599" t="s">
        <v>1479</v>
      </c>
      <c r="J36" s="599" t="s">
        <v>1483</v>
      </c>
      <c r="K36" s="596">
        <v>226621169</v>
      </c>
      <c r="L36" s="596">
        <v>224844735</v>
      </c>
      <c r="M36" s="595" t="s">
        <v>1480</v>
      </c>
    </row>
    <row r="37" spans="2:13">
      <c r="B37" s="591"/>
      <c r="C37" s="591"/>
      <c r="D37" s="591"/>
      <c r="E37" s="591"/>
      <c r="F37" s="591"/>
      <c r="G37" s="907" t="s">
        <v>383</v>
      </c>
      <c r="H37" s="908"/>
      <c r="I37" s="908"/>
      <c r="J37" s="909"/>
      <c r="K37" s="591">
        <f>SUM(K24:K36)</f>
        <v>2534701342</v>
      </c>
      <c r="L37" s="591">
        <f>SUM(L24:L36)</f>
        <v>2850759494</v>
      </c>
      <c r="M37" s="591"/>
    </row>
    <row r="38" spans="2:13" ht="12.75" customHeight="1"/>
  </sheetData>
  <mergeCells count="26">
    <mergeCell ref="G19:J19"/>
    <mergeCell ref="I21:J21"/>
    <mergeCell ref="G37:J37"/>
    <mergeCell ref="I3:J3"/>
    <mergeCell ref="K3:L3"/>
    <mergeCell ref="M3:M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21:L21"/>
    <mergeCell ref="M21:M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7"/>
  <sheetViews>
    <sheetView showGridLines="0" zoomScale="85" zoomScaleNormal="85" workbookViewId="0">
      <selection activeCell="J16" sqref="J16:L16"/>
    </sheetView>
  </sheetViews>
  <sheetFormatPr baseColWidth="10" defaultRowHeight="13"/>
  <cols>
    <col min="1" max="1" width="10.90625" style="179"/>
    <col min="2" max="2" width="15.453125" style="179" bestFit="1" customWidth="1"/>
    <col min="3" max="9" width="10.90625" style="179"/>
    <col min="10" max="10" width="14.54296875" style="179" bestFit="1" customWidth="1"/>
    <col min="11" max="11" width="17.453125" style="179" bestFit="1" customWidth="1"/>
    <col min="12" max="13" width="14.1796875" style="179" customWidth="1"/>
    <col min="14" max="14" width="30.26953125" style="179" bestFit="1" customWidth="1"/>
    <col min="15" max="16384" width="10.90625" style="179"/>
  </cols>
  <sheetData>
    <row r="1" spans="1:14" ht="18.5">
      <c r="A1" s="136" t="s">
        <v>1112</v>
      </c>
    </row>
    <row r="3" spans="1:14" ht="13" customHeight="1">
      <c r="A3" s="269"/>
      <c r="B3" s="61"/>
      <c r="C3" s="61"/>
      <c r="D3" s="61"/>
      <c r="E3" s="61"/>
      <c r="F3" s="61"/>
      <c r="G3" s="61"/>
      <c r="H3" s="61"/>
      <c r="I3" s="61"/>
      <c r="J3" s="899" t="s">
        <v>83</v>
      </c>
      <c r="K3" s="900"/>
      <c r="L3" s="899" t="s">
        <v>84</v>
      </c>
      <c r="M3" s="900"/>
      <c r="N3" s="802" t="s">
        <v>85</v>
      </c>
    </row>
    <row r="4" spans="1:14">
      <c r="A4" s="833" t="s">
        <v>353</v>
      </c>
      <c r="B4" s="833" t="s">
        <v>1113</v>
      </c>
      <c r="C4" s="833" t="s">
        <v>1114</v>
      </c>
      <c r="D4" s="833" t="s">
        <v>55</v>
      </c>
      <c r="E4" s="833" t="s">
        <v>86</v>
      </c>
      <c r="F4" s="833" t="s">
        <v>1115</v>
      </c>
      <c r="G4" s="833" t="s">
        <v>55</v>
      </c>
      <c r="H4" s="833" t="s">
        <v>86</v>
      </c>
      <c r="I4" s="833" t="s">
        <v>328</v>
      </c>
      <c r="J4" s="833" t="s">
        <v>81</v>
      </c>
      <c r="K4" s="833" t="s">
        <v>82</v>
      </c>
      <c r="L4" s="64">
        <v>45382</v>
      </c>
      <c r="M4" s="64">
        <v>45291</v>
      </c>
      <c r="N4" s="803"/>
    </row>
    <row r="5" spans="1:14">
      <c r="A5" s="834"/>
      <c r="B5" s="834"/>
      <c r="C5" s="834"/>
      <c r="D5" s="834"/>
      <c r="E5" s="834"/>
      <c r="F5" s="834"/>
      <c r="G5" s="834"/>
      <c r="H5" s="834"/>
      <c r="I5" s="834"/>
      <c r="J5" s="834"/>
      <c r="K5" s="834" t="s">
        <v>150</v>
      </c>
      <c r="L5" s="387" t="s">
        <v>150</v>
      </c>
      <c r="M5" s="387" t="s">
        <v>150</v>
      </c>
      <c r="N5" s="804"/>
    </row>
    <row r="6" spans="1:14">
      <c r="A6" s="398" t="s">
        <v>269</v>
      </c>
      <c r="B6" s="399" t="s">
        <v>1171</v>
      </c>
      <c r="C6" s="400">
        <v>57553.956829999996</v>
      </c>
      <c r="D6" s="398" t="s">
        <v>282</v>
      </c>
      <c r="E6" s="190">
        <v>0.14892510000000003</v>
      </c>
      <c r="F6" s="400">
        <v>280000</v>
      </c>
      <c r="G6" s="398" t="s">
        <v>1162</v>
      </c>
      <c r="H6" s="190">
        <v>0.14892510000000003</v>
      </c>
      <c r="I6" s="401">
        <v>45495</v>
      </c>
      <c r="J6" s="402" t="s">
        <v>1163</v>
      </c>
      <c r="K6" s="402" t="s">
        <v>1163</v>
      </c>
      <c r="L6" s="74">
        <v>0</v>
      </c>
      <c r="M6" s="74">
        <v>4304769</v>
      </c>
      <c r="N6" s="402" t="s">
        <v>1161</v>
      </c>
    </row>
    <row r="7" spans="1:14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209" t="s">
        <v>50</v>
      </c>
      <c r="L7" s="209">
        <f>+L6</f>
        <v>0</v>
      </c>
      <c r="M7" s="209">
        <f>+M6</f>
        <v>4304769</v>
      </c>
      <c r="N7" s="403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20080-32AC-4259-95F0-EF253C456653}">
  <dimension ref="B1:AG59"/>
  <sheetViews>
    <sheetView showGridLines="0" zoomScale="70" zoomScaleNormal="70" workbookViewId="0">
      <selection activeCell="J16" sqref="J16:L16"/>
    </sheetView>
  </sheetViews>
  <sheetFormatPr baseColWidth="10" defaultColWidth="11.54296875" defaultRowHeight="13" outlineLevelCol="1"/>
  <cols>
    <col min="1" max="1" width="1.1796875" style="4" customWidth="1"/>
    <col min="2" max="2" width="39.26953125" style="4" customWidth="1"/>
    <col min="3" max="6" width="16.1796875" style="4" customWidth="1"/>
    <col min="7" max="7" width="16.1796875" style="4" hidden="1" customWidth="1" outlineLevel="1"/>
    <col min="8" max="8" width="16.1796875" style="4" customWidth="1" collapsed="1"/>
    <col min="9" max="10" width="16.1796875" style="4" customWidth="1"/>
    <col min="11" max="11" width="16.1796875" style="4" hidden="1" customWidth="1" outlineLevel="1"/>
    <col min="12" max="12" width="16.1796875" style="4" customWidth="1" collapsed="1"/>
    <col min="13" max="13" width="16.1796875" style="4" customWidth="1"/>
    <col min="14" max="14" width="9.7265625" bestFit="1" customWidth="1"/>
    <col min="15" max="15" width="13.7265625" bestFit="1" customWidth="1"/>
    <col min="16" max="16" width="13.54296875" customWidth="1"/>
    <col min="17" max="17" width="14.26953125" bestFit="1" customWidth="1"/>
    <col min="18" max="18" width="12.81640625" bestFit="1" customWidth="1"/>
    <col min="34" max="16384" width="11.54296875" style="4"/>
  </cols>
  <sheetData>
    <row r="1" spans="2:13">
      <c r="C1" s="601"/>
      <c r="D1" s="602"/>
      <c r="E1" s="601"/>
      <c r="F1" s="601"/>
      <c r="G1" s="601"/>
      <c r="H1" s="601"/>
      <c r="I1" s="601"/>
      <c r="J1" s="601"/>
      <c r="K1" s="601"/>
      <c r="L1" s="603">
        <f>+C6+D6+E53</f>
        <v>-1262483807</v>
      </c>
      <c r="M1" s="601"/>
    </row>
    <row r="2" spans="2:13" ht="4.1500000000000004" customHeight="1"/>
    <row r="3" spans="2:13" ht="35.25" customHeight="1">
      <c r="B3" s="912" t="s">
        <v>779</v>
      </c>
      <c r="C3" s="910" t="s">
        <v>1369</v>
      </c>
      <c r="D3" s="915" t="s">
        <v>780</v>
      </c>
      <c r="E3" s="916"/>
      <c r="F3" s="917"/>
      <c r="G3" s="915" t="s">
        <v>1370</v>
      </c>
      <c r="H3" s="916"/>
      <c r="I3" s="916"/>
      <c r="J3" s="916"/>
      <c r="K3" s="916"/>
      <c r="L3" s="917"/>
      <c r="M3" s="910" t="s">
        <v>1371</v>
      </c>
    </row>
    <row r="4" spans="2:13" ht="47.5" customHeight="1">
      <c r="B4" s="913"/>
      <c r="C4" s="911"/>
      <c r="D4" s="604" t="s">
        <v>339</v>
      </c>
      <c r="E4" s="604" t="s">
        <v>782</v>
      </c>
      <c r="F4" s="604" t="s">
        <v>1200</v>
      </c>
      <c r="G4" s="604" t="s">
        <v>1372</v>
      </c>
      <c r="H4" s="604" t="s">
        <v>711</v>
      </c>
      <c r="I4" s="604" t="s">
        <v>701</v>
      </c>
      <c r="J4" s="604" t="s">
        <v>1118</v>
      </c>
      <c r="K4" s="604" t="s">
        <v>1201</v>
      </c>
      <c r="L4" s="604" t="s">
        <v>1035</v>
      </c>
      <c r="M4" s="911"/>
    </row>
    <row r="5" spans="2:13" ht="12.75" customHeight="1">
      <c r="B5" s="914"/>
      <c r="C5" s="557" t="s">
        <v>150</v>
      </c>
      <c r="D5" s="557" t="s">
        <v>150</v>
      </c>
      <c r="E5" s="557" t="s">
        <v>150</v>
      </c>
      <c r="F5" s="557" t="s">
        <v>150</v>
      </c>
      <c r="G5" s="557" t="s">
        <v>150</v>
      </c>
      <c r="H5" s="557" t="s">
        <v>150</v>
      </c>
      <c r="I5" s="557" t="s">
        <v>150</v>
      </c>
      <c r="J5" s="557" t="s">
        <v>150</v>
      </c>
      <c r="K5" s="557" t="s">
        <v>150</v>
      </c>
      <c r="L5" s="557" t="s">
        <v>150</v>
      </c>
      <c r="M5" s="557" t="s">
        <v>150</v>
      </c>
    </row>
    <row r="6" spans="2:13">
      <c r="B6" s="605" t="s">
        <v>702</v>
      </c>
      <c r="C6" s="587">
        <v>-915637391</v>
      </c>
      <c r="D6" s="587">
        <v>-346846416</v>
      </c>
      <c r="E6" s="587">
        <v>270905648</v>
      </c>
      <c r="F6" s="587">
        <v>0</v>
      </c>
      <c r="G6" s="587">
        <v>0</v>
      </c>
      <c r="H6" s="587">
        <v>-21870107</v>
      </c>
      <c r="I6" s="587">
        <v>-39777593</v>
      </c>
      <c r="J6" s="587">
        <v>0</v>
      </c>
      <c r="K6" s="587">
        <v>0</v>
      </c>
      <c r="L6" s="587">
        <v>-76045885</v>
      </c>
      <c r="M6" s="587">
        <f>SUM(C6:I6)+L6</f>
        <v>-1129271744</v>
      </c>
    </row>
    <row r="7" spans="2:13">
      <c r="B7" s="605" t="s">
        <v>300</v>
      </c>
      <c r="C7" s="587">
        <v>-2926070405</v>
      </c>
      <c r="D7" s="587">
        <v>0</v>
      </c>
      <c r="E7" s="587">
        <v>49840957</v>
      </c>
      <c r="F7" s="587">
        <v>0</v>
      </c>
      <c r="G7" s="587">
        <v>0</v>
      </c>
      <c r="H7" s="587">
        <v>-31746328</v>
      </c>
      <c r="I7" s="587">
        <v>-205044794</v>
      </c>
      <c r="J7" s="587">
        <v>0</v>
      </c>
      <c r="K7" s="587">
        <v>0</v>
      </c>
      <c r="L7" s="587">
        <v>1239517</v>
      </c>
      <c r="M7" s="587">
        <f t="shared" ref="M7:M12" si="0">SUM(C7:I7)+L7</f>
        <v>-3111781053</v>
      </c>
    </row>
    <row r="8" spans="2:13">
      <c r="B8" s="605" t="s">
        <v>762</v>
      </c>
      <c r="C8" s="587">
        <v>-1279410258</v>
      </c>
      <c r="D8" s="587">
        <v>0</v>
      </c>
      <c r="E8" s="587">
        <v>66411227</v>
      </c>
      <c r="F8" s="587">
        <v>0</v>
      </c>
      <c r="G8" s="587">
        <v>0</v>
      </c>
      <c r="H8" s="587">
        <v>-22309056</v>
      </c>
      <c r="I8" s="587">
        <v>-5276626</v>
      </c>
      <c r="J8" s="587">
        <v>0</v>
      </c>
      <c r="K8" s="587">
        <v>0</v>
      </c>
      <c r="L8" s="587">
        <v>-35585975</v>
      </c>
      <c r="M8" s="587">
        <f t="shared" si="0"/>
        <v>-1276170688</v>
      </c>
    </row>
    <row r="9" spans="2:13">
      <c r="B9" s="605" t="s">
        <v>679</v>
      </c>
      <c r="C9" s="587">
        <v>-4304769</v>
      </c>
      <c r="D9" s="587">
        <v>0</v>
      </c>
      <c r="E9" s="587">
        <v>0</v>
      </c>
      <c r="F9" s="587">
        <v>0</v>
      </c>
      <c r="G9" s="587">
        <v>0</v>
      </c>
      <c r="H9" s="587">
        <v>1188226</v>
      </c>
      <c r="I9" s="587">
        <v>0</v>
      </c>
      <c r="J9" s="587">
        <v>0</v>
      </c>
      <c r="K9" s="587">
        <v>0</v>
      </c>
      <c r="L9" s="587">
        <v>3116543</v>
      </c>
      <c r="M9" s="587">
        <f>SUM(C9:I9)+L9</f>
        <v>0</v>
      </c>
    </row>
    <row r="10" spans="2:13">
      <c r="B10" s="605" t="s">
        <v>794</v>
      </c>
      <c r="C10" s="587">
        <v>-9323303</v>
      </c>
      <c r="D10" s="587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-855300</v>
      </c>
      <c r="M10" s="587">
        <f t="shared" si="0"/>
        <v>-10178603</v>
      </c>
    </row>
    <row r="11" spans="2:13">
      <c r="B11" s="605" t="s">
        <v>1033</v>
      </c>
      <c r="C11" s="587">
        <v>-9659655</v>
      </c>
      <c r="D11" s="587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/>
      <c r="L11" s="587">
        <v>-1164151</v>
      </c>
      <c r="M11" s="587">
        <f t="shared" si="0"/>
        <v>-10823806</v>
      </c>
    </row>
    <row r="12" spans="2:13">
      <c r="B12" s="605" t="s">
        <v>1034</v>
      </c>
      <c r="C12" s="587">
        <v>-277239186</v>
      </c>
      <c r="D12" s="587">
        <v>0</v>
      </c>
      <c r="E12" s="587">
        <v>0</v>
      </c>
      <c r="F12" s="587">
        <v>0</v>
      </c>
      <c r="G12" s="587">
        <v>0</v>
      </c>
      <c r="H12" s="587">
        <v>0</v>
      </c>
      <c r="I12" s="587">
        <v>0</v>
      </c>
      <c r="J12" s="587">
        <v>0</v>
      </c>
      <c r="K12" s="587">
        <v>0</v>
      </c>
      <c r="L12" s="587">
        <v>-23730194</v>
      </c>
      <c r="M12" s="587">
        <f t="shared" si="0"/>
        <v>-300969380</v>
      </c>
    </row>
    <row r="13" spans="2:13">
      <c r="B13" s="605" t="s">
        <v>1116</v>
      </c>
      <c r="C13" s="587">
        <v>-68058053</v>
      </c>
      <c r="D13" s="587">
        <v>0</v>
      </c>
      <c r="E13" s="587">
        <v>60143270</v>
      </c>
      <c r="F13" s="587">
        <v>0</v>
      </c>
      <c r="G13" s="587">
        <v>0</v>
      </c>
      <c r="H13" s="587">
        <v>0</v>
      </c>
      <c r="I13" s="587">
        <v>0</v>
      </c>
      <c r="J13" s="587">
        <v>0</v>
      </c>
      <c r="K13" s="587">
        <v>0</v>
      </c>
      <c r="L13" s="587">
        <v>-5800702</v>
      </c>
      <c r="M13" s="587">
        <f>SUM(C13:J13)+L13</f>
        <v>-13715485</v>
      </c>
    </row>
    <row r="14" spans="2:13" ht="26">
      <c r="B14" s="606" t="s">
        <v>781</v>
      </c>
      <c r="C14" s="591">
        <f>SUM(C6:C13)</f>
        <v>-5489703020</v>
      </c>
      <c r="D14" s="591">
        <f>SUM(D6:D13)</f>
        <v>-346846416</v>
      </c>
      <c r="E14" s="591">
        <f>SUM(E6:E13)</f>
        <v>447301102</v>
      </c>
      <c r="F14" s="591"/>
      <c r="G14" s="591">
        <f t="shared" ref="G14:M14" si="1">SUM(G6:G13)</f>
        <v>0</v>
      </c>
      <c r="H14" s="591">
        <f t="shared" si="1"/>
        <v>-74737265</v>
      </c>
      <c r="I14" s="591">
        <f t="shared" si="1"/>
        <v>-250099013</v>
      </c>
      <c r="J14" s="591">
        <f t="shared" si="1"/>
        <v>0</v>
      </c>
      <c r="K14" s="591">
        <f t="shared" si="1"/>
        <v>0</v>
      </c>
      <c r="L14" s="591">
        <f t="shared" si="1"/>
        <v>-138826147</v>
      </c>
      <c r="M14" s="591">
        <f t="shared" si="1"/>
        <v>-5852910759</v>
      </c>
    </row>
    <row r="15" spans="2:13">
      <c r="B15" s="605" t="s">
        <v>869</v>
      </c>
      <c r="C15" s="587">
        <v>185601391</v>
      </c>
      <c r="D15" s="587">
        <v>0</v>
      </c>
      <c r="E15" s="587">
        <v>1402018</v>
      </c>
      <c r="F15" s="587">
        <v>-19555071</v>
      </c>
      <c r="G15" s="587">
        <v>0</v>
      </c>
      <c r="H15" s="587">
        <v>-376671</v>
      </c>
      <c r="I15" s="587">
        <v>95132470</v>
      </c>
      <c r="J15" s="587">
        <v>0</v>
      </c>
      <c r="K15" s="587">
        <v>0</v>
      </c>
      <c r="L15" s="587">
        <v>-9065121</v>
      </c>
      <c r="M15" s="587">
        <f>SUM(C15:I15)+L15</f>
        <v>253139016</v>
      </c>
    </row>
    <row r="16" spans="2:13" ht="26">
      <c r="B16" s="606" t="s">
        <v>1036</v>
      </c>
      <c r="C16" s="607">
        <f t="shared" ref="C16:K16" si="2">SUM(C15:C15)</f>
        <v>185601391</v>
      </c>
      <c r="D16" s="607">
        <f t="shared" si="2"/>
        <v>0</v>
      </c>
      <c r="E16" s="607">
        <f t="shared" si="2"/>
        <v>1402018</v>
      </c>
      <c r="F16" s="607">
        <f t="shared" si="2"/>
        <v>-19555071</v>
      </c>
      <c r="G16" s="607">
        <f t="shared" si="2"/>
        <v>0</v>
      </c>
      <c r="H16" s="607">
        <f t="shared" si="2"/>
        <v>-376671</v>
      </c>
      <c r="I16" s="607">
        <f t="shared" si="2"/>
        <v>95132470</v>
      </c>
      <c r="J16" s="607">
        <f t="shared" si="2"/>
        <v>0</v>
      </c>
      <c r="K16" s="607">
        <f t="shared" si="2"/>
        <v>0</v>
      </c>
      <c r="L16" s="607">
        <f>+L15</f>
        <v>-9065121</v>
      </c>
      <c r="M16" s="607">
        <f>+M15</f>
        <v>253139016</v>
      </c>
    </row>
    <row r="17" spans="2:13" customFormat="1" ht="12.5"/>
    <row r="18" spans="2:13" customFormat="1" ht="12.5"/>
    <row r="19" spans="2:13" customFormat="1" ht="12.5"/>
    <row r="20" spans="2:13" customFormat="1" ht="4.1500000000000004" customHeight="1"/>
    <row r="21" spans="2:13" customFormat="1" ht="12.5"/>
    <row r="22" spans="2:13" customFormat="1" ht="12.5"/>
    <row r="23" spans="2:13" ht="6" customHeight="1">
      <c r="L23" s="608"/>
    </row>
    <row r="24" spans="2:13" ht="33.75" customHeight="1">
      <c r="B24" s="912" t="s">
        <v>779</v>
      </c>
      <c r="C24" s="910" t="s">
        <v>1145</v>
      </c>
      <c r="D24" s="915" t="s">
        <v>780</v>
      </c>
      <c r="E24" s="916"/>
      <c r="F24" s="916"/>
      <c r="G24" s="915" t="s">
        <v>1370</v>
      </c>
      <c r="H24" s="916"/>
      <c r="I24" s="916"/>
      <c r="J24" s="916"/>
      <c r="K24" s="916"/>
      <c r="L24" s="917"/>
      <c r="M24" s="910" t="s">
        <v>1199</v>
      </c>
    </row>
    <row r="25" spans="2:13" ht="39" customHeight="1">
      <c r="B25" s="913"/>
      <c r="C25" s="911"/>
      <c r="D25" s="604" t="s">
        <v>339</v>
      </c>
      <c r="E25" s="604" t="s">
        <v>782</v>
      </c>
      <c r="F25" s="604" t="str">
        <f>+F4</f>
        <v>Reembolsos/Pagos de colaterales</v>
      </c>
      <c r="G25" s="604" t="s">
        <v>1372</v>
      </c>
      <c r="H25" s="604" t="s">
        <v>711</v>
      </c>
      <c r="I25" s="604" t="s">
        <v>701</v>
      </c>
      <c r="J25" s="604" t="s">
        <v>1118</v>
      </c>
      <c r="K25" s="604" t="s">
        <v>1201</v>
      </c>
      <c r="L25" s="604" t="s">
        <v>1035</v>
      </c>
      <c r="M25" s="911"/>
    </row>
    <row r="26" spans="2:13" ht="12.75" customHeight="1">
      <c r="B26" s="914"/>
      <c r="C26" s="557" t="s">
        <v>150</v>
      </c>
      <c r="D26" s="557" t="s">
        <v>150</v>
      </c>
      <c r="E26" s="557" t="s">
        <v>150</v>
      </c>
      <c r="F26" s="557" t="s">
        <v>150</v>
      </c>
      <c r="G26" s="557" t="s">
        <v>150</v>
      </c>
      <c r="H26" s="557" t="s">
        <v>150</v>
      </c>
      <c r="I26" s="557" t="s">
        <v>150</v>
      </c>
      <c r="J26" s="557" t="s">
        <v>150</v>
      </c>
      <c r="K26" s="557" t="s">
        <v>150</v>
      </c>
      <c r="L26" s="557" t="s">
        <v>150</v>
      </c>
      <c r="M26" s="557" t="s">
        <v>150</v>
      </c>
    </row>
    <row r="27" spans="2:13">
      <c r="B27" s="605" t="s">
        <v>702</v>
      </c>
      <c r="C27" s="587">
        <v>-812517403</v>
      </c>
      <c r="D27" s="587">
        <v>-1079400006</v>
      </c>
      <c r="E27" s="587">
        <v>1096050369</v>
      </c>
      <c r="F27" s="587">
        <v>0</v>
      </c>
      <c r="G27" s="587">
        <v>0</v>
      </c>
      <c r="H27" s="587">
        <v>-98861767</v>
      </c>
      <c r="I27" s="587">
        <v>-5244500</v>
      </c>
      <c r="J27" s="587">
        <v>0</v>
      </c>
      <c r="K27" s="587">
        <v>0</v>
      </c>
      <c r="L27" s="587">
        <v>-15664084</v>
      </c>
      <c r="M27" s="587">
        <v>-915637391</v>
      </c>
    </row>
    <row r="28" spans="2:13">
      <c r="B28" s="605" t="s">
        <v>300</v>
      </c>
      <c r="C28" s="587">
        <v>-2837866627</v>
      </c>
      <c r="D28" s="587">
        <v>0</v>
      </c>
      <c r="E28" s="587">
        <v>127965026</v>
      </c>
      <c r="F28" s="587">
        <v>0</v>
      </c>
      <c r="G28" s="587">
        <v>0</v>
      </c>
      <c r="H28" s="587">
        <v>-118463991</v>
      </c>
      <c r="I28" s="587">
        <v>-97059668</v>
      </c>
      <c r="J28" s="587">
        <v>0</v>
      </c>
      <c r="K28" s="587">
        <v>0</v>
      </c>
      <c r="L28" s="587">
        <v>-645145</v>
      </c>
      <c r="M28" s="587">
        <v>-2926070405</v>
      </c>
    </row>
    <row r="29" spans="2:13">
      <c r="B29" s="605" t="s">
        <v>762</v>
      </c>
      <c r="C29" s="587">
        <v>-1160046701</v>
      </c>
      <c r="D29" s="587">
        <v>0</v>
      </c>
      <c r="E29" s="587">
        <v>230022892</v>
      </c>
      <c r="F29" s="587">
        <v>0</v>
      </c>
      <c r="G29" s="587">
        <v>0</v>
      </c>
      <c r="H29" s="587">
        <v>-71767243</v>
      </c>
      <c r="I29" s="587">
        <v>-30046305</v>
      </c>
      <c r="J29" s="587">
        <v>0</v>
      </c>
      <c r="K29" s="587">
        <v>0</v>
      </c>
      <c r="L29" s="587">
        <v>-247572901</v>
      </c>
      <c r="M29" s="587">
        <v>-1279410258</v>
      </c>
    </row>
    <row r="30" spans="2:13">
      <c r="B30" s="605" t="s">
        <v>679</v>
      </c>
      <c r="C30" s="587">
        <v>-4689904</v>
      </c>
      <c r="D30" s="587">
        <v>0</v>
      </c>
      <c r="E30" s="587">
        <v>0</v>
      </c>
      <c r="F30" s="587">
        <v>0</v>
      </c>
      <c r="G30" s="587">
        <v>0</v>
      </c>
      <c r="H30" s="587">
        <v>859294</v>
      </c>
      <c r="I30" s="587">
        <v>0</v>
      </c>
      <c r="J30" s="587">
        <v>0</v>
      </c>
      <c r="K30" s="587">
        <v>0</v>
      </c>
      <c r="L30" s="587">
        <v>-474159</v>
      </c>
      <c r="M30" s="587">
        <v>-4304769</v>
      </c>
    </row>
    <row r="31" spans="2:13">
      <c r="B31" s="605" t="s">
        <v>794</v>
      </c>
      <c r="C31" s="587">
        <v>-8616994</v>
      </c>
      <c r="D31" s="587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-706309</v>
      </c>
      <c r="M31" s="587">
        <v>-9323303</v>
      </c>
    </row>
    <row r="32" spans="2:13">
      <c r="B32" s="605" t="s">
        <v>1033</v>
      </c>
      <c r="C32" s="587">
        <v>-8234832</v>
      </c>
      <c r="D32" s="587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/>
      <c r="L32" s="587">
        <v>-1424823</v>
      </c>
      <c r="M32" s="587">
        <v>-9659655</v>
      </c>
    </row>
    <row r="33" spans="2:13">
      <c r="B33" s="605" t="s">
        <v>1034</v>
      </c>
      <c r="C33" s="587">
        <v>-273240747</v>
      </c>
      <c r="D33" s="587">
        <v>0</v>
      </c>
      <c r="E33" s="587">
        <v>0</v>
      </c>
      <c r="F33" s="587">
        <v>0</v>
      </c>
      <c r="G33" s="587">
        <v>0</v>
      </c>
      <c r="H33" s="587">
        <v>0</v>
      </c>
      <c r="I33" s="587">
        <v>0</v>
      </c>
      <c r="J33" s="587">
        <v>0</v>
      </c>
      <c r="K33" s="587">
        <v>0</v>
      </c>
      <c r="L33" s="587">
        <v>-3998439</v>
      </c>
      <c r="M33" s="587">
        <v>-277239186</v>
      </c>
    </row>
    <row r="34" spans="2:13">
      <c r="B34" s="605" t="s">
        <v>1116</v>
      </c>
      <c r="C34" s="587">
        <v>-74777476</v>
      </c>
      <c r="D34" s="587">
        <v>0</v>
      </c>
      <c r="E34" s="587">
        <v>238448622</v>
      </c>
      <c r="F34" s="587">
        <v>0</v>
      </c>
      <c r="G34" s="587">
        <v>0</v>
      </c>
      <c r="H34" s="587">
        <v>-9029282</v>
      </c>
      <c r="I34" s="587">
        <v>0</v>
      </c>
      <c r="J34" s="587">
        <v>-216490462</v>
      </c>
      <c r="K34" s="587">
        <v>0</v>
      </c>
      <c r="L34" s="587">
        <v>-6209455</v>
      </c>
      <c r="M34" s="587">
        <v>-68058053</v>
      </c>
    </row>
    <row r="35" spans="2:13" ht="26">
      <c r="B35" s="606" t="s">
        <v>781</v>
      </c>
      <c r="C35" s="591">
        <v>-5179990684</v>
      </c>
      <c r="D35" s="591">
        <v>-1079400006</v>
      </c>
      <c r="E35" s="591">
        <v>1692486909</v>
      </c>
      <c r="F35" s="591"/>
      <c r="G35" s="591">
        <v>0</v>
      </c>
      <c r="H35" s="591">
        <v>-297262989</v>
      </c>
      <c r="I35" s="591">
        <v>-132350473</v>
      </c>
      <c r="J35" s="591">
        <v>-216490462</v>
      </c>
      <c r="K35" s="591">
        <v>0</v>
      </c>
      <c r="L35" s="591">
        <v>-276695315</v>
      </c>
      <c r="M35" s="591">
        <v>-5489703020</v>
      </c>
    </row>
    <row r="36" spans="2:13">
      <c r="B36" s="605" t="s">
        <v>869</v>
      </c>
      <c r="C36" s="587">
        <v>157363022</v>
      </c>
      <c r="D36" s="587">
        <v>0</v>
      </c>
      <c r="E36" s="587">
        <v>6816014</v>
      </c>
      <c r="F36" s="587">
        <v>8976140</v>
      </c>
      <c r="G36" s="587">
        <v>0</v>
      </c>
      <c r="H36" s="587">
        <v>-6589698</v>
      </c>
      <c r="I36" s="587">
        <v>18630646</v>
      </c>
      <c r="J36" s="587">
        <v>0</v>
      </c>
      <c r="K36" s="587">
        <v>0</v>
      </c>
      <c r="L36" s="587">
        <v>405267</v>
      </c>
      <c r="M36" s="587">
        <v>185601391</v>
      </c>
    </row>
    <row r="37" spans="2:13" hidden="1">
      <c r="B37" s="605" t="s">
        <v>1117</v>
      </c>
      <c r="C37" s="587">
        <v>0</v>
      </c>
      <c r="D37" s="587">
        <v>0</v>
      </c>
      <c r="E37" s="587">
        <v>0</v>
      </c>
      <c r="F37" s="587"/>
      <c r="G37" s="587">
        <v>0</v>
      </c>
      <c r="H37" s="587">
        <v>0</v>
      </c>
      <c r="I37" s="587">
        <v>0</v>
      </c>
      <c r="J37" s="587">
        <v>0</v>
      </c>
      <c r="K37" s="587">
        <v>0</v>
      </c>
      <c r="L37" s="587">
        <v>0</v>
      </c>
      <c r="M37" s="587">
        <v>0</v>
      </c>
    </row>
    <row r="38" spans="2:13" ht="26">
      <c r="B38" s="606" t="s">
        <v>1036</v>
      </c>
      <c r="C38" s="607">
        <v>157363022</v>
      </c>
      <c r="D38" s="607">
        <v>0</v>
      </c>
      <c r="E38" s="607">
        <v>6816014</v>
      </c>
      <c r="F38" s="607">
        <v>8976140</v>
      </c>
      <c r="G38" s="607">
        <v>0</v>
      </c>
      <c r="H38" s="607">
        <v>-6589698</v>
      </c>
      <c r="I38" s="607">
        <v>18630646</v>
      </c>
      <c r="J38" s="607">
        <v>0</v>
      </c>
      <c r="K38" s="607">
        <v>0</v>
      </c>
      <c r="L38" s="607">
        <v>405267</v>
      </c>
      <c r="M38" s="607">
        <v>185601391</v>
      </c>
    </row>
    <row r="40" spans="2:13">
      <c r="D40"/>
      <c r="E40"/>
      <c r="F40"/>
      <c r="G40"/>
      <c r="H40"/>
      <c r="I40"/>
      <c r="J40"/>
      <c r="K40"/>
      <c r="L40"/>
      <c r="M40"/>
    </row>
    <row r="41" spans="2:13">
      <c r="D41"/>
      <c r="E41"/>
      <c r="F41"/>
      <c r="G41"/>
      <c r="H41"/>
      <c r="I41"/>
      <c r="J41"/>
      <c r="K41"/>
      <c r="L41"/>
      <c r="M41"/>
    </row>
    <row r="42" spans="2:13">
      <c r="D42"/>
      <c r="E42"/>
      <c r="F42"/>
      <c r="G42"/>
      <c r="H42"/>
      <c r="I42"/>
      <c r="J42"/>
      <c r="K42"/>
      <c r="L42"/>
      <c r="M42"/>
    </row>
    <row r="43" spans="2:13">
      <c r="D43"/>
      <c r="E43"/>
      <c r="F43"/>
      <c r="G43"/>
      <c r="H43"/>
      <c r="I43"/>
      <c r="J43"/>
      <c r="K43"/>
      <c r="L43"/>
      <c r="M43"/>
    </row>
    <row r="44" spans="2:13">
      <c r="D44"/>
      <c r="E44"/>
      <c r="F44"/>
      <c r="G44"/>
      <c r="H44"/>
      <c r="I44"/>
      <c r="J44"/>
      <c r="K44"/>
      <c r="L44"/>
      <c r="M44"/>
    </row>
    <row r="45" spans="2:13">
      <c r="D45"/>
      <c r="E45"/>
      <c r="F45"/>
      <c r="G45"/>
      <c r="H45"/>
      <c r="I45"/>
      <c r="J45"/>
      <c r="K45"/>
      <c r="L45"/>
      <c r="M45"/>
    </row>
    <row r="46" spans="2:13">
      <c r="D46"/>
      <c r="E46"/>
      <c r="F46"/>
      <c r="G46"/>
      <c r="H46"/>
      <c r="I46"/>
      <c r="J46"/>
      <c r="K46"/>
      <c r="L46"/>
      <c r="M46"/>
    </row>
    <row r="47" spans="2:13">
      <c r="D47"/>
      <c r="E47"/>
      <c r="F47"/>
      <c r="G47"/>
      <c r="H47"/>
      <c r="I47"/>
      <c r="J47"/>
      <c r="K47"/>
      <c r="L47"/>
      <c r="M47"/>
    </row>
    <row r="48" spans="2:13">
      <c r="D48"/>
      <c r="E48"/>
      <c r="F48"/>
      <c r="G48"/>
      <c r="H48"/>
      <c r="I48"/>
      <c r="J48"/>
      <c r="K48"/>
      <c r="L48"/>
      <c r="M48"/>
    </row>
    <row r="49" spans="4:13">
      <c r="D49"/>
      <c r="E49"/>
      <c r="F49"/>
      <c r="G49"/>
      <c r="H49"/>
      <c r="I49"/>
      <c r="J49"/>
      <c r="K49"/>
      <c r="L49"/>
      <c r="M49"/>
    </row>
    <row r="50" spans="4:13">
      <c r="D50"/>
      <c r="E50"/>
      <c r="F50"/>
      <c r="G50"/>
      <c r="H50"/>
      <c r="I50"/>
      <c r="J50"/>
      <c r="K50"/>
      <c r="L50"/>
      <c r="M50"/>
    </row>
    <row r="51" spans="4:13">
      <c r="D51"/>
      <c r="E51"/>
      <c r="F51"/>
      <c r="G51"/>
      <c r="H51"/>
      <c r="I51"/>
      <c r="J51"/>
      <c r="K51"/>
      <c r="L51"/>
      <c r="M51"/>
    </row>
    <row r="52" spans="4:13">
      <c r="D52"/>
      <c r="E52"/>
      <c r="F52"/>
      <c r="G52"/>
      <c r="H52"/>
      <c r="I52"/>
      <c r="J52"/>
      <c r="K52"/>
      <c r="L52"/>
      <c r="M52"/>
    </row>
    <row r="53" spans="4:13">
      <c r="D53"/>
      <c r="E53"/>
      <c r="F53"/>
      <c r="G53"/>
      <c r="H53"/>
      <c r="I53"/>
      <c r="J53"/>
      <c r="K53"/>
      <c r="L53"/>
      <c r="M53"/>
    </row>
    <row r="54" spans="4:13">
      <c r="D54"/>
      <c r="E54"/>
      <c r="F54"/>
      <c r="G54"/>
      <c r="H54"/>
      <c r="I54"/>
      <c r="J54"/>
      <c r="K54"/>
      <c r="L54"/>
      <c r="M54"/>
    </row>
    <row r="55" spans="4:13">
      <c r="D55"/>
      <c r="E55"/>
      <c r="F55"/>
      <c r="G55"/>
      <c r="H55"/>
      <c r="I55"/>
      <c r="J55"/>
      <c r="K55"/>
      <c r="L55"/>
      <c r="M55"/>
    </row>
    <row r="56" spans="4:13">
      <c r="D56"/>
      <c r="E56"/>
      <c r="F56"/>
      <c r="G56"/>
      <c r="H56"/>
      <c r="I56"/>
      <c r="J56"/>
      <c r="K56"/>
      <c r="L56"/>
      <c r="M56"/>
    </row>
    <row r="57" spans="4:13">
      <c r="D57"/>
      <c r="E57"/>
      <c r="F57"/>
      <c r="G57"/>
      <c r="H57"/>
      <c r="I57"/>
      <c r="J57"/>
      <c r="K57"/>
      <c r="L57"/>
      <c r="M57"/>
    </row>
    <row r="58" spans="4:13">
      <c r="D58"/>
      <c r="E58"/>
      <c r="F58"/>
      <c r="G58"/>
      <c r="H58"/>
      <c r="I58"/>
      <c r="J58"/>
      <c r="K58"/>
      <c r="L58"/>
      <c r="M58"/>
    </row>
    <row r="59" spans="4:13">
      <c r="D59"/>
      <c r="E59"/>
      <c r="F59"/>
      <c r="G59"/>
      <c r="H59"/>
      <c r="I59"/>
      <c r="J59"/>
      <c r="K59"/>
      <c r="L59"/>
      <c r="M59"/>
    </row>
  </sheetData>
  <mergeCells count="10">
    <mergeCell ref="M3:M4"/>
    <mergeCell ref="B24:B26"/>
    <mergeCell ref="C24:C25"/>
    <mergeCell ref="D24:F24"/>
    <mergeCell ref="G24:L24"/>
    <mergeCell ref="M24:M25"/>
    <mergeCell ref="B3:B5"/>
    <mergeCell ref="C3:C4"/>
    <mergeCell ref="D3:F3"/>
    <mergeCell ref="G3:L3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4EA9-F789-45D9-8CD5-DAADD7401DAE}">
  <dimension ref="B1:Q61"/>
  <sheetViews>
    <sheetView showGridLines="0" zoomScale="90" zoomScaleNormal="90" workbookViewId="0">
      <selection activeCell="J16" sqref="J16:L16"/>
    </sheetView>
  </sheetViews>
  <sheetFormatPr baseColWidth="10" defaultColWidth="11.453125" defaultRowHeight="13"/>
  <cols>
    <col min="1" max="1" width="1.1796875" style="179" customWidth="1"/>
    <col min="2" max="2" width="31.81640625" style="179" customWidth="1"/>
    <col min="3" max="3" width="7.1796875" style="179" customWidth="1"/>
    <col min="4" max="4" width="19.54296875" style="179" customWidth="1"/>
    <col min="5" max="5" width="19" style="179" customWidth="1"/>
    <col min="6" max="6" width="14.7265625" style="179" bestFit="1" customWidth="1"/>
    <col min="7" max="7" width="16.36328125" style="179" customWidth="1"/>
    <col min="8" max="8" width="19.54296875" style="179" customWidth="1"/>
    <col min="9" max="9" width="2.1796875" style="179" customWidth="1"/>
    <col min="10" max="11" width="14.7265625" style="179" bestFit="1" customWidth="1"/>
    <col min="12" max="12" width="14.26953125" style="179" bestFit="1" customWidth="1"/>
    <col min="13" max="13" width="13.7265625" style="179" bestFit="1" customWidth="1"/>
    <col min="14" max="15" width="11.453125" style="179"/>
    <col min="16" max="16" width="12.7265625" style="179" customWidth="1"/>
    <col min="17" max="17" width="13.7265625" style="179" bestFit="1" customWidth="1"/>
    <col min="18" max="18" width="15.7265625" style="179" bestFit="1" customWidth="1"/>
    <col min="19" max="19" width="14.7265625" style="179" bestFit="1" customWidth="1"/>
    <col min="20" max="16384" width="11.453125" style="179"/>
  </cols>
  <sheetData>
    <row r="1" spans="2:11" ht="5.25" customHeight="1"/>
    <row r="2" spans="2:11">
      <c r="B2" s="76" t="s">
        <v>692</v>
      </c>
      <c r="C2" s="76"/>
      <c r="D2" s="76"/>
      <c r="E2" s="76"/>
      <c r="F2" s="76"/>
      <c r="G2" s="76"/>
      <c r="H2"/>
    </row>
    <row r="3" spans="2:11" ht="6" customHeight="1">
      <c r="C3" s="609"/>
    </row>
    <row r="4" spans="2:11" ht="42.65" customHeight="1">
      <c r="B4" s="610" t="s">
        <v>1148</v>
      </c>
      <c r="C4" s="611" t="s">
        <v>151</v>
      </c>
      <c r="D4" s="549" t="s">
        <v>1373</v>
      </c>
      <c r="E4" s="549" t="s">
        <v>976</v>
      </c>
      <c r="F4" s="165" t="s">
        <v>669</v>
      </c>
    </row>
    <row r="5" spans="2:11">
      <c r="B5" s="612" t="s">
        <v>584</v>
      </c>
      <c r="C5" s="613">
        <v>5</v>
      </c>
      <c r="D5" s="614">
        <v>564926038</v>
      </c>
      <c r="E5" s="614">
        <v>0</v>
      </c>
      <c r="F5" s="614">
        <f>+D5-E5</f>
        <v>564926038</v>
      </c>
    </row>
    <row r="6" spans="2:11" ht="13" customHeight="1">
      <c r="B6" s="612" t="s">
        <v>71</v>
      </c>
      <c r="C6" s="613">
        <v>6</v>
      </c>
      <c r="D6" s="614">
        <v>178080985</v>
      </c>
      <c r="E6" s="614">
        <v>0</v>
      </c>
      <c r="F6" s="614">
        <f t="shared" ref="F6:F9" si="0">+D6-E6</f>
        <v>178080985</v>
      </c>
      <c r="K6" s="615"/>
    </row>
    <row r="7" spans="2:11">
      <c r="B7" s="612" t="s">
        <v>449</v>
      </c>
      <c r="C7" s="613">
        <v>6</v>
      </c>
      <c r="D7" s="614">
        <v>245791550</v>
      </c>
      <c r="E7" s="614">
        <v>0</v>
      </c>
      <c r="F7" s="614">
        <f t="shared" si="0"/>
        <v>245791550</v>
      </c>
    </row>
    <row r="8" spans="2:11">
      <c r="B8" s="612" t="s">
        <v>456</v>
      </c>
      <c r="C8" s="613">
        <v>17</v>
      </c>
      <c r="D8" s="614">
        <v>825786472</v>
      </c>
      <c r="E8" s="614">
        <v>0</v>
      </c>
      <c r="F8" s="614">
        <f t="shared" si="0"/>
        <v>825786472</v>
      </c>
      <c r="K8" s="615"/>
    </row>
    <row r="9" spans="2:11">
      <c r="B9" s="612" t="s">
        <v>455</v>
      </c>
      <c r="C9" s="613">
        <v>17</v>
      </c>
      <c r="D9" s="614">
        <v>3750953599</v>
      </c>
      <c r="E9" s="614">
        <v>0</v>
      </c>
      <c r="F9" s="614">
        <f t="shared" si="0"/>
        <v>3750953599</v>
      </c>
      <c r="K9" s="615"/>
    </row>
    <row r="10" spans="2:11" ht="6" customHeight="1">
      <c r="C10" s="609"/>
      <c r="D10" s="616"/>
      <c r="E10" s="616"/>
      <c r="F10" s="616"/>
    </row>
    <row r="11" spans="2:11">
      <c r="B11" s="76" t="s">
        <v>1148</v>
      </c>
      <c r="C11" s="460"/>
      <c r="D11" s="479">
        <f t="shared" ref="D11:E11" si="1">SUM(D8:D9)-SUM(D5:D7)</f>
        <v>3587941498</v>
      </c>
      <c r="E11" s="479">
        <f t="shared" si="1"/>
        <v>0</v>
      </c>
      <c r="F11" s="479">
        <f>SUM(F8:F9)-SUM(F5:F7)</f>
        <v>3587941498</v>
      </c>
    </row>
    <row r="12" spans="2:11" ht="13" customHeight="1">
      <c r="C12" s="609"/>
      <c r="D12" s="616"/>
      <c r="E12" s="616"/>
      <c r="F12" s="616"/>
    </row>
    <row r="13" spans="2:11" ht="26.15" customHeight="1">
      <c r="B13" s="617" t="s">
        <v>1149</v>
      </c>
      <c r="C13" s="611" t="s">
        <v>151</v>
      </c>
      <c r="D13" s="549" t="str">
        <f>+D4</f>
        <v>Consolidado 31/03/2024</v>
      </c>
      <c r="E13" s="549" t="s">
        <v>976</v>
      </c>
      <c r="F13" s="165" t="s">
        <v>669</v>
      </c>
    </row>
    <row r="14" spans="2:11" ht="13" customHeight="1">
      <c r="B14" s="612" t="s">
        <v>584</v>
      </c>
      <c r="C14" s="613">
        <v>5</v>
      </c>
      <c r="D14" s="614">
        <v>564926038</v>
      </c>
      <c r="E14" s="614">
        <v>0</v>
      </c>
      <c r="F14" s="614">
        <f>+D14-E14</f>
        <v>564926038</v>
      </c>
    </row>
    <row r="15" spans="2:11" ht="13" customHeight="1">
      <c r="B15" s="612" t="s">
        <v>71</v>
      </c>
      <c r="C15" s="613">
        <v>6</v>
      </c>
      <c r="D15" s="614">
        <v>178080985</v>
      </c>
      <c r="E15" s="614">
        <v>0</v>
      </c>
      <c r="F15" s="614">
        <f t="shared" ref="F15:F20" si="2">+D15-E15</f>
        <v>178080985</v>
      </c>
    </row>
    <row r="16" spans="2:11" ht="13" customHeight="1">
      <c r="B16" s="612" t="s">
        <v>449</v>
      </c>
      <c r="C16" s="613">
        <v>6</v>
      </c>
      <c r="D16" s="614">
        <v>245791550</v>
      </c>
      <c r="E16" s="614">
        <v>0</v>
      </c>
      <c r="F16" s="614">
        <f t="shared" si="2"/>
        <v>245791550</v>
      </c>
    </row>
    <row r="17" spans="2:14" ht="13" customHeight="1">
      <c r="B17" s="612" t="s">
        <v>456</v>
      </c>
      <c r="C17" s="613">
        <v>17</v>
      </c>
      <c r="D17" s="614">
        <v>825786472</v>
      </c>
      <c r="E17" s="614">
        <v>0</v>
      </c>
      <c r="F17" s="614">
        <f t="shared" si="2"/>
        <v>825786472</v>
      </c>
    </row>
    <row r="18" spans="2:14" ht="13" customHeight="1">
      <c r="B18" s="612" t="s">
        <v>1066</v>
      </c>
      <c r="C18" s="613">
        <v>30</v>
      </c>
      <c r="D18" s="614">
        <v>194585896</v>
      </c>
      <c r="E18" s="614">
        <v>0</v>
      </c>
      <c r="F18" s="614">
        <f t="shared" si="2"/>
        <v>194585896</v>
      </c>
    </row>
    <row r="19" spans="2:14" ht="13" customHeight="1">
      <c r="B19" s="612" t="s">
        <v>455</v>
      </c>
      <c r="C19" s="613">
        <v>17</v>
      </c>
      <c r="D19" s="614">
        <v>3750953599</v>
      </c>
      <c r="E19" s="614">
        <v>0</v>
      </c>
      <c r="F19" s="614">
        <f t="shared" si="2"/>
        <v>3750953599</v>
      </c>
    </row>
    <row r="20" spans="2:14" ht="13" customHeight="1">
      <c r="B20" s="612" t="s">
        <v>756</v>
      </c>
      <c r="C20" s="613">
        <v>30</v>
      </c>
      <c r="D20" s="614">
        <v>1081584792</v>
      </c>
      <c r="E20" s="614">
        <v>0</v>
      </c>
      <c r="F20" s="614">
        <f t="shared" si="2"/>
        <v>1081584792</v>
      </c>
    </row>
    <row r="21" spans="2:14" ht="6" customHeight="1">
      <c r="C21" s="609"/>
      <c r="D21" s="616"/>
      <c r="E21" s="616"/>
      <c r="F21" s="616"/>
    </row>
    <row r="22" spans="2:14">
      <c r="B22" s="76" t="s">
        <v>1149</v>
      </c>
      <c r="C22" s="460"/>
      <c r="D22" s="479">
        <f>SUM(D17:D20)-SUM(D14:D16)</f>
        <v>4864112186</v>
      </c>
      <c r="E22" s="479">
        <f t="shared" ref="E22" si="3">SUM(E17:E18)-SUM(E14:E16)</f>
        <v>0</v>
      </c>
      <c r="F22" s="479">
        <f>SUM(F17:F20)-SUM(F14:F16)</f>
        <v>4864112186</v>
      </c>
    </row>
    <row r="23" spans="2:14" ht="6" customHeight="1">
      <c r="C23" s="609"/>
      <c r="D23" s="616"/>
      <c r="E23" s="616"/>
      <c r="F23" s="616"/>
    </row>
    <row r="24" spans="2:14" ht="26.15" customHeight="1">
      <c r="B24" s="610" t="s">
        <v>652</v>
      </c>
      <c r="C24" s="611" t="s">
        <v>151</v>
      </c>
      <c r="D24" s="549" t="str">
        <f>+$D$4</f>
        <v>Consolidado 31/03/2024</v>
      </c>
      <c r="E24" s="549" t="str">
        <f>+E4</f>
        <v xml:space="preserve">Mantenidos                        para la venta         </v>
      </c>
      <c r="F24" s="165" t="s">
        <v>687</v>
      </c>
    </row>
    <row r="25" spans="2:14" ht="26.5" customHeight="1">
      <c r="B25" s="618" t="s">
        <v>460</v>
      </c>
      <c r="C25" s="613">
        <v>23</v>
      </c>
      <c r="D25" s="614">
        <v>4327364402</v>
      </c>
      <c r="E25" s="614">
        <v>0</v>
      </c>
      <c r="F25" s="614">
        <f>+D25-E25</f>
        <v>4327364402</v>
      </c>
    </row>
    <row r="26" spans="2:14">
      <c r="B26" s="612" t="s">
        <v>461</v>
      </c>
      <c r="C26" s="613">
        <v>23</v>
      </c>
      <c r="D26" s="614">
        <v>633715769</v>
      </c>
      <c r="E26" s="614">
        <v>0</v>
      </c>
      <c r="F26" s="614">
        <f>+D26-E26</f>
        <v>633715769</v>
      </c>
    </row>
    <row r="27" spans="2:14" ht="6" customHeight="1">
      <c r="C27" s="609"/>
      <c r="D27" s="616"/>
      <c r="E27" s="616"/>
      <c r="F27" s="616"/>
    </row>
    <row r="28" spans="2:14">
      <c r="B28" s="76" t="s">
        <v>653</v>
      </c>
      <c r="C28" s="460"/>
      <c r="D28" s="479">
        <f>+D25+D26</f>
        <v>4961080171</v>
      </c>
      <c r="E28" s="479">
        <v>0</v>
      </c>
      <c r="F28" s="479">
        <f t="shared" ref="F28" si="4">+F25+F26</f>
        <v>4961080171</v>
      </c>
    </row>
    <row r="29" spans="2:14" ht="6" customHeight="1">
      <c r="C29" s="609"/>
      <c r="D29" s="616"/>
      <c r="E29" s="616"/>
      <c r="F29" s="616"/>
    </row>
    <row r="30" spans="2:14" ht="26">
      <c r="B30" s="610" t="s">
        <v>654</v>
      </c>
      <c r="C30" s="611" t="s">
        <v>151</v>
      </c>
      <c r="D30" s="549" t="str">
        <f>+$D$4</f>
        <v>Consolidado 31/03/2024</v>
      </c>
      <c r="E30" s="549" t="str">
        <f>+E4</f>
        <v xml:space="preserve">Mantenidos                        para la venta         </v>
      </c>
      <c r="F30" s="165" t="s">
        <v>669</v>
      </c>
      <c r="L30" s="429"/>
      <c r="M30" s="429"/>
    </row>
    <row r="31" spans="2:14">
      <c r="B31" s="618" t="s">
        <v>111</v>
      </c>
      <c r="C31" s="613"/>
      <c r="D31" s="614">
        <v>3466413414</v>
      </c>
      <c r="E31" s="614">
        <v>0</v>
      </c>
      <c r="F31" s="614">
        <f>+D31-E31</f>
        <v>3466413414</v>
      </c>
      <c r="K31" s="615"/>
      <c r="L31" s="615"/>
      <c r="M31" s="615"/>
      <c r="N31" s="615"/>
    </row>
    <row r="32" spans="2:14">
      <c r="B32" s="612" t="s">
        <v>452</v>
      </c>
      <c r="C32" s="613"/>
      <c r="D32" s="614">
        <v>11475410522</v>
      </c>
      <c r="E32" s="614">
        <v>0</v>
      </c>
      <c r="F32" s="614">
        <f t="shared" ref="F32:F33" si="5">+D32-E32</f>
        <v>11475410522</v>
      </c>
      <c r="K32" s="615"/>
    </row>
    <row r="33" spans="2:17">
      <c r="B33" s="612" t="s">
        <v>655</v>
      </c>
      <c r="C33" s="613">
        <v>31</v>
      </c>
      <c r="D33" s="614">
        <v>3710904</v>
      </c>
      <c r="E33" s="614">
        <v>0</v>
      </c>
      <c r="F33" s="614">
        <f t="shared" si="5"/>
        <v>3710904</v>
      </c>
      <c r="K33" s="619"/>
      <c r="N33" s="615"/>
      <c r="Q33" s="615"/>
    </row>
    <row r="34" spans="2:17" ht="6" customHeight="1">
      <c r="B34" s="620"/>
      <c r="C34" s="621"/>
      <c r="D34" s="616"/>
      <c r="E34" s="616"/>
      <c r="F34" s="616"/>
      <c r="N34" s="615"/>
    </row>
    <row r="35" spans="2:17">
      <c r="B35" s="76" t="s">
        <v>654</v>
      </c>
      <c r="C35" s="460"/>
      <c r="D35" s="479">
        <f>+D31+D32-D33</f>
        <v>14938113032</v>
      </c>
      <c r="E35" s="479">
        <f>+E31+E32</f>
        <v>0</v>
      </c>
      <c r="F35" s="479">
        <f>+F31+F32-F33</f>
        <v>14938113032</v>
      </c>
    </row>
    <row r="36" spans="2:17" ht="6" customHeight="1">
      <c r="C36" s="609"/>
      <c r="D36" s="616"/>
      <c r="E36" s="616"/>
      <c r="F36" s="616"/>
      <c r="N36" s="615"/>
    </row>
    <row r="37" spans="2:17" ht="26">
      <c r="B37" s="610" t="s">
        <v>656</v>
      </c>
      <c r="C37" s="611" t="s">
        <v>151</v>
      </c>
      <c r="D37" s="549" t="str">
        <f>+$D$4</f>
        <v>Consolidado 31/03/2024</v>
      </c>
      <c r="E37" s="549" t="str">
        <f>+E4</f>
        <v xml:space="preserve">Mantenidos                        para la venta         </v>
      </c>
      <c r="F37" s="165" t="s">
        <v>669</v>
      </c>
      <c r="L37" s="429"/>
      <c r="M37" s="429"/>
    </row>
    <row r="38" spans="2:17" ht="13" customHeight="1">
      <c r="B38" s="612" t="s">
        <v>592</v>
      </c>
      <c r="C38" s="613"/>
      <c r="D38" s="614">
        <v>4355953390</v>
      </c>
      <c r="E38" s="614">
        <v>0</v>
      </c>
      <c r="F38" s="614">
        <f>+D38-E38</f>
        <v>4355953390</v>
      </c>
      <c r="K38" s="615"/>
      <c r="L38" s="615"/>
      <c r="M38" s="615"/>
      <c r="N38" s="615"/>
    </row>
    <row r="39" spans="2:17">
      <c r="B39" s="612" t="s">
        <v>593</v>
      </c>
      <c r="C39" s="613"/>
      <c r="D39" s="614">
        <v>5624790375</v>
      </c>
      <c r="E39" s="614">
        <v>0</v>
      </c>
      <c r="F39" s="614">
        <f t="shared" ref="F39:F40" si="6">+D39-E39</f>
        <v>5624790375</v>
      </c>
      <c r="K39" s="615"/>
    </row>
    <row r="40" spans="2:17" ht="26">
      <c r="B40" s="618" t="s">
        <v>668</v>
      </c>
      <c r="C40" s="613">
        <v>31</v>
      </c>
      <c r="D40" s="614">
        <v>3710904</v>
      </c>
      <c r="E40" s="614">
        <v>0</v>
      </c>
      <c r="F40" s="614">
        <f t="shared" si="6"/>
        <v>3710904</v>
      </c>
      <c r="Q40" s="615"/>
    </row>
    <row r="41" spans="2:17" ht="6" customHeight="1">
      <c r="C41" s="609"/>
      <c r="D41" s="616"/>
      <c r="E41" s="616"/>
      <c r="F41" s="616"/>
    </row>
    <row r="42" spans="2:17">
      <c r="B42" s="76" t="s">
        <v>656</v>
      </c>
      <c r="C42" s="460"/>
      <c r="D42" s="479">
        <f>+D38+D39-D40</f>
        <v>9977032861</v>
      </c>
      <c r="E42" s="479">
        <f>+E38+E39</f>
        <v>0</v>
      </c>
      <c r="F42" s="479">
        <f>+F38+F39-F40</f>
        <v>9977032861</v>
      </c>
    </row>
    <row r="43" spans="2:17" ht="6" customHeight="1">
      <c r="C43" s="609"/>
      <c r="D43" s="616"/>
      <c r="E43" s="616"/>
      <c r="F43" s="616"/>
    </row>
    <row r="44" spans="2:17" ht="26">
      <c r="B44" s="920"/>
      <c r="C44" s="921"/>
      <c r="D44" s="549" t="str">
        <f>+$D$4</f>
        <v>Consolidado 31/03/2024</v>
      </c>
      <c r="E44" s="549" t="str">
        <f>+E4</f>
        <v xml:space="preserve">Mantenidos                        para la venta         </v>
      </c>
      <c r="F44" s="165" t="s">
        <v>669</v>
      </c>
    </row>
    <row r="45" spans="2:17" ht="26.5" customHeight="1">
      <c r="B45" s="922" t="s">
        <v>728</v>
      </c>
      <c r="C45" s="923"/>
      <c r="D45" s="614">
        <v>3111781053</v>
      </c>
      <c r="E45" s="614">
        <v>0</v>
      </c>
      <c r="F45" s="622">
        <f>+D45-E45</f>
        <v>3111781053</v>
      </c>
    </row>
    <row r="46" spans="2:17" ht="6" customHeight="1">
      <c r="C46" s="609"/>
      <c r="D46" s="616"/>
      <c r="E46" s="616"/>
      <c r="F46" s="616"/>
      <c r="G46" s="616"/>
      <c r="H46" s="616"/>
    </row>
    <row r="47" spans="2:17" ht="13" customHeight="1">
      <c r="B47" s="128" t="s">
        <v>1172</v>
      </c>
      <c r="C47" s="623"/>
      <c r="D47" s="623"/>
      <c r="E47" s="623"/>
      <c r="F47" s="623"/>
      <c r="G47" s="623"/>
      <c r="H47" s="479">
        <v>1382728898</v>
      </c>
    </row>
    <row r="48" spans="2:17" ht="6" customHeight="1">
      <c r="C48" s="609"/>
      <c r="D48" s="616"/>
      <c r="E48" s="616"/>
      <c r="F48" s="616"/>
      <c r="G48" s="616"/>
      <c r="H48" s="616"/>
    </row>
    <row r="49" spans="2:8">
      <c r="B49" s="128" t="s">
        <v>1374</v>
      </c>
      <c r="C49" s="623"/>
      <c r="D49" s="623"/>
      <c r="E49" s="623"/>
      <c r="F49" s="623"/>
      <c r="G49" s="623"/>
      <c r="H49" s="159"/>
    </row>
    <row r="50" spans="2:8">
      <c r="B50" s="924" t="s">
        <v>657</v>
      </c>
      <c r="C50" s="925"/>
      <c r="D50" s="925"/>
      <c r="E50" s="925"/>
      <c r="F50" s="925"/>
      <c r="G50" s="926"/>
      <c r="H50" s="624">
        <v>981.71</v>
      </c>
    </row>
    <row r="51" spans="2:8">
      <c r="B51" s="924" t="s">
        <v>658</v>
      </c>
      <c r="C51" s="925"/>
      <c r="D51" s="925"/>
      <c r="E51" s="925"/>
      <c r="F51" s="925"/>
      <c r="G51" s="926"/>
      <c r="H51" s="624">
        <v>37093.519999999997</v>
      </c>
    </row>
    <row r="52" spans="2:8" ht="6" customHeight="1">
      <c r="C52" s="609"/>
      <c r="D52" s="616"/>
      <c r="E52" s="616"/>
      <c r="F52" s="616"/>
      <c r="G52" s="616"/>
      <c r="H52" s="616"/>
    </row>
    <row r="53" spans="2:8">
      <c r="B53" s="927" t="s">
        <v>659</v>
      </c>
      <c r="C53" s="928"/>
      <c r="D53" s="928"/>
      <c r="E53" s="928"/>
      <c r="F53" s="928"/>
      <c r="G53" s="928"/>
      <c r="H53" s="929"/>
    </row>
    <row r="54" spans="2:8" ht="26">
      <c r="B54" s="918" t="s">
        <v>667</v>
      </c>
      <c r="C54" s="919"/>
      <c r="D54" s="98" t="s">
        <v>660</v>
      </c>
      <c r="E54" s="625" t="s">
        <v>1005</v>
      </c>
      <c r="F54" s="98" t="s">
        <v>1375</v>
      </c>
      <c r="G54" s="98" t="s">
        <v>1376</v>
      </c>
      <c r="H54" s="625" t="s">
        <v>1377</v>
      </c>
    </row>
    <row r="55" spans="2:8">
      <c r="B55" s="924" t="s">
        <v>661</v>
      </c>
      <c r="C55" s="926"/>
      <c r="D55" s="613" t="s">
        <v>662</v>
      </c>
      <c r="E55" s="626">
        <v>1.2</v>
      </c>
      <c r="F55" s="626">
        <v>1.2</v>
      </c>
      <c r="G55" s="627" t="s">
        <v>1378</v>
      </c>
      <c r="H55" s="624">
        <f>+F11/F28</f>
        <v>0.72321780223857624</v>
      </c>
    </row>
    <row r="56" spans="2:8">
      <c r="B56" s="924" t="s">
        <v>688</v>
      </c>
      <c r="C56" s="926"/>
      <c r="D56" s="613" t="s">
        <v>663</v>
      </c>
      <c r="E56" s="626">
        <v>1.2</v>
      </c>
      <c r="F56" s="626">
        <v>1.2</v>
      </c>
      <c r="G56" s="627" t="s">
        <v>1378</v>
      </c>
      <c r="H56" s="624">
        <f>(SUM(F8:F9)-SUM(F5:F6))/F25</f>
        <v>0.88592794409182274</v>
      </c>
    </row>
    <row r="57" spans="2:8" ht="38.25" customHeight="1">
      <c r="B57" s="930" t="s">
        <v>664</v>
      </c>
      <c r="C57" s="931"/>
      <c r="D57" s="613" t="s">
        <v>665</v>
      </c>
      <c r="E57" s="626">
        <v>1.2</v>
      </c>
      <c r="F57" s="626">
        <v>1.2</v>
      </c>
      <c r="G57" s="627" t="s">
        <v>1378</v>
      </c>
      <c r="H57" s="628">
        <f>(F35/F42)</f>
        <v>1.4972500582204908</v>
      </c>
    </row>
    <row r="58" spans="2:8">
      <c r="B58" s="930" t="s">
        <v>1037</v>
      </c>
      <c r="C58" s="931"/>
      <c r="D58" s="613" t="s">
        <v>666</v>
      </c>
      <c r="E58" s="626">
        <v>11.5</v>
      </c>
      <c r="F58" s="626">
        <v>11.5</v>
      </c>
      <c r="G58" s="627" t="s">
        <v>1160</v>
      </c>
      <c r="H58" s="628">
        <f>(+F25+F26)/H51/1000</f>
        <v>133.74519784048533</v>
      </c>
    </row>
    <row r="59" spans="2:8" ht="24.75" customHeight="1">
      <c r="B59" s="930" t="s">
        <v>800</v>
      </c>
      <c r="C59" s="931"/>
      <c r="D59" s="613" t="s">
        <v>665</v>
      </c>
      <c r="E59" s="626">
        <v>1.2</v>
      </c>
      <c r="F59" s="626">
        <v>1.2</v>
      </c>
      <c r="G59" s="627" t="s">
        <v>1378</v>
      </c>
      <c r="H59" s="628">
        <f>+F35/F45</f>
        <v>4.8005025988568484</v>
      </c>
    </row>
    <row r="60" spans="2:8">
      <c r="B60" s="930" t="s">
        <v>1037</v>
      </c>
      <c r="C60" s="931"/>
      <c r="D60" s="613" t="s">
        <v>666</v>
      </c>
      <c r="E60" s="626">
        <v>28</v>
      </c>
      <c r="F60" s="626">
        <v>28</v>
      </c>
      <c r="G60" s="627" t="s">
        <v>1160</v>
      </c>
      <c r="H60" s="628">
        <f>(+F25+F26)/H51/1000</f>
        <v>133.74519784048533</v>
      </c>
    </row>
    <row r="61" spans="2:8" ht="24.75" customHeight="1">
      <c r="B61" s="930" t="s">
        <v>1038</v>
      </c>
      <c r="C61" s="931"/>
      <c r="D61" s="613" t="s">
        <v>662</v>
      </c>
      <c r="E61" s="626">
        <v>4</v>
      </c>
      <c r="F61" s="626">
        <v>28</v>
      </c>
      <c r="G61" s="627" t="s">
        <v>1160</v>
      </c>
      <c r="H61" s="628">
        <f>(F22/H47)</f>
        <v>3.5177627321129439</v>
      </c>
    </row>
  </sheetData>
  <mergeCells count="13">
    <mergeCell ref="B61:C61"/>
    <mergeCell ref="B55:C55"/>
    <mergeCell ref="B56:C56"/>
    <mergeCell ref="B57:C57"/>
    <mergeCell ref="B58:C58"/>
    <mergeCell ref="B59:C59"/>
    <mergeCell ref="B60:C60"/>
    <mergeCell ref="B54:C54"/>
    <mergeCell ref="B44:C44"/>
    <mergeCell ref="B45:C45"/>
    <mergeCell ref="B50:G50"/>
    <mergeCell ref="B51:G51"/>
    <mergeCell ref="B53:H5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Q61"/>
  <sheetViews>
    <sheetView showGridLines="0" zoomScaleNormal="100" workbookViewId="0">
      <selection activeCell="J16" sqref="J16:L16"/>
    </sheetView>
  </sheetViews>
  <sheetFormatPr baseColWidth="10" defaultColWidth="11.453125" defaultRowHeight="13"/>
  <cols>
    <col min="1" max="1" width="1.1796875" style="4" customWidth="1"/>
    <col min="2" max="2" width="31.81640625" style="4" customWidth="1"/>
    <col min="3" max="3" width="7.1796875" style="4" customWidth="1"/>
    <col min="4" max="4" width="19.54296875" style="4" customWidth="1"/>
    <col min="5" max="5" width="19" style="4" customWidth="1"/>
    <col min="6" max="6" width="19.54296875" style="4" customWidth="1"/>
    <col min="7" max="7" width="2.1796875" style="4" customWidth="1"/>
    <col min="8" max="9" width="14.7265625" bestFit="1" customWidth="1"/>
    <col min="10" max="10" width="14.26953125" bestFit="1" customWidth="1"/>
    <col min="11" max="11" width="13.7265625" bestFit="1" customWidth="1"/>
    <col min="14" max="14" width="12.7265625" customWidth="1"/>
    <col min="15" max="15" width="13.7265625" bestFit="1" customWidth="1"/>
    <col min="16" max="16" width="15.7265625" style="4" bestFit="1" customWidth="1"/>
    <col min="17" max="17" width="14.7265625" style="4" bestFit="1" customWidth="1"/>
    <col min="18" max="16384" width="11.453125" style="4"/>
  </cols>
  <sheetData>
    <row r="1" spans="2:6" ht="5.25" customHeight="1"/>
    <row r="2" spans="2:6">
      <c r="B2" s="6" t="s">
        <v>692</v>
      </c>
      <c r="C2" s="6"/>
      <c r="D2" s="6"/>
      <c r="E2" s="6"/>
      <c r="F2" s="6"/>
    </row>
    <row r="3" spans="2:6" ht="6" customHeight="1">
      <c r="C3" s="16"/>
    </row>
    <row r="4" spans="2:6" ht="42.65" customHeight="1">
      <c r="B4" s="34" t="s">
        <v>1148</v>
      </c>
      <c r="C4" s="35" t="s">
        <v>151</v>
      </c>
      <c r="D4" s="36" t="s">
        <v>1202</v>
      </c>
      <c r="E4" s="36" t="s">
        <v>976</v>
      </c>
      <c r="F4" s="27" t="s">
        <v>669</v>
      </c>
    </row>
    <row r="5" spans="2:6">
      <c r="B5" s="37" t="s">
        <v>584</v>
      </c>
      <c r="C5" s="38">
        <v>5</v>
      </c>
      <c r="D5" s="17">
        <v>483125584</v>
      </c>
      <c r="E5" s="17">
        <v>0</v>
      </c>
      <c r="F5" s="17">
        <v>483125584</v>
      </c>
    </row>
    <row r="6" spans="2:6" ht="13" customHeight="1">
      <c r="B6" s="37" t="s">
        <v>71</v>
      </c>
      <c r="C6" s="38">
        <v>6</v>
      </c>
      <c r="D6" s="17">
        <v>211081454</v>
      </c>
      <c r="E6" s="17">
        <v>0</v>
      </c>
      <c r="F6" s="17">
        <v>211081454</v>
      </c>
    </row>
    <row r="7" spans="2:6">
      <c r="B7" s="37" t="s">
        <v>449</v>
      </c>
      <c r="C7" s="38">
        <v>6</v>
      </c>
      <c r="D7" s="17">
        <v>230585174</v>
      </c>
      <c r="E7" s="17">
        <v>0</v>
      </c>
      <c r="F7" s="17">
        <v>230585174</v>
      </c>
    </row>
    <row r="8" spans="2:6">
      <c r="B8" s="37" t="s">
        <v>456</v>
      </c>
      <c r="C8" s="38">
        <v>17</v>
      </c>
      <c r="D8" s="17">
        <v>505461062</v>
      </c>
      <c r="E8" s="17">
        <v>0</v>
      </c>
      <c r="F8" s="17">
        <v>505461062</v>
      </c>
    </row>
    <row r="9" spans="2:6">
      <c r="B9" s="37" t="s">
        <v>455</v>
      </c>
      <c r="C9" s="38">
        <v>17</v>
      </c>
      <c r="D9" s="17">
        <v>3704831700</v>
      </c>
      <c r="E9" s="17">
        <v>0</v>
      </c>
      <c r="F9" s="17">
        <v>3704831700</v>
      </c>
    </row>
    <row r="10" spans="2:6" ht="6" customHeight="1">
      <c r="C10" s="16"/>
      <c r="D10" s="19"/>
      <c r="E10" s="19"/>
      <c r="F10" s="19"/>
    </row>
    <row r="11" spans="2:6">
      <c r="B11" s="6" t="s">
        <v>1148</v>
      </c>
      <c r="C11" s="25"/>
      <c r="D11" s="26">
        <v>3285500550</v>
      </c>
      <c r="E11" s="26">
        <v>0</v>
      </c>
      <c r="F11" s="26">
        <v>3285500550</v>
      </c>
    </row>
    <row r="12" spans="2:6" ht="13" customHeight="1">
      <c r="C12" s="16"/>
      <c r="D12" s="19"/>
      <c r="E12" s="19"/>
      <c r="F12" s="19"/>
    </row>
    <row r="13" spans="2:6" ht="26.15" customHeight="1">
      <c r="B13" s="47" t="s">
        <v>1149</v>
      </c>
      <c r="C13" s="35" t="s">
        <v>151</v>
      </c>
      <c r="D13" s="36" t="s">
        <v>1202</v>
      </c>
      <c r="E13" s="36" t="s">
        <v>976</v>
      </c>
      <c r="F13" s="27" t="s">
        <v>669</v>
      </c>
    </row>
    <row r="14" spans="2:6" ht="13" customHeight="1">
      <c r="B14" s="37" t="s">
        <v>584</v>
      </c>
      <c r="C14" s="38">
        <v>5</v>
      </c>
      <c r="D14" s="17">
        <v>483125584</v>
      </c>
      <c r="E14" s="17">
        <v>0</v>
      </c>
      <c r="F14" s="17">
        <v>483125584</v>
      </c>
    </row>
    <row r="15" spans="2:6" ht="13" customHeight="1">
      <c r="B15" s="37" t="s">
        <v>71</v>
      </c>
      <c r="C15" s="38">
        <v>6</v>
      </c>
      <c r="D15" s="17">
        <v>211081454</v>
      </c>
      <c r="E15" s="17">
        <v>0</v>
      </c>
      <c r="F15" s="17">
        <v>211081454</v>
      </c>
    </row>
    <row r="16" spans="2:6" ht="13" customHeight="1">
      <c r="B16" s="37" t="s">
        <v>449</v>
      </c>
      <c r="C16" s="38">
        <v>6</v>
      </c>
      <c r="D16" s="17">
        <v>230585174</v>
      </c>
      <c r="E16" s="17">
        <v>0</v>
      </c>
      <c r="F16" s="17">
        <v>230585174</v>
      </c>
    </row>
    <row r="17" spans="2:6" ht="13" customHeight="1">
      <c r="B17" s="37" t="s">
        <v>456</v>
      </c>
      <c r="C17" s="38">
        <v>17</v>
      </c>
      <c r="D17" s="17">
        <v>505461062</v>
      </c>
      <c r="E17" s="17">
        <v>0</v>
      </c>
      <c r="F17" s="17">
        <v>505461062</v>
      </c>
    </row>
    <row r="18" spans="2:6" ht="13" customHeight="1">
      <c r="B18" s="37" t="s">
        <v>1066</v>
      </c>
      <c r="C18" s="38">
        <v>30</v>
      </c>
      <c r="D18" s="17">
        <v>180834620</v>
      </c>
      <c r="E18" s="17">
        <v>0</v>
      </c>
      <c r="F18" s="17">
        <v>180834620</v>
      </c>
    </row>
    <row r="19" spans="2:6" ht="13" customHeight="1">
      <c r="B19" s="37" t="s">
        <v>455</v>
      </c>
      <c r="C19" s="38">
        <v>17</v>
      </c>
      <c r="D19" s="17">
        <v>3704831700</v>
      </c>
      <c r="E19" s="17">
        <v>0</v>
      </c>
      <c r="F19" s="17">
        <v>3704831700</v>
      </c>
    </row>
    <row r="20" spans="2:6" ht="13" customHeight="1">
      <c r="B20" s="37" t="s">
        <v>756</v>
      </c>
      <c r="C20" s="38">
        <v>30</v>
      </c>
      <c r="D20" s="17">
        <v>1098575638</v>
      </c>
      <c r="E20" s="17">
        <v>0</v>
      </c>
      <c r="F20" s="17">
        <v>1098575638</v>
      </c>
    </row>
    <row r="21" spans="2:6" ht="6" customHeight="1">
      <c r="C21" s="16"/>
      <c r="D21" s="19"/>
      <c r="E21" s="19"/>
      <c r="F21" s="19"/>
    </row>
    <row r="22" spans="2:6">
      <c r="B22" s="6" t="s">
        <v>1149</v>
      </c>
      <c r="C22" s="25"/>
      <c r="D22" s="26">
        <v>4564910808</v>
      </c>
      <c r="E22" s="26">
        <v>0</v>
      </c>
      <c r="F22" s="26">
        <v>4564910808</v>
      </c>
    </row>
    <row r="23" spans="2:6" ht="6" customHeight="1">
      <c r="C23" s="16"/>
      <c r="D23" s="19"/>
      <c r="E23" s="19"/>
      <c r="F23" s="19"/>
    </row>
    <row r="24" spans="2:6" ht="26.15" customHeight="1">
      <c r="B24" s="34" t="s">
        <v>652</v>
      </c>
      <c r="C24" s="35" t="s">
        <v>151</v>
      </c>
      <c r="D24" s="36" t="s">
        <v>1202</v>
      </c>
      <c r="E24" s="36" t="s">
        <v>976</v>
      </c>
      <c r="F24" s="27" t="s">
        <v>687</v>
      </c>
    </row>
    <row r="25" spans="2:6" ht="26.5" customHeight="1">
      <c r="B25" s="39" t="s">
        <v>460</v>
      </c>
      <c r="C25" s="38">
        <v>23</v>
      </c>
      <c r="D25" s="17">
        <v>3670611817</v>
      </c>
      <c r="E25" s="17">
        <v>0</v>
      </c>
      <c r="F25" s="17">
        <v>3670611817</v>
      </c>
    </row>
    <row r="26" spans="2:6">
      <c r="B26" s="37" t="s">
        <v>461</v>
      </c>
      <c r="C26" s="38">
        <v>23</v>
      </c>
      <c r="D26" s="17">
        <v>607015945</v>
      </c>
      <c r="E26" s="17">
        <v>0</v>
      </c>
      <c r="F26" s="20">
        <v>607015945</v>
      </c>
    </row>
    <row r="27" spans="2:6" ht="6" customHeight="1">
      <c r="C27" s="16"/>
      <c r="D27" s="19"/>
      <c r="E27" s="19"/>
      <c r="F27" s="19"/>
    </row>
    <row r="28" spans="2:6">
      <c r="B28" s="6" t="s">
        <v>653</v>
      </c>
      <c r="C28" s="25"/>
      <c r="D28" s="26">
        <v>4277627762</v>
      </c>
      <c r="E28" s="26">
        <v>0</v>
      </c>
      <c r="F28" s="26">
        <v>4277627762</v>
      </c>
    </row>
    <row r="29" spans="2:6" ht="6" customHeight="1">
      <c r="C29" s="16"/>
      <c r="D29" s="19"/>
      <c r="E29" s="19"/>
      <c r="F29" s="19"/>
    </row>
    <row r="30" spans="2:6" ht="26">
      <c r="B30" s="34" t="s">
        <v>654</v>
      </c>
      <c r="C30" s="35" t="s">
        <v>151</v>
      </c>
      <c r="D30" s="36" t="s">
        <v>1202</v>
      </c>
      <c r="E30" s="36" t="s">
        <v>976</v>
      </c>
      <c r="F30" s="27" t="s">
        <v>669</v>
      </c>
    </row>
    <row r="31" spans="2:6">
      <c r="B31" s="39" t="s">
        <v>111</v>
      </c>
      <c r="C31" s="38"/>
      <c r="D31" s="17">
        <v>2976277224</v>
      </c>
      <c r="E31" s="17">
        <v>0</v>
      </c>
      <c r="F31" s="17">
        <v>2976277224</v>
      </c>
    </row>
    <row r="32" spans="2:6">
      <c r="B32" s="37" t="s">
        <v>452</v>
      </c>
      <c r="C32" s="38"/>
      <c r="D32" s="17">
        <v>10596845305</v>
      </c>
      <c r="E32" s="17">
        <v>0</v>
      </c>
      <c r="F32" s="17">
        <v>10596845305</v>
      </c>
    </row>
    <row r="33" spans="2:17">
      <c r="B33" s="37" t="s">
        <v>655</v>
      </c>
      <c r="C33" s="38">
        <v>31</v>
      </c>
      <c r="D33" s="17">
        <v>2269157</v>
      </c>
      <c r="E33" s="17">
        <v>0</v>
      </c>
      <c r="F33" s="17">
        <v>2269157</v>
      </c>
      <c r="Q33" s="18"/>
    </row>
    <row r="34" spans="2:17" ht="6" customHeight="1">
      <c r="B34" s="21"/>
      <c r="C34" s="22"/>
      <c r="D34" s="19"/>
      <c r="E34" s="19"/>
      <c r="F34" s="19"/>
    </row>
    <row r="35" spans="2:17">
      <c r="B35" s="6" t="s">
        <v>654</v>
      </c>
      <c r="C35" s="25"/>
      <c r="D35" s="26">
        <v>13570853372</v>
      </c>
      <c r="E35" s="26">
        <v>0</v>
      </c>
      <c r="F35" s="26">
        <v>13570853372</v>
      </c>
    </row>
    <row r="36" spans="2:17" ht="6" customHeight="1">
      <c r="C36" s="16"/>
      <c r="D36" s="19"/>
      <c r="E36" s="19"/>
      <c r="F36" s="19"/>
    </row>
    <row r="37" spans="2:17" ht="26">
      <c r="B37" s="34" t="s">
        <v>656</v>
      </c>
      <c r="C37" s="35" t="s">
        <v>151</v>
      </c>
      <c r="D37" s="36" t="s">
        <v>1202</v>
      </c>
      <c r="E37" s="36" t="s">
        <v>976</v>
      </c>
      <c r="F37" s="27" t="s">
        <v>669</v>
      </c>
    </row>
    <row r="38" spans="2:17" ht="13" customHeight="1">
      <c r="B38" s="37" t="s">
        <v>592</v>
      </c>
      <c r="C38" s="38"/>
      <c r="D38" s="17">
        <v>3798928406</v>
      </c>
      <c r="E38" s="17">
        <v>0</v>
      </c>
      <c r="F38" s="17">
        <v>3798928406</v>
      </c>
    </row>
    <row r="39" spans="2:17">
      <c r="B39" s="37" t="s">
        <v>593</v>
      </c>
      <c r="C39" s="38"/>
      <c r="D39" s="17">
        <v>5496566361</v>
      </c>
      <c r="E39" s="17">
        <v>0</v>
      </c>
      <c r="F39" s="17">
        <v>5496566361</v>
      </c>
    </row>
    <row r="40" spans="2:17" ht="26">
      <c r="B40" s="39" t="s">
        <v>668</v>
      </c>
      <c r="C40" s="38">
        <v>31</v>
      </c>
      <c r="D40" s="17">
        <v>2269157</v>
      </c>
      <c r="E40" s="17">
        <v>0</v>
      </c>
      <c r="F40" s="17">
        <v>2269157</v>
      </c>
      <c r="Q40" s="18"/>
    </row>
    <row r="41" spans="2:17" ht="6" customHeight="1">
      <c r="C41" s="16"/>
      <c r="D41" s="19"/>
      <c r="E41" s="19"/>
      <c r="F41" s="19"/>
    </row>
    <row r="42" spans="2:17">
      <c r="B42" s="6" t="s">
        <v>656</v>
      </c>
      <c r="C42" s="25"/>
      <c r="D42" s="26">
        <v>9293225610</v>
      </c>
      <c r="E42" s="26">
        <v>0</v>
      </c>
      <c r="F42" s="26">
        <v>9293225610</v>
      </c>
    </row>
    <row r="43" spans="2:17" ht="6" customHeight="1">
      <c r="C43" s="16"/>
      <c r="D43" s="19"/>
      <c r="E43" s="19"/>
      <c r="F43" s="19"/>
    </row>
    <row r="44" spans="2:17" ht="26">
      <c r="B44" s="932"/>
      <c r="C44" s="933"/>
      <c r="D44" s="36" t="s">
        <v>1202</v>
      </c>
      <c r="E44" s="36" t="s">
        <v>976</v>
      </c>
      <c r="F44" s="27" t="s">
        <v>669</v>
      </c>
    </row>
    <row r="45" spans="2:17" ht="26.5" customHeight="1">
      <c r="B45" s="934" t="s">
        <v>728</v>
      </c>
      <c r="C45" s="935"/>
      <c r="D45" s="17">
        <v>2926070405</v>
      </c>
      <c r="E45" s="17">
        <v>0</v>
      </c>
      <c r="F45" s="40">
        <v>2926070405</v>
      </c>
    </row>
    <row r="46" spans="2:17" ht="6" customHeight="1">
      <c r="C46" s="16"/>
      <c r="D46" s="19"/>
      <c r="E46" s="19"/>
      <c r="F46" s="19"/>
    </row>
    <row r="47" spans="2:17" ht="13" customHeight="1">
      <c r="B47" s="32" t="s">
        <v>1172</v>
      </c>
      <c r="C47" s="46"/>
      <c r="D47" s="46"/>
      <c r="E47" s="46"/>
      <c r="F47" s="26">
        <v>1382242139</v>
      </c>
    </row>
    <row r="48" spans="2:17" ht="6" customHeight="1">
      <c r="C48" s="16"/>
      <c r="D48" s="19"/>
      <c r="E48" s="19"/>
      <c r="F48" s="19"/>
    </row>
    <row r="49" spans="2:6">
      <c r="B49" s="32" t="s">
        <v>1203</v>
      </c>
      <c r="C49" s="46"/>
      <c r="D49" s="46"/>
      <c r="E49" s="46"/>
      <c r="F49" s="33"/>
    </row>
    <row r="50" spans="2:6">
      <c r="B50" s="936" t="s">
        <v>657</v>
      </c>
      <c r="C50" s="937"/>
      <c r="D50" s="937"/>
      <c r="E50" s="937"/>
      <c r="F50" s="48">
        <v>877.12</v>
      </c>
    </row>
    <row r="51" spans="2:6">
      <c r="B51" s="936" t="s">
        <v>658</v>
      </c>
      <c r="C51" s="937"/>
      <c r="D51" s="937"/>
      <c r="E51" s="937"/>
      <c r="F51" s="48">
        <v>36789.360000000001</v>
      </c>
    </row>
    <row r="52" spans="2:6" ht="6" customHeight="1">
      <c r="C52" s="16"/>
      <c r="D52" s="19"/>
      <c r="E52" s="19"/>
      <c r="F52" s="19"/>
    </row>
    <row r="53" spans="2:6">
      <c r="B53" s="938" t="s">
        <v>659</v>
      </c>
      <c r="C53" s="939"/>
      <c r="D53" s="939"/>
      <c r="E53" s="939"/>
      <c r="F53" s="940"/>
    </row>
    <row r="54" spans="2:6" ht="26">
      <c r="B54" s="941" t="s">
        <v>667</v>
      </c>
      <c r="C54" s="942"/>
      <c r="D54" s="13" t="s">
        <v>660</v>
      </c>
      <c r="E54" s="23" t="s">
        <v>1005</v>
      </c>
      <c r="F54" s="23" t="s">
        <v>1204</v>
      </c>
    </row>
    <row r="55" spans="2:6">
      <c r="B55" s="936" t="s">
        <v>661</v>
      </c>
      <c r="C55" s="943"/>
      <c r="D55" s="38" t="s">
        <v>662</v>
      </c>
      <c r="E55" s="49">
        <v>1.2</v>
      </c>
      <c r="F55" s="48">
        <v>0.76806602462853568</v>
      </c>
    </row>
    <row r="56" spans="2:6">
      <c r="B56" s="936" t="s">
        <v>688</v>
      </c>
      <c r="C56" s="943"/>
      <c r="D56" s="38" t="s">
        <v>663</v>
      </c>
      <c r="E56" s="49">
        <v>1.2</v>
      </c>
      <c r="F56" s="48">
        <v>0.95790181563620247</v>
      </c>
    </row>
    <row r="57" spans="2:6" ht="38.25" customHeight="1">
      <c r="B57" s="944" t="s">
        <v>664</v>
      </c>
      <c r="C57" s="945"/>
      <c r="D57" s="38" t="s">
        <v>665</v>
      </c>
      <c r="E57" s="49">
        <v>1.2</v>
      </c>
      <c r="F57" s="50">
        <v>1.4602952668443825</v>
      </c>
    </row>
    <row r="58" spans="2:6">
      <c r="B58" s="944" t="s">
        <v>1037</v>
      </c>
      <c r="C58" s="945"/>
      <c r="D58" s="38" t="s">
        <v>666</v>
      </c>
      <c r="E58" s="49">
        <v>11.5</v>
      </c>
      <c r="F58" s="50">
        <v>116.27350304544575</v>
      </c>
    </row>
    <row r="59" spans="2:6" ht="24.75" customHeight="1">
      <c r="B59" s="944" t="s">
        <v>800</v>
      </c>
      <c r="C59" s="945"/>
      <c r="D59" s="38" t="s">
        <v>665</v>
      </c>
      <c r="E59" s="49">
        <v>1.2</v>
      </c>
      <c r="F59" s="50">
        <v>4.6379107450082016</v>
      </c>
    </row>
    <row r="60" spans="2:6">
      <c r="B60" s="944" t="s">
        <v>1037</v>
      </c>
      <c r="C60" s="945"/>
      <c r="D60" s="38" t="s">
        <v>666</v>
      </c>
      <c r="E60" s="49">
        <v>28</v>
      </c>
      <c r="F60" s="50">
        <v>116.27350304544575</v>
      </c>
    </row>
    <row r="61" spans="2:6" ht="24.75" customHeight="1">
      <c r="B61" s="944" t="s">
        <v>1038</v>
      </c>
      <c r="C61" s="945"/>
      <c r="D61" s="38" t="s">
        <v>662</v>
      </c>
      <c r="E61" s="49">
        <v>4</v>
      </c>
      <c r="F61" s="50">
        <v>3.3025406180298775</v>
      </c>
    </row>
  </sheetData>
  <mergeCells count="13">
    <mergeCell ref="B59:C59"/>
    <mergeCell ref="B60:C60"/>
    <mergeCell ref="B61:C61"/>
    <mergeCell ref="B54:C54"/>
    <mergeCell ref="B55:C55"/>
    <mergeCell ref="B56:C56"/>
    <mergeCell ref="B57:C57"/>
    <mergeCell ref="B58:C58"/>
    <mergeCell ref="B44:C44"/>
    <mergeCell ref="B45:C45"/>
    <mergeCell ref="B50:E50"/>
    <mergeCell ref="B51:E51"/>
    <mergeCell ref="B53:F5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70" zoomScaleNormal="70" workbookViewId="0">
      <selection activeCell="J15" sqref="J15:L16"/>
    </sheetView>
  </sheetViews>
  <sheetFormatPr baseColWidth="10" defaultColWidth="11.453125" defaultRowHeight="13"/>
  <cols>
    <col min="1" max="1" width="1.26953125" style="58" customWidth="1"/>
    <col min="2" max="2" width="39.7265625" style="58" customWidth="1"/>
    <col min="3" max="6" width="18.26953125" style="58" customWidth="1"/>
    <col min="7" max="8" width="17.26953125" style="58" customWidth="1"/>
    <col min="9" max="9" width="16.26953125" style="58" customWidth="1"/>
    <col min="10" max="10" width="19.54296875" style="58" customWidth="1"/>
    <col min="11" max="11" width="16.7265625" style="58" customWidth="1"/>
    <col min="12" max="12" width="14.54296875" style="58" customWidth="1"/>
    <col min="13" max="13" width="21" style="409" customWidth="1"/>
    <col min="14" max="14" width="19.453125" style="58" customWidth="1"/>
    <col min="15" max="15" width="17.7265625" style="58" customWidth="1"/>
    <col min="16" max="16384" width="11.453125" style="58"/>
  </cols>
  <sheetData>
    <row r="1" spans="1:14" ht="5.15" customHeight="1"/>
    <row r="2" spans="1:14" ht="18.5">
      <c r="B2" s="136" t="s">
        <v>1067</v>
      </c>
      <c r="C2" s="206"/>
      <c r="F2" s="351"/>
      <c r="G2" s="351"/>
    </row>
    <row r="4" spans="1:14" s="269" customFormat="1">
      <c r="B4" s="833" t="s">
        <v>87</v>
      </c>
      <c r="C4" s="899" t="s">
        <v>90</v>
      </c>
      <c r="D4" s="900"/>
      <c r="E4" s="900"/>
      <c r="F4" s="898"/>
      <c r="M4" s="410"/>
    </row>
    <row r="5" spans="1:14" s="269" customFormat="1">
      <c r="B5" s="857"/>
      <c r="C5" s="899" t="s">
        <v>421</v>
      </c>
      <c r="D5" s="898"/>
      <c r="E5" s="899" t="s">
        <v>89</v>
      </c>
      <c r="F5" s="898"/>
      <c r="H5" s="411"/>
      <c r="M5" s="410"/>
    </row>
    <row r="6" spans="1:14" s="269" customFormat="1">
      <c r="B6" s="857"/>
      <c r="C6" s="629">
        <v>45291</v>
      </c>
      <c r="D6" s="629">
        <v>44926</v>
      </c>
      <c r="E6" s="629">
        <v>45291</v>
      </c>
      <c r="F6" s="629">
        <v>44926</v>
      </c>
      <c r="M6" s="410"/>
    </row>
    <row r="7" spans="1:14" s="269" customFormat="1">
      <c r="B7" s="834"/>
      <c r="C7" s="67" t="s">
        <v>150</v>
      </c>
      <c r="D7" s="67" t="s">
        <v>150</v>
      </c>
      <c r="E7" s="67" t="s">
        <v>150</v>
      </c>
      <c r="F7" s="67" t="s">
        <v>150</v>
      </c>
      <c r="M7" s="410"/>
    </row>
    <row r="8" spans="1:14">
      <c r="B8" s="375" t="s">
        <v>88</v>
      </c>
      <c r="C8" s="74">
        <v>2559831588</v>
      </c>
      <c r="D8" s="74">
        <v>2311892798</v>
      </c>
      <c r="E8" s="74">
        <v>0</v>
      </c>
      <c r="F8" s="74">
        <v>0</v>
      </c>
      <c r="G8" s="85"/>
      <c r="H8" s="85"/>
      <c r="N8" s="412"/>
    </row>
    <row r="9" spans="1:14">
      <c r="B9" s="375" t="s">
        <v>123</v>
      </c>
      <c r="C9" s="74">
        <v>307143869</v>
      </c>
      <c r="D9" s="74">
        <v>341687684</v>
      </c>
      <c r="E9" s="74">
        <v>3536289</v>
      </c>
      <c r="F9" s="74">
        <v>3401565</v>
      </c>
      <c r="G9" s="85"/>
      <c r="H9" s="85"/>
      <c r="I9" s="85"/>
    </row>
    <row r="10" spans="1:14" ht="26">
      <c r="B10" s="405" t="s">
        <v>378</v>
      </c>
      <c r="C10" s="78">
        <f>+C9+C8</f>
        <v>2866975457</v>
      </c>
      <c r="D10" s="78">
        <f t="shared" ref="D10:F10" si="0">+D9+D8</f>
        <v>2653580482</v>
      </c>
      <c r="E10" s="78">
        <f t="shared" si="0"/>
        <v>3536289</v>
      </c>
      <c r="F10" s="78">
        <f t="shared" si="0"/>
        <v>3401565</v>
      </c>
      <c r="G10" s="85"/>
      <c r="H10" s="85"/>
      <c r="I10" s="85"/>
    </row>
    <row r="11" spans="1:14">
      <c r="C11" s="414"/>
      <c r="D11" s="414"/>
      <c r="E11" s="414"/>
      <c r="F11" s="414"/>
    </row>
    <row r="12" spans="1:14" s="179" customFormat="1" ht="16">
      <c r="A12" s="104"/>
      <c r="B12" s="413" t="s">
        <v>1379</v>
      </c>
      <c r="C12" s="414"/>
      <c r="D12" s="414"/>
      <c r="E12" s="414"/>
      <c r="F12" s="414"/>
      <c r="G12" s="414"/>
      <c r="H12" s="414"/>
      <c r="I12" s="414"/>
      <c r="J12" s="415"/>
      <c r="K12" s="104"/>
      <c r="L12" s="416"/>
      <c r="M12" s="416"/>
      <c r="N12" s="416"/>
    </row>
    <row r="13" spans="1:14" s="179" customFormat="1" ht="10" customHeight="1">
      <c r="A13" s="104"/>
      <c r="B13" s="417"/>
      <c r="C13" s="414"/>
      <c r="D13" s="414"/>
      <c r="E13" s="414"/>
      <c r="F13" s="414"/>
      <c r="G13" s="414"/>
      <c r="H13" s="414"/>
      <c r="I13" s="414"/>
      <c r="J13" s="415"/>
      <c r="K13" s="104"/>
      <c r="L13" s="416"/>
      <c r="M13" s="416"/>
      <c r="N13" s="416"/>
    </row>
    <row r="14" spans="1:14" s="179" customFormat="1" ht="16">
      <c r="A14" s="104"/>
      <c r="B14" s="418" t="s">
        <v>539</v>
      </c>
      <c r="C14" s="104"/>
      <c r="D14" s="104"/>
      <c r="E14" s="104"/>
      <c r="F14" s="104"/>
      <c r="G14" s="104"/>
      <c r="H14" s="104"/>
      <c r="I14" s="104"/>
      <c r="J14" s="419"/>
      <c r="K14" s="420"/>
      <c r="L14" s="416"/>
      <c r="M14" s="416"/>
      <c r="N14" s="416"/>
    </row>
    <row r="15" spans="1:14" s="61" customFormat="1" ht="12.75" customHeight="1">
      <c r="A15" s="215"/>
      <c r="B15" s="802" t="s">
        <v>540</v>
      </c>
      <c r="C15" s="899" t="s">
        <v>541</v>
      </c>
      <c r="D15" s="900"/>
      <c r="E15" s="900"/>
      <c r="F15" s="900"/>
      <c r="G15" s="900"/>
      <c r="H15" s="898"/>
      <c r="I15" s="951" t="s">
        <v>542</v>
      </c>
      <c r="J15" s="802" t="s">
        <v>582</v>
      </c>
      <c r="K15" s="421"/>
      <c r="L15" s="422"/>
      <c r="M15" s="422"/>
      <c r="N15" s="422"/>
    </row>
    <row r="16" spans="1:14" s="61" customFormat="1">
      <c r="A16" s="215"/>
      <c r="B16" s="804"/>
      <c r="C16" s="174" t="s">
        <v>543</v>
      </c>
      <c r="D16" s="174" t="s">
        <v>336</v>
      </c>
      <c r="E16" s="174" t="s">
        <v>337</v>
      </c>
      <c r="F16" s="174" t="s">
        <v>338</v>
      </c>
      <c r="G16" s="174" t="s">
        <v>581</v>
      </c>
      <c r="H16" s="174" t="s">
        <v>544</v>
      </c>
      <c r="I16" s="952"/>
      <c r="J16" s="804"/>
      <c r="K16" s="421"/>
      <c r="L16" s="422"/>
      <c r="M16" s="422"/>
      <c r="N16" s="422"/>
    </row>
    <row r="17" spans="1:16" s="179" customFormat="1">
      <c r="A17" s="104"/>
      <c r="B17" s="423" t="s">
        <v>545</v>
      </c>
      <c r="C17" s="424">
        <v>1233647930</v>
      </c>
      <c r="D17" s="424">
        <v>551337847</v>
      </c>
      <c r="E17" s="424">
        <v>147448640</v>
      </c>
      <c r="F17" s="424">
        <v>23123460</v>
      </c>
      <c r="G17" s="424">
        <v>2452306</v>
      </c>
      <c r="H17" s="424">
        <v>323</v>
      </c>
      <c r="I17" s="424">
        <v>1958010506</v>
      </c>
      <c r="J17" s="424">
        <v>45</v>
      </c>
      <c r="K17" s="421"/>
      <c r="L17" s="416"/>
      <c r="M17" s="416"/>
      <c r="N17" s="416"/>
    </row>
    <row r="18" spans="1:16" s="179" customFormat="1">
      <c r="A18" s="104"/>
      <c r="B18" s="423" t="s">
        <v>546</v>
      </c>
      <c r="C18" s="424">
        <v>305299806</v>
      </c>
      <c r="D18" s="424">
        <v>39963626</v>
      </c>
      <c r="E18" s="424">
        <v>10266418</v>
      </c>
      <c r="F18" s="424">
        <v>1306434</v>
      </c>
      <c r="G18" s="424">
        <v>544478</v>
      </c>
      <c r="H18" s="424">
        <v>0</v>
      </c>
      <c r="I18" s="424">
        <v>357380762</v>
      </c>
      <c r="J18" s="424">
        <v>36</v>
      </c>
      <c r="K18" s="421"/>
      <c r="L18" s="416"/>
      <c r="M18" s="416"/>
      <c r="N18" s="416"/>
    </row>
    <row r="19" spans="1:16" s="179" customFormat="1">
      <c r="A19" s="104"/>
      <c r="B19" s="423" t="s">
        <v>51</v>
      </c>
      <c r="C19" s="424">
        <v>130271919</v>
      </c>
      <c r="D19" s="424">
        <v>3439810</v>
      </c>
      <c r="E19" s="424">
        <v>1044956</v>
      </c>
      <c r="F19" s="424">
        <v>34704</v>
      </c>
      <c r="G19" s="424">
        <v>235</v>
      </c>
      <c r="H19" s="424">
        <v>0</v>
      </c>
      <c r="I19" s="424">
        <v>134791624</v>
      </c>
      <c r="J19" s="424">
        <v>31</v>
      </c>
      <c r="K19" s="421"/>
      <c r="L19" s="416"/>
      <c r="M19" s="416"/>
      <c r="N19" s="416"/>
    </row>
    <row r="20" spans="1:16" s="179" customFormat="1">
      <c r="A20" s="104"/>
      <c r="B20" s="78" t="s">
        <v>542</v>
      </c>
      <c r="C20" s="209">
        <v>1669219655</v>
      </c>
      <c r="D20" s="209">
        <v>594741283</v>
      </c>
      <c r="E20" s="209">
        <v>158760014</v>
      </c>
      <c r="F20" s="209">
        <v>24464598</v>
      </c>
      <c r="G20" s="209">
        <v>2997019</v>
      </c>
      <c r="H20" s="209">
        <v>323</v>
      </c>
      <c r="I20" s="209">
        <v>2450182892</v>
      </c>
      <c r="J20" s="209">
        <v>43</v>
      </c>
      <c r="K20" s="419"/>
      <c r="L20" s="419"/>
      <c r="M20" s="416"/>
      <c r="N20" s="416"/>
    </row>
    <row r="21" spans="1:16" s="179" customFormat="1" ht="13.15" customHeight="1">
      <c r="A21" s="104"/>
      <c r="B21" s="104"/>
      <c r="C21" s="425"/>
      <c r="D21" s="425"/>
      <c r="E21" s="425"/>
      <c r="F21" s="104"/>
      <c r="G21" s="104"/>
      <c r="H21" s="104"/>
      <c r="I21" s="104"/>
      <c r="J21" s="419"/>
      <c r="K21" s="421"/>
      <c r="L21" s="416"/>
      <c r="M21" s="416"/>
      <c r="N21" s="416"/>
    </row>
    <row r="22" spans="1:16" s="179" customFormat="1" ht="16">
      <c r="A22" s="104"/>
      <c r="B22" s="418" t="s">
        <v>547</v>
      </c>
      <c r="C22" s="104"/>
      <c r="D22" s="104"/>
      <c r="E22" s="104"/>
      <c r="F22" s="104"/>
      <c r="G22" s="104"/>
      <c r="H22" s="104"/>
      <c r="I22" s="104"/>
      <c r="J22" s="419"/>
      <c r="K22" s="421"/>
      <c r="L22" s="421"/>
      <c r="M22" s="421"/>
      <c r="N22" s="421"/>
      <c r="O22" s="421"/>
      <c r="P22" s="421"/>
    </row>
    <row r="23" spans="1:16" s="61" customFormat="1" ht="12.75" customHeight="1">
      <c r="A23" s="215"/>
      <c r="B23" s="802" t="s">
        <v>540</v>
      </c>
      <c r="C23" s="899" t="s">
        <v>549</v>
      </c>
      <c r="D23" s="900"/>
      <c r="E23" s="900"/>
      <c r="F23" s="900"/>
      <c r="G23" s="900"/>
      <c r="H23" s="898"/>
      <c r="I23" s="951" t="s">
        <v>542</v>
      </c>
      <c r="J23" s="426"/>
      <c r="K23" s="421"/>
      <c r="L23" s="421"/>
      <c r="M23" s="421"/>
      <c r="N23" s="421"/>
      <c r="O23" s="421"/>
      <c r="P23" s="421"/>
    </row>
    <row r="24" spans="1:16" s="61" customFormat="1">
      <c r="A24" s="215"/>
      <c r="B24" s="804"/>
      <c r="C24" s="174" t="s">
        <v>543</v>
      </c>
      <c r="D24" s="174" t="s">
        <v>336</v>
      </c>
      <c r="E24" s="174" t="s">
        <v>337</v>
      </c>
      <c r="F24" s="174" t="s">
        <v>338</v>
      </c>
      <c r="G24" s="174" t="s">
        <v>548</v>
      </c>
      <c r="H24" s="174" t="s">
        <v>172</v>
      </c>
      <c r="I24" s="952"/>
      <c r="J24" s="419"/>
      <c r="K24" s="421"/>
      <c r="L24" s="421"/>
      <c r="M24" s="421"/>
      <c r="N24" s="421"/>
      <c r="O24" s="421"/>
      <c r="P24" s="421"/>
    </row>
    <row r="25" spans="1:16" s="179" customFormat="1">
      <c r="A25" s="104"/>
      <c r="B25" s="423" t="s">
        <v>545</v>
      </c>
      <c r="C25" s="427">
        <v>43675685</v>
      </c>
      <c r="D25" s="427">
        <v>12094350</v>
      </c>
      <c r="E25" s="427">
        <v>3919264</v>
      </c>
      <c r="F25" s="427">
        <v>2569694</v>
      </c>
      <c r="G25" s="427">
        <v>2737447</v>
      </c>
      <c r="H25" s="427">
        <v>1032420</v>
      </c>
      <c r="I25" s="427">
        <v>66028860</v>
      </c>
      <c r="J25" s="419"/>
      <c r="K25" s="421"/>
      <c r="L25" s="421"/>
      <c r="M25" s="421"/>
      <c r="N25" s="421"/>
      <c r="O25" s="421"/>
      <c r="P25" s="421"/>
    </row>
    <row r="26" spans="1:16" s="179" customFormat="1">
      <c r="A26" s="104"/>
      <c r="B26" s="423" t="s">
        <v>546</v>
      </c>
      <c r="C26" s="427">
        <v>17195821</v>
      </c>
      <c r="D26" s="427">
        <v>4525967</v>
      </c>
      <c r="E26" s="427">
        <v>3156736</v>
      </c>
      <c r="F26" s="427">
        <v>836923</v>
      </c>
      <c r="G26" s="427">
        <v>701319</v>
      </c>
      <c r="H26" s="427">
        <v>1514937</v>
      </c>
      <c r="I26" s="427">
        <v>27931703</v>
      </c>
      <c r="J26" s="419"/>
      <c r="K26" s="421"/>
      <c r="L26" s="421"/>
      <c r="M26" s="421"/>
      <c r="N26" s="421"/>
      <c r="O26" s="421"/>
      <c r="P26" s="421"/>
    </row>
    <row r="27" spans="1:16" s="179" customFormat="1">
      <c r="A27" s="104"/>
      <c r="B27" s="423" t="s">
        <v>51</v>
      </c>
      <c r="C27" s="427">
        <v>6582119</v>
      </c>
      <c r="D27" s="427">
        <v>2762875</v>
      </c>
      <c r="E27" s="427">
        <v>1915296</v>
      </c>
      <c r="F27" s="427">
        <v>1570709</v>
      </c>
      <c r="G27" s="427">
        <v>1222651</v>
      </c>
      <c r="H27" s="427">
        <v>1634483</v>
      </c>
      <c r="I27" s="427">
        <v>15688133</v>
      </c>
      <c r="J27" s="426"/>
      <c r="K27" s="428"/>
      <c r="L27" s="428"/>
      <c r="M27" s="416"/>
      <c r="N27" s="416"/>
    </row>
    <row r="28" spans="1:16" s="179" customFormat="1">
      <c r="A28" s="104"/>
      <c r="B28" s="78" t="s">
        <v>542</v>
      </c>
      <c r="C28" s="78">
        <v>67453625</v>
      </c>
      <c r="D28" s="78">
        <v>19383192</v>
      </c>
      <c r="E28" s="78">
        <v>8991296</v>
      </c>
      <c r="F28" s="78">
        <v>4977326</v>
      </c>
      <c r="G28" s="78">
        <v>4661417</v>
      </c>
      <c r="H28" s="78">
        <v>4181840</v>
      </c>
      <c r="I28" s="78">
        <v>109648696</v>
      </c>
      <c r="J28" s="419"/>
      <c r="K28" s="419"/>
      <c r="L28" s="419"/>
      <c r="M28" s="419"/>
      <c r="N28" s="416"/>
    </row>
    <row r="30" spans="1:16" s="179" customFormat="1" ht="16">
      <c r="B30" s="413" t="s">
        <v>1380</v>
      </c>
      <c r="J30" s="429"/>
    </row>
    <row r="31" spans="1:16" s="179" customFormat="1">
      <c r="B31" s="416" t="s">
        <v>539</v>
      </c>
      <c r="C31" s="416"/>
      <c r="D31" s="416"/>
      <c r="E31" s="416"/>
      <c r="F31" s="416"/>
      <c r="G31" s="416"/>
      <c r="H31" s="416"/>
      <c r="I31" s="416"/>
      <c r="J31" s="416"/>
      <c r="K31" s="416"/>
    </row>
    <row r="32" spans="1:16" s="179" customFormat="1" ht="13" customHeight="1">
      <c r="B32" s="430" t="s">
        <v>539</v>
      </c>
      <c r="C32" s="431"/>
      <c r="D32" s="431"/>
      <c r="E32" s="431"/>
      <c r="F32" s="431"/>
      <c r="G32" s="431"/>
      <c r="H32" s="431"/>
      <c r="I32" s="431"/>
      <c r="J32" s="432"/>
      <c r="K32" s="416"/>
    </row>
    <row r="33" spans="2:11" s="179" customFormat="1" ht="13" customHeight="1">
      <c r="B33" s="800" t="s">
        <v>540</v>
      </c>
      <c r="C33" s="946" t="s">
        <v>541</v>
      </c>
      <c r="D33" s="947"/>
      <c r="E33" s="947"/>
      <c r="F33" s="947"/>
      <c r="G33" s="947"/>
      <c r="H33" s="948"/>
      <c r="I33" s="949" t="s">
        <v>542</v>
      </c>
      <c r="J33" s="800" t="s">
        <v>582</v>
      </c>
      <c r="K33" s="416"/>
    </row>
    <row r="34" spans="2:11" s="179" customFormat="1">
      <c r="B34" s="801"/>
      <c r="C34" s="433" t="s">
        <v>543</v>
      </c>
      <c r="D34" s="433" t="s">
        <v>336</v>
      </c>
      <c r="E34" s="433" t="s">
        <v>337</v>
      </c>
      <c r="F34" s="433" t="s">
        <v>338</v>
      </c>
      <c r="G34" s="433" t="s">
        <v>581</v>
      </c>
      <c r="H34" s="433" t="s">
        <v>544</v>
      </c>
      <c r="I34" s="950"/>
      <c r="J34" s="801"/>
      <c r="K34" s="416"/>
    </row>
    <row r="35" spans="2:11" s="179" customFormat="1">
      <c r="B35" s="435" t="s">
        <v>545</v>
      </c>
      <c r="C35" s="424">
        <v>1098530511</v>
      </c>
      <c r="D35" s="424">
        <v>533484493</v>
      </c>
      <c r="E35" s="424">
        <v>138923666</v>
      </c>
      <c r="F35" s="424">
        <v>25398049</v>
      </c>
      <c r="G35" s="424">
        <v>2637806</v>
      </c>
      <c r="H35" s="424">
        <v>200</v>
      </c>
      <c r="I35" s="424">
        <v>1798974725</v>
      </c>
      <c r="J35" s="424">
        <v>46</v>
      </c>
      <c r="K35" s="416"/>
    </row>
    <row r="36" spans="2:11" s="179" customFormat="1">
      <c r="B36" s="435" t="s">
        <v>546</v>
      </c>
      <c r="C36" s="424">
        <v>244247108</v>
      </c>
      <c r="D36" s="424">
        <v>43620075</v>
      </c>
      <c r="E36" s="424">
        <v>11258144</v>
      </c>
      <c r="F36" s="424">
        <v>2054555</v>
      </c>
      <c r="G36" s="424">
        <v>417162</v>
      </c>
      <c r="H36" s="424">
        <v>0</v>
      </c>
      <c r="I36" s="424">
        <v>301597044</v>
      </c>
      <c r="J36" s="424">
        <v>38</v>
      </c>
      <c r="K36" s="416"/>
    </row>
    <row r="37" spans="2:11" s="179" customFormat="1">
      <c r="B37" s="435" t="s">
        <v>51</v>
      </c>
      <c r="C37" s="424">
        <v>114003071</v>
      </c>
      <c r="D37" s="424">
        <v>67640</v>
      </c>
      <c r="E37" s="424">
        <v>7682</v>
      </c>
      <c r="F37" s="424">
        <v>477</v>
      </c>
      <c r="G37" s="424">
        <v>0</v>
      </c>
      <c r="H37" s="424">
        <v>0</v>
      </c>
      <c r="I37" s="424">
        <v>114078870</v>
      </c>
      <c r="J37" s="424">
        <v>30</v>
      </c>
      <c r="K37" s="416"/>
    </row>
    <row r="38" spans="2:11" s="179" customFormat="1">
      <c r="B38" s="209" t="s">
        <v>542</v>
      </c>
      <c r="C38" s="209">
        <v>1456780690</v>
      </c>
      <c r="D38" s="209">
        <v>577172208</v>
      </c>
      <c r="E38" s="209">
        <v>150189492</v>
      </c>
      <c r="F38" s="209">
        <v>27453081</v>
      </c>
      <c r="G38" s="209">
        <v>3054968</v>
      </c>
      <c r="H38" s="209">
        <v>200</v>
      </c>
      <c r="I38" s="209">
        <v>2214650639</v>
      </c>
      <c r="J38" s="209">
        <v>44</v>
      </c>
      <c r="K38" s="416"/>
    </row>
    <row r="39" spans="2:11" s="179" customFormat="1">
      <c r="B39" s="431"/>
      <c r="C39" s="431"/>
      <c r="D39" s="431"/>
      <c r="E39" s="431"/>
      <c r="F39" s="431"/>
      <c r="G39" s="431"/>
      <c r="H39" s="431"/>
      <c r="I39" s="431"/>
      <c r="J39" s="432"/>
      <c r="K39" s="416"/>
    </row>
    <row r="40" spans="2:11" s="179" customFormat="1" ht="13" customHeight="1">
      <c r="B40" s="430" t="s">
        <v>547</v>
      </c>
      <c r="C40" s="431"/>
      <c r="D40" s="431"/>
      <c r="E40" s="431"/>
      <c r="F40" s="431"/>
      <c r="G40" s="431"/>
      <c r="H40" s="431"/>
      <c r="I40" s="431"/>
      <c r="J40" s="432"/>
      <c r="K40" s="416"/>
    </row>
    <row r="41" spans="2:11" s="179" customFormat="1">
      <c r="B41" s="800" t="s">
        <v>540</v>
      </c>
      <c r="C41" s="946" t="s">
        <v>549</v>
      </c>
      <c r="D41" s="947"/>
      <c r="E41" s="947"/>
      <c r="F41" s="947"/>
      <c r="G41" s="947"/>
      <c r="H41" s="948"/>
      <c r="I41" s="949" t="s">
        <v>542</v>
      </c>
      <c r="J41" s="432"/>
      <c r="K41" s="416"/>
    </row>
    <row r="42" spans="2:11" s="179" customFormat="1">
      <c r="B42" s="801"/>
      <c r="C42" s="433" t="s">
        <v>543</v>
      </c>
      <c r="D42" s="433" t="s">
        <v>336</v>
      </c>
      <c r="E42" s="433" t="s">
        <v>337</v>
      </c>
      <c r="F42" s="433" t="s">
        <v>338</v>
      </c>
      <c r="G42" s="433" t="s">
        <v>548</v>
      </c>
      <c r="H42" s="433" t="s">
        <v>172</v>
      </c>
      <c r="I42" s="950"/>
      <c r="J42" s="432"/>
      <c r="K42" s="416"/>
    </row>
    <row r="43" spans="2:11" s="179" customFormat="1">
      <c r="B43" s="435" t="s">
        <v>545</v>
      </c>
      <c r="C43" s="424">
        <v>38643250</v>
      </c>
      <c r="D43" s="424">
        <v>6581065</v>
      </c>
      <c r="E43" s="424">
        <v>5199121</v>
      </c>
      <c r="F43" s="424">
        <v>2359208</v>
      </c>
      <c r="G43" s="424">
        <v>1394707</v>
      </c>
      <c r="H43" s="424">
        <v>2689770</v>
      </c>
      <c r="I43" s="424">
        <v>56867121</v>
      </c>
      <c r="J43" s="432"/>
      <c r="K43" s="416"/>
    </row>
    <row r="44" spans="2:11" s="179" customFormat="1">
      <c r="B44" s="435" t="s">
        <v>546</v>
      </c>
      <c r="C44" s="424">
        <v>18154680</v>
      </c>
      <c r="D44" s="424">
        <v>2848039</v>
      </c>
      <c r="E44" s="424">
        <v>1262389</v>
      </c>
      <c r="F44" s="424">
        <v>893070</v>
      </c>
      <c r="G44" s="424">
        <v>759007</v>
      </c>
      <c r="H44" s="424">
        <v>1943858</v>
      </c>
      <c r="I44" s="424">
        <v>25861043</v>
      </c>
      <c r="J44" s="432"/>
      <c r="K44" s="416"/>
    </row>
    <row r="45" spans="2:11" s="179" customFormat="1">
      <c r="B45" s="435" t="s">
        <v>51</v>
      </c>
      <c r="C45" s="424">
        <v>5760227</v>
      </c>
      <c r="D45" s="424">
        <v>2643911</v>
      </c>
      <c r="E45" s="424">
        <v>2117021</v>
      </c>
      <c r="F45" s="424">
        <v>1070186</v>
      </c>
      <c r="G45" s="424">
        <v>385392</v>
      </c>
      <c r="H45" s="424">
        <v>2537258</v>
      </c>
      <c r="I45" s="424">
        <v>14513995</v>
      </c>
      <c r="J45" s="432"/>
      <c r="K45" s="416"/>
    </row>
    <row r="46" spans="2:11" s="179" customFormat="1">
      <c r="B46" s="209" t="s">
        <v>542</v>
      </c>
      <c r="C46" s="209">
        <v>62558157</v>
      </c>
      <c r="D46" s="209">
        <v>12073015</v>
      </c>
      <c r="E46" s="209">
        <v>8578531</v>
      </c>
      <c r="F46" s="209">
        <v>4322464</v>
      </c>
      <c r="G46" s="209">
        <v>2539106</v>
      </c>
      <c r="H46" s="209">
        <v>7170886</v>
      </c>
      <c r="I46" s="209">
        <v>97242159</v>
      </c>
      <c r="J46" s="436"/>
      <c r="K46" s="416"/>
    </row>
    <row r="47" spans="2:11" s="179" customFormat="1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4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4" style="58" customWidth="1"/>
    <col min="3" max="4" width="16.453125" style="58" customWidth="1"/>
    <col min="5" max="6" width="15.453125" style="58" bestFit="1" customWidth="1"/>
    <col min="7" max="7" width="11.90625" style="58" bestFit="1" customWidth="1"/>
    <col min="8" max="8" width="12.1796875" style="58" bestFit="1" customWidth="1"/>
    <col min="9" max="13" width="4.81640625" style="58" bestFit="1" customWidth="1"/>
    <col min="14" max="16384" width="11.453125" style="58"/>
  </cols>
  <sheetData>
    <row r="1" spans="2:8" ht="6" customHeight="1"/>
    <row r="2" spans="2:8" ht="18.5">
      <c r="B2" s="136" t="s">
        <v>1068</v>
      </c>
      <c r="C2" s="448"/>
      <c r="F2" s="351"/>
      <c r="G2" s="351"/>
    </row>
    <row r="3" spans="2:8" ht="6" customHeight="1"/>
    <row r="4" spans="2:8" s="61" customFormat="1">
      <c r="B4" s="833" t="s">
        <v>91</v>
      </c>
      <c r="C4" s="899" t="s">
        <v>90</v>
      </c>
      <c r="D4" s="900"/>
      <c r="E4" s="900"/>
      <c r="F4" s="898"/>
    </row>
    <row r="5" spans="2:8" s="61" customFormat="1">
      <c r="B5" s="857"/>
      <c r="C5" s="899" t="s">
        <v>421</v>
      </c>
      <c r="D5" s="898"/>
      <c r="E5" s="899" t="s">
        <v>89</v>
      </c>
      <c r="F5" s="898"/>
    </row>
    <row r="6" spans="2:8" s="61" customFormat="1">
      <c r="B6" s="857"/>
      <c r="C6" s="64">
        <v>45382</v>
      </c>
      <c r="D6" s="64">
        <v>45291</v>
      </c>
      <c r="E6" s="64">
        <v>45382</v>
      </c>
      <c r="F6" s="64">
        <v>45291</v>
      </c>
    </row>
    <row r="7" spans="2:8" s="61" customFormat="1">
      <c r="B7" s="834"/>
      <c r="C7" s="67" t="s">
        <v>150</v>
      </c>
      <c r="D7" s="67" t="s">
        <v>150</v>
      </c>
      <c r="E7" s="67" t="s">
        <v>150</v>
      </c>
      <c r="F7" s="67" t="s">
        <v>150</v>
      </c>
    </row>
    <row r="8" spans="2:8">
      <c r="B8" s="437" t="s">
        <v>977</v>
      </c>
      <c r="C8" s="74">
        <v>18287874</v>
      </c>
      <c r="D8" s="74">
        <v>16826672</v>
      </c>
      <c r="E8" s="74">
        <v>51728175</v>
      </c>
      <c r="F8" s="74">
        <v>48070186</v>
      </c>
    </row>
    <row r="9" spans="2:8">
      <c r="B9" s="405" t="s">
        <v>379</v>
      </c>
      <c r="C9" s="78">
        <f>+C8</f>
        <v>18287874</v>
      </c>
      <c r="D9" s="78">
        <f t="shared" ref="D9:F9" si="0">+D8</f>
        <v>16826672</v>
      </c>
      <c r="E9" s="78">
        <f t="shared" si="0"/>
        <v>51728175</v>
      </c>
      <c r="F9" s="78">
        <f t="shared" si="0"/>
        <v>48070186</v>
      </c>
    </row>
    <row r="11" spans="2:8" s="179" customFormat="1">
      <c r="B11" s="550"/>
      <c r="C11" s="953" t="s">
        <v>835</v>
      </c>
      <c r="D11" s="958"/>
      <c r="E11" s="958"/>
      <c r="F11" s="954"/>
      <c r="G11" s="953" t="s">
        <v>836</v>
      </c>
      <c r="H11" s="954"/>
    </row>
    <row r="12" spans="2:8" s="179" customFormat="1">
      <c r="B12" s="438"/>
      <c r="C12" s="439" t="s">
        <v>837</v>
      </c>
      <c r="D12" s="439" t="s">
        <v>838</v>
      </c>
      <c r="E12" s="439" t="s">
        <v>839</v>
      </c>
      <c r="F12" s="551" t="s">
        <v>50</v>
      </c>
      <c r="G12" s="439" t="s">
        <v>298</v>
      </c>
      <c r="H12" s="551" t="s">
        <v>46</v>
      </c>
    </row>
    <row r="13" spans="2:8" s="179" customFormat="1">
      <c r="B13" s="434"/>
      <c r="C13" s="440" t="s">
        <v>150</v>
      </c>
      <c r="D13" s="440" t="s">
        <v>150</v>
      </c>
      <c r="E13" s="440" t="s">
        <v>150</v>
      </c>
      <c r="F13" s="440" t="s">
        <v>150</v>
      </c>
      <c r="G13" s="440" t="s">
        <v>150</v>
      </c>
      <c r="H13" s="440" t="s">
        <v>150</v>
      </c>
    </row>
    <row r="14" spans="2:8" s="179" customFormat="1">
      <c r="B14" s="76" t="s">
        <v>1472</v>
      </c>
      <c r="C14" s="630">
        <v>18160087</v>
      </c>
      <c r="D14" s="630">
        <v>26665325</v>
      </c>
      <c r="E14" s="630">
        <v>25190637</v>
      </c>
      <c r="F14" s="630">
        <v>70016049</v>
      </c>
      <c r="G14" s="630">
        <v>18287874</v>
      </c>
      <c r="H14" s="630">
        <v>51728175</v>
      </c>
    </row>
    <row r="15" spans="2:8" s="179" customFormat="1">
      <c r="B15" s="76" t="s">
        <v>1473</v>
      </c>
      <c r="C15" s="630">
        <v>18220689</v>
      </c>
      <c r="D15" s="630">
        <v>25077877</v>
      </c>
      <c r="E15" s="630">
        <v>21598292</v>
      </c>
      <c r="F15" s="630">
        <v>64896858</v>
      </c>
      <c r="G15" s="630">
        <v>16826672</v>
      </c>
      <c r="H15" s="630">
        <v>48070186</v>
      </c>
    </row>
    <row r="16" spans="2:8" s="179" customFormat="1">
      <c r="B16" s="61"/>
      <c r="C16" s="58"/>
      <c r="D16" s="58"/>
      <c r="E16" s="58"/>
      <c r="F16" s="58"/>
      <c r="G16" s="58"/>
      <c r="H16" s="58"/>
    </row>
    <row r="17" spans="2:8" s="179" customFormat="1">
      <c r="B17" s="61"/>
      <c r="C17" s="61"/>
      <c r="D17" s="61"/>
      <c r="E17" s="61"/>
      <c r="F17" s="61"/>
      <c r="G17" s="297"/>
      <c r="H17" s="61"/>
    </row>
    <row r="18" spans="2:8" s="179" customFormat="1" ht="13" customHeight="1">
      <c r="B18" s="959" t="s">
        <v>840</v>
      </c>
      <c r="C18" s="962" t="s">
        <v>835</v>
      </c>
      <c r="D18" s="963"/>
      <c r="E18" s="61"/>
      <c r="F18" s="61"/>
      <c r="G18" s="297"/>
      <c r="H18" s="297"/>
    </row>
    <row r="19" spans="2:8" s="179" customFormat="1">
      <c r="B19" s="960"/>
      <c r="C19" s="441">
        <v>45382</v>
      </c>
      <c r="D19" s="631">
        <v>45291</v>
      </c>
      <c r="E19" s="61"/>
      <c r="F19" s="61"/>
      <c r="G19" s="297"/>
      <c r="H19" s="297"/>
    </row>
    <row r="20" spans="2:8" s="179" customFormat="1">
      <c r="B20" s="961"/>
      <c r="C20" s="443" t="s">
        <v>150</v>
      </c>
      <c r="D20" s="442" t="s">
        <v>150</v>
      </c>
      <c r="E20" s="61"/>
      <c r="F20" s="61"/>
      <c r="G20" s="61"/>
      <c r="H20" s="61"/>
    </row>
    <row r="21" spans="2:8" s="179" customFormat="1">
      <c r="B21" s="444" t="s">
        <v>140</v>
      </c>
      <c r="C21" s="445">
        <v>11753810</v>
      </c>
      <c r="D21" s="445">
        <v>12043776</v>
      </c>
      <c r="E21" s="61"/>
      <c r="F21" s="61"/>
      <c r="G21" s="61"/>
      <c r="H21" s="61"/>
    </row>
    <row r="22" spans="2:8" s="179" customFormat="1">
      <c r="B22" s="444" t="s">
        <v>39</v>
      </c>
      <c r="C22" s="445">
        <v>9037613</v>
      </c>
      <c r="D22" s="445">
        <v>8319325</v>
      </c>
      <c r="E22" s="61"/>
      <c r="F22" s="61"/>
      <c r="G22" s="61"/>
      <c r="H22" s="61"/>
    </row>
    <row r="23" spans="2:8" s="179" customFormat="1">
      <c r="B23" s="444" t="s">
        <v>122</v>
      </c>
      <c r="C23" s="445">
        <v>42690562</v>
      </c>
      <c r="D23" s="445">
        <v>39750861</v>
      </c>
      <c r="E23" s="61"/>
      <c r="F23" s="61"/>
      <c r="G23" s="61"/>
      <c r="H23" s="61"/>
    </row>
    <row r="24" spans="2:8" s="179" customFormat="1">
      <c r="B24" s="444" t="s">
        <v>305</v>
      </c>
      <c r="C24" s="445">
        <v>3054616</v>
      </c>
      <c r="D24" s="445">
        <v>3952781</v>
      </c>
      <c r="E24" s="61"/>
      <c r="F24" s="61"/>
      <c r="G24" s="61"/>
      <c r="H24" s="61"/>
    </row>
    <row r="25" spans="2:8" s="179" customFormat="1">
      <c r="B25" s="444" t="s">
        <v>121</v>
      </c>
      <c r="C25" s="445">
        <v>3479448</v>
      </c>
      <c r="D25" s="445">
        <v>830115</v>
      </c>
      <c r="E25" s="61"/>
      <c r="F25" s="61"/>
      <c r="G25" s="61"/>
      <c r="H25" s="61"/>
    </row>
    <row r="26" spans="2:8" s="179" customFormat="1">
      <c r="B26" s="312" t="s">
        <v>841</v>
      </c>
      <c r="C26" s="446">
        <f>+SUM(C21:C25)</f>
        <v>70016049</v>
      </c>
      <c r="D26" s="446">
        <f>+SUM(D21:D25)</f>
        <v>64896858</v>
      </c>
      <c r="E26" s="58"/>
      <c r="F26" s="58"/>
      <c r="G26" s="61"/>
      <c r="H26" s="61"/>
    </row>
    <row r="28" spans="2:8" s="61" customFormat="1" ht="30" customHeight="1">
      <c r="B28" s="964" t="s">
        <v>91</v>
      </c>
      <c r="C28" s="91" t="s">
        <v>124</v>
      </c>
      <c r="D28" s="91" t="s">
        <v>50</v>
      </c>
    </row>
    <row r="29" spans="2:8" s="61" customFormat="1" ht="12.75" customHeight="1">
      <c r="B29" s="964"/>
      <c r="C29" s="387" t="s">
        <v>150</v>
      </c>
      <c r="D29" s="387" t="s">
        <v>150</v>
      </c>
    </row>
    <row r="30" spans="2:8">
      <c r="B30" s="447" t="s">
        <v>1369</v>
      </c>
      <c r="C30" s="78">
        <v>64896858</v>
      </c>
      <c r="D30" s="78">
        <v>66962623</v>
      </c>
    </row>
    <row r="31" spans="2:8">
      <c r="B31" s="955" t="s">
        <v>92</v>
      </c>
      <c r="C31" s="956"/>
      <c r="D31" s="957"/>
    </row>
    <row r="32" spans="2:8">
      <c r="B32" s="375" t="s">
        <v>93</v>
      </c>
      <c r="C32" s="74">
        <v>4122395</v>
      </c>
      <c r="D32" s="74">
        <f>+C32</f>
        <v>4122395</v>
      </c>
    </row>
    <row r="33" spans="2:4">
      <c r="B33" s="375" t="s">
        <v>485</v>
      </c>
      <c r="C33" s="74">
        <v>-1296246</v>
      </c>
      <c r="D33" s="74">
        <f t="shared" ref="D33:D36" si="1">+C33</f>
        <v>-1296246</v>
      </c>
    </row>
    <row r="34" spans="2:4">
      <c r="B34" s="375" t="s">
        <v>486</v>
      </c>
      <c r="C34" s="74">
        <v>-239239</v>
      </c>
      <c r="D34" s="74">
        <f t="shared" si="1"/>
        <v>-239239</v>
      </c>
    </row>
    <row r="35" spans="2:4">
      <c r="B35" s="375" t="s">
        <v>488</v>
      </c>
      <c r="C35" s="74">
        <v>-1768289</v>
      </c>
      <c r="D35" s="74">
        <f t="shared" si="1"/>
        <v>-1768289</v>
      </c>
    </row>
    <row r="36" spans="2:4">
      <c r="B36" s="375" t="s">
        <v>487</v>
      </c>
      <c r="C36" s="74">
        <v>4300570</v>
      </c>
      <c r="D36" s="74">
        <f t="shared" si="1"/>
        <v>4300570</v>
      </c>
    </row>
    <row r="37" spans="2:4">
      <c r="B37" s="405" t="s">
        <v>489</v>
      </c>
      <c r="C37" s="78">
        <f>+SUM(C32:C36)</f>
        <v>5119191</v>
      </c>
      <c r="D37" s="78">
        <f>+C37</f>
        <v>5119191</v>
      </c>
    </row>
    <row r="38" spans="2:4" ht="8.15" customHeight="1">
      <c r="B38" s="632"/>
      <c r="C38" s="633"/>
      <c r="D38" s="633"/>
    </row>
    <row r="39" spans="2:4" ht="18" customHeight="1">
      <c r="B39" s="405" t="s">
        <v>1474</v>
      </c>
      <c r="C39" s="78">
        <v>70016049</v>
      </c>
      <c r="D39" s="78">
        <f>+C39</f>
        <v>70016049</v>
      </c>
    </row>
    <row r="40" spans="2:4" ht="7.9" customHeight="1"/>
    <row r="41" spans="2:4" s="61" customFormat="1" ht="30" customHeight="1">
      <c r="B41" s="964" t="s">
        <v>91</v>
      </c>
      <c r="C41" s="91" t="s">
        <v>124</v>
      </c>
      <c r="D41" s="91" t="s">
        <v>50</v>
      </c>
    </row>
    <row r="42" spans="2:4" s="61" customFormat="1">
      <c r="B42" s="964"/>
      <c r="C42" s="387" t="s">
        <v>150</v>
      </c>
      <c r="D42" s="387" t="s">
        <v>150</v>
      </c>
    </row>
    <row r="43" spans="2:4">
      <c r="B43" s="447" t="s">
        <v>1145</v>
      </c>
      <c r="C43" s="78">
        <v>66962623</v>
      </c>
      <c r="D43" s="78">
        <v>51620486</v>
      </c>
    </row>
    <row r="44" spans="2:4">
      <c r="B44" s="955" t="s">
        <v>92</v>
      </c>
      <c r="C44" s="956"/>
      <c r="D44" s="957"/>
    </row>
    <row r="45" spans="2:4">
      <c r="B45" s="375" t="s">
        <v>93</v>
      </c>
      <c r="C45" s="74">
        <v>12815456</v>
      </c>
      <c r="D45" s="74">
        <f>+C45</f>
        <v>12815456</v>
      </c>
    </row>
    <row r="46" spans="2:4">
      <c r="B46" s="375" t="s">
        <v>485</v>
      </c>
      <c r="C46" s="74">
        <v>-8837538</v>
      </c>
      <c r="D46" s="74">
        <f t="shared" ref="D46:D49" si="2">+C46</f>
        <v>-8837538</v>
      </c>
    </row>
    <row r="47" spans="2:4">
      <c r="B47" s="375" t="s">
        <v>486</v>
      </c>
      <c r="C47" s="74">
        <v>-2595229</v>
      </c>
      <c r="D47" s="74">
        <f t="shared" si="2"/>
        <v>-2595229</v>
      </c>
    </row>
    <row r="48" spans="2:4">
      <c r="B48" s="375" t="s">
        <v>488</v>
      </c>
      <c r="C48" s="74">
        <v>-552816</v>
      </c>
      <c r="D48" s="74">
        <f t="shared" si="2"/>
        <v>-552816</v>
      </c>
    </row>
    <row r="49" spans="2:8">
      <c r="B49" s="375" t="s">
        <v>487</v>
      </c>
      <c r="C49" s="74">
        <v>-2895638</v>
      </c>
      <c r="D49" s="74">
        <f t="shared" si="2"/>
        <v>-2895638</v>
      </c>
    </row>
    <row r="50" spans="2:8">
      <c r="B50" s="405" t="s">
        <v>489</v>
      </c>
      <c r="C50" s="78">
        <f>+SUM(C45:C49)</f>
        <v>-2065765</v>
      </c>
      <c r="D50" s="78">
        <f>+C50</f>
        <v>-2065765</v>
      </c>
    </row>
    <row r="51" spans="2:8" ht="8.15" customHeight="1">
      <c r="B51" s="632"/>
      <c r="C51" s="633"/>
      <c r="D51" s="633"/>
    </row>
    <row r="52" spans="2:8" ht="26">
      <c r="B52" s="405" t="s">
        <v>1205</v>
      </c>
      <c r="C52" s="78">
        <v>64896858</v>
      </c>
      <c r="D52" s="78">
        <v>64896858</v>
      </c>
    </row>
    <row r="54" spans="2:8" s="179" customFormat="1">
      <c r="B54" s="61"/>
      <c r="C54" s="61"/>
      <c r="D54" s="61"/>
      <c r="E54" s="61"/>
      <c r="F54" s="61"/>
      <c r="G54" s="297"/>
      <c r="H54" s="61"/>
    </row>
  </sheetData>
  <mergeCells count="12">
    <mergeCell ref="G11:H11"/>
    <mergeCell ref="B44:D44"/>
    <mergeCell ref="B4:B7"/>
    <mergeCell ref="C4:F4"/>
    <mergeCell ref="C5:D5"/>
    <mergeCell ref="E5:F5"/>
    <mergeCell ref="C11:F11"/>
    <mergeCell ref="B18:B20"/>
    <mergeCell ref="C18:D18"/>
    <mergeCell ref="B28:B29"/>
    <mergeCell ref="B31:D31"/>
    <mergeCell ref="B41:B42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69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" style="58" customWidth="1"/>
    <col min="2" max="2" width="60.7265625" style="58" customWidth="1"/>
    <col min="3" max="3" width="6.7265625" style="89" customWidth="1"/>
    <col min="4" max="5" width="16.7265625" style="58" customWidth="1"/>
    <col min="6" max="16384" width="11.453125" style="58"/>
  </cols>
  <sheetData>
    <row r="1" spans="2:10" ht="6" customHeight="1">
      <c r="B1" s="60"/>
      <c r="C1" s="81"/>
    </row>
    <row r="2" spans="2:10">
      <c r="B2" s="60" t="s">
        <v>791</v>
      </c>
      <c r="C2" s="81"/>
    </row>
    <row r="3" spans="2:10">
      <c r="B3" s="60" t="s">
        <v>983</v>
      </c>
      <c r="C3" s="81"/>
    </row>
    <row r="4" spans="2:10" ht="14.5">
      <c r="B4" s="60" t="s">
        <v>1340</v>
      </c>
      <c r="C4" s="81"/>
      <c r="E4" s="85"/>
    </row>
    <row r="5" spans="2:10">
      <c r="B5" s="60" t="s">
        <v>1279</v>
      </c>
      <c r="D5" s="85"/>
      <c r="E5" s="85"/>
    </row>
    <row r="6" spans="2:10">
      <c r="D6" s="81"/>
      <c r="E6" s="60"/>
    </row>
    <row r="7" spans="2:10" s="61" customFormat="1">
      <c r="B7" s="62" t="s">
        <v>991</v>
      </c>
      <c r="C7" s="90" t="s">
        <v>1330</v>
      </c>
      <c r="D7" s="64" t="s">
        <v>1342</v>
      </c>
      <c r="E7" s="91" t="s">
        <v>1142</v>
      </c>
      <c r="F7"/>
      <c r="G7"/>
      <c r="H7"/>
      <c r="I7"/>
      <c r="J7"/>
    </row>
    <row r="8" spans="2:10" s="61" customFormat="1">
      <c r="B8" s="92"/>
      <c r="C8" s="93"/>
      <c r="D8" s="94">
        <v>45382</v>
      </c>
      <c r="E8" s="94">
        <v>45016</v>
      </c>
      <c r="F8"/>
      <c r="G8"/>
      <c r="H8"/>
      <c r="I8"/>
      <c r="J8"/>
    </row>
    <row r="9" spans="2:10" s="61" customFormat="1">
      <c r="B9" s="65"/>
      <c r="C9" s="95"/>
      <c r="D9" s="67" t="s">
        <v>150</v>
      </c>
      <c r="E9" s="67" t="s">
        <v>150</v>
      </c>
      <c r="F9"/>
      <c r="G9"/>
      <c r="H9"/>
      <c r="I9"/>
      <c r="J9"/>
    </row>
    <row r="10" spans="2:10">
      <c r="B10" s="72" t="s">
        <v>1280</v>
      </c>
      <c r="C10" s="96">
        <v>24</v>
      </c>
      <c r="D10" s="74">
        <v>3938069983</v>
      </c>
      <c r="E10" s="74">
        <v>3503183757</v>
      </c>
      <c r="F10"/>
      <c r="G10"/>
      <c r="H10"/>
      <c r="I10"/>
      <c r="J10"/>
    </row>
    <row r="11" spans="2:10">
      <c r="B11" s="72" t="s">
        <v>1281</v>
      </c>
      <c r="C11" s="97">
        <v>25</v>
      </c>
      <c r="D11" s="74">
        <v>-2785515432</v>
      </c>
      <c r="E11" s="74">
        <v>-2487492990</v>
      </c>
      <c r="F11"/>
      <c r="G11"/>
      <c r="H11"/>
      <c r="I11"/>
      <c r="J11"/>
    </row>
    <row r="12" spans="2:10">
      <c r="B12" s="76" t="s">
        <v>1282</v>
      </c>
      <c r="C12" s="98"/>
      <c r="D12" s="78">
        <v>1152554551</v>
      </c>
      <c r="E12" s="78">
        <v>1015690767</v>
      </c>
      <c r="F12"/>
      <c r="G12"/>
      <c r="H12"/>
      <c r="I12"/>
      <c r="J12"/>
    </row>
    <row r="13" spans="2:10">
      <c r="B13" s="72" t="s">
        <v>1283</v>
      </c>
      <c r="C13" s="97">
        <v>25</v>
      </c>
      <c r="D13" s="74">
        <v>23049427</v>
      </c>
      <c r="E13" s="74">
        <v>8518912</v>
      </c>
      <c r="F13"/>
      <c r="G13"/>
      <c r="H13"/>
      <c r="I13"/>
      <c r="J13"/>
    </row>
    <row r="14" spans="2:10">
      <c r="B14" s="99" t="s">
        <v>1284</v>
      </c>
      <c r="C14" s="97">
        <v>25</v>
      </c>
      <c r="D14" s="74">
        <v>-25158246</v>
      </c>
      <c r="E14" s="74">
        <v>-23032778</v>
      </c>
      <c r="F14"/>
      <c r="G14"/>
      <c r="H14"/>
      <c r="I14"/>
      <c r="J14"/>
    </row>
    <row r="15" spans="2:10">
      <c r="B15" s="99" t="s">
        <v>1285</v>
      </c>
      <c r="C15" s="97">
        <v>25</v>
      </c>
      <c r="D15" s="74">
        <v>-849656435</v>
      </c>
      <c r="E15" s="74">
        <v>-727687119</v>
      </c>
      <c r="F15"/>
      <c r="G15"/>
      <c r="H15"/>
      <c r="I15"/>
      <c r="J15"/>
    </row>
    <row r="16" spans="2:10">
      <c r="B16" s="99" t="s">
        <v>1286</v>
      </c>
      <c r="C16" s="97">
        <v>25</v>
      </c>
      <c r="D16" s="74">
        <v>-41866075</v>
      </c>
      <c r="E16" s="74">
        <v>-37577278</v>
      </c>
      <c r="F16"/>
      <c r="G16"/>
      <c r="H16"/>
      <c r="I16"/>
      <c r="J16"/>
    </row>
    <row r="17" spans="1:10">
      <c r="B17" s="99" t="s">
        <v>1287</v>
      </c>
      <c r="C17" s="97">
        <v>25</v>
      </c>
      <c r="D17" s="74">
        <v>-12566246</v>
      </c>
      <c r="E17" s="74">
        <v>6236603</v>
      </c>
      <c r="F17"/>
      <c r="G17"/>
      <c r="H17"/>
      <c r="I17"/>
      <c r="J17"/>
    </row>
    <row r="18" spans="1:10">
      <c r="B18" s="76" t="s">
        <v>1288</v>
      </c>
      <c r="C18" s="100"/>
      <c r="D18" s="78">
        <v>246356976</v>
      </c>
      <c r="E18" s="78">
        <v>242149107</v>
      </c>
      <c r="F18"/>
      <c r="G18"/>
      <c r="H18"/>
      <c r="I18"/>
      <c r="J18"/>
    </row>
    <row r="19" spans="1:10">
      <c r="B19" s="99" t="s">
        <v>1289</v>
      </c>
      <c r="C19" s="97">
        <v>25</v>
      </c>
      <c r="D19" s="74">
        <v>6218413</v>
      </c>
      <c r="E19" s="74">
        <v>4602195</v>
      </c>
      <c r="F19"/>
      <c r="G19"/>
      <c r="H19"/>
      <c r="I19"/>
      <c r="J19"/>
    </row>
    <row r="20" spans="1:10">
      <c r="A20" s="101"/>
      <c r="B20" s="99" t="s">
        <v>1290</v>
      </c>
      <c r="C20" s="97">
        <v>25</v>
      </c>
      <c r="D20" s="74">
        <v>-119166162</v>
      </c>
      <c r="E20" s="74">
        <v>-79567129</v>
      </c>
      <c r="F20"/>
      <c r="G20"/>
      <c r="H20"/>
      <c r="I20"/>
      <c r="J20"/>
    </row>
    <row r="21" spans="1:10" s="103" customFormat="1">
      <c r="A21" s="102"/>
      <c r="B21" s="99" t="s">
        <v>1291</v>
      </c>
      <c r="C21" s="96">
        <v>11</v>
      </c>
      <c r="D21" s="74">
        <v>-3117284</v>
      </c>
      <c r="E21" s="74">
        <v>-8070481</v>
      </c>
      <c r="F21"/>
      <c r="G21"/>
      <c r="H21"/>
      <c r="I21"/>
      <c r="J21"/>
    </row>
    <row r="22" spans="1:10">
      <c r="B22" s="99" t="s">
        <v>1292</v>
      </c>
      <c r="C22" s="97">
        <v>25</v>
      </c>
      <c r="D22" s="74">
        <v>-65437177</v>
      </c>
      <c r="E22" s="74">
        <v>-1435480</v>
      </c>
      <c r="F22"/>
      <c r="G22"/>
      <c r="H22"/>
      <c r="I22"/>
      <c r="J22"/>
    </row>
    <row r="23" spans="1:10">
      <c r="B23" s="99" t="s">
        <v>1293</v>
      </c>
      <c r="C23" s="97">
        <v>25</v>
      </c>
      <c r="D23" s="74">
        <v>46184245</v>
      </c>
      <c r="E23" s="74">
        <v>-5040735</v>
      </c>
      <c r="F23"/>
      <c r="G23"/>
      <c r="H23"/>
      <c r="I23"/>
      <c r="J23"/>
    </row>
    <row r="24" spans="1:10">
      <c r="B24" s="76" t="s">
        <v>1294</v>
      </c>
      <c r="C24" s="98"/>
      <c r="D24" s="78">
        <v>111039011</v>
      </c>
      <c r="E24" s="78">
        <v>152637477</v>
      </c>
      <c r="F24"/>
      <c r="G24"/>
      <c r="H24"/>
      <c r="I24"/>
      <c r="J24"/>
    </row>
    <row r="25" spans="1:10">
      <c r="B25" s="99" t="s">
        <v>1295</v>
      </c>
      <c r="C25" s="97">
        <v>26</v>
      </c>
      <c r="D25" s="74">
        <v>-111640174</v>
      </c>
      <c r="E25" s="74">
        <v>-76756893</v>
      </c>
      <c r="F25"/>
      <c r="G25"/>
      <c r="H25"/>
      <c r="I25"/>
      <c r="J25"/>
    </row>
    <row r="26" spans="1:10">
      <c r="B26" s="76" t="s">
        <v>1296</v>
      </c>
      <c r="C26" s="98"/>
      <c r="D26" s="78">
        <v>-601163</v>
      </c>
      <c r="E26" s="78">
        <v>75880584</v>
      </c>
      <c r="F26"/>
      <c r="G26"/>
      <c r="H26"/>
      <c r="I26"/>
      <c r="J26"/>
    </row>
    <row r="27" spans="1:10">
      <c r="B27" s="76" t="s">
        <v>1297</v>
      </c>
      <c r="C27" s="98"/>
      <c r="D27" s="78">
        <v>-601163</v>
      </c>
      <c r="E27" s="78">
        <v>75880584</v>
      </c>
      <c r="F27"/>
      <c r="G27"/>
      <c r="H27"/>
      <c r="I27"/>
      <c r="J27"/>
    </row>
    <row r="28" spans="1:10" s="104" customFormat="1" ht="6" customHeight="1">
      <c r="B28" s="105"/>
      <c r="C28" s="106"/>
      <c r="D28" s="107"/>
      <c r="E28" s="107"/>
      <c r="F28"/>
      <c r="G28"/>
      <c r="H28"/>
      <c r="I28"/>
      <c r="J28"/>
    </row>
    <row r="29" spans="1:10" s="104" customFormat="1">
      <c r="B29" s="76" t="s">
        <v>1298</v>
      </c>
      <c r="C29" s="98"/>
      <c r="D29" s="108"/>
      <c r="E29" s="108"/>
      <c r="F29"/>
      <c r="G29"/>
      <c r="H29"/>
      <c r="I29"/>
      <c r="J29"/>
    </row>
    <row r="30" spans="1:10">
      <c r="B30" s="72" t="s">
        <v>1299</v>
      </c>
      <c r="C30" s="97"/>
      <c r="D30" s="74">
        <v>-22620481</v>
      </c>
      <c r="E30" s="74">
        <v>60367226</v>
      </c>
      <c r="F30"/>
      <c r="G30"/>
      <c r="H30"/>
      <c r="I30"/>
      <c r="J30"/>
    </row>
    <row r="31" spans="1:10">
      <c r="B31" s="72" t="s">
        <v>1300</v>
      </c>
      <c r="C31" s="109">
        <v>23</v>
      </c>
      <c r="D31" s="74">
        <v>22019318</v>
      </c>
      <c r="E31" s="74">
        <v>15513358</v>
      </c>
      <c r="F31"/>
      <c r="G31"/>
      <c r="H31"/>
      <c r="I31"/>
      <c r="J31"/>
    </row>
    <row r="32" spans="1:10">
      <c r="B32" s="76" t="s">
        <v>1297</v>
      </c>
      <c r="C32" s="98"/>
      <c r="D32" s="78">
        <v>-601163</v>
      </c>
      <c r="E32" s="78">
        <v>75880584</v>
      </c>
      <c r="F32"/>
      <c r="G32"/>
      <c r="H32"/>
      <c r="I32"/>
      <c r="J32"/>
    </row>
    <row r="33" spans="2:10" s="104" customFormat="1" ht="9" customHeight="1">
      <c r="B33" s="105"/>
      <c r="C33" s="106"/>
      <c r="D33" s="107"/>
      <c r="E33" s="107"/>
      <c r="F33"/>
      <c r="G33"/>
      <c r="H33"/>
      <c r="I33"/>
      <c r="J33"/>
    </row>
    <row r="34" spans="2:10" ht="12.75" customHeight="1">
      <c r="B34" s="76" t="s">
        <v>1301</v>
      </c>
      <c r="C34" s="98"/>
      <c r="D34" s="98"/>
      <c r="E34" s="98"/>
      <c r="F34"/>
      <c r="G34"/>
      <c r="H34"/>
      <c r="I34"/>
      <c r="J34"/>
    </row>
    <row r="35" spans="2:10">
      <c r="B35" s="76" t="s">
        <v>1302</v>
      </c>
      <c r="C35" s="98"/>
      <c r="D35" s="98"/>
      <c r="E35" s="98"/>
      <c r="F35"/>
      <c r="G35"/>
      <c r="H35"/>
      <c r="I35"/>
      <c r="J35"/>
    </row>
    <row r="36" spans="2:10" ht="12" customHeight="1">
      <c r="B36" s="110" t="s">
        <v>1303</v>
      </c>
      <c r="C36" s="97">
        <v>27</v>
      </c>
      <c r="D36" s="111">
        <v>-8</v>
      </c>
      <c r="E36" s="111">
        <v>21.5</v>
      </c>
      <c r="F36"/>
      <c r="G36"/>
      <c r="H36"/>
      <c r="I36"/>
      <c r="J36"/>
    </row>
    <row r="37" spans="2:10">
      <c r="B37" s="76" t="s">
        <v>1304</v>
      </c>
      <c r="C37" s="98"/>
      <c r="D37" s="112">
        <v>-8</v>
      </c>
      <c r="E37" s="112">
        <v>21.5</v>
      </c>
      <c r="F37"/>
      <c r="G37"/>
      <c r="H37"/>
      <c r="I37"/>
      <c r="J37"/>
    </row>
    <row r="38" spans="2:10" s="104" customFormat="1">
      <c r="B38" s="76" t="s">
        <v>1305</v>
      </c>
      <c r="C38" s="98"/>
      <c r="D38" s="98"/>
      <c r="E38" s="98"/>
      <c r="F38"/>
      <c r="G38"/>
      <c r="H38"/>
      <c r="I38"/>
      <c r="J38"/>
    </row>
    <row r="39" spans="2:10" s="104" customFormat="1" ht="12" customHeight="1">
      <c r="B39" s="110" t="s">
        <v>1306</v>
      </c>
      <c r="C39" s="97">
        <v>27</v>
      </c>
      <c r="D39" s="113">
        <v>-7.9</v>
      </c>
      <c r="E39" s="113">
        <v>21.5</v>
      </c>
      <c r="F39"/>
      <c r="G39"/>
      <c r="H39"/>
      <c r="I39"/>
      <c r="J39"/>
    </row>
    <row r="40" spans="2:10" s="104" customFormat="1">
      <c r="B40" s="76" t="s">
        <v>1307</v>
      </c>
      <c r="C40" s="98"/>
      <c r="D40" s="112">
        <v>-7.9</v>
      </c>
      <c r="E40" s="112">
        <v>21.5</v>
      </c>
      <c r="F40"/>
      <c r="G40"/>
      <c r="H40"/>
      <c r="I40"/>
      <c r="J40"/>
    </row>
    <row r="41" spans="2:10" s="104" customFormat="1" ht="8.25" customHeight="1">
      <c r="D41" s="114"/>
      <c r="F41"/>
      <c r="G41"/>
      <c r="H41"/>
      <c r="I41"/>
      <c r="J41"/>
    </row>
    <row r="42" spans="2:10" s="104" customFormat="1" ht="8.25" customHeight="1">
      <c r="D42" s="114"/>
      <c r="F42"/>
      <c r="G42"/>
      <c r="H42"/>
      <c r="I42"/>
      <c r="J42"/>
    </row>
    <row r="43" spans="2:10" s="104" customFormat="1" ht="12.75" customHeight="1">
      <c r="B43" s="60" t="s">
        <v>1308</v>
      </c>
      <c r="C43" s="115"/>
      <c r="D43" s="115"/>
      <c r="E43" s="115"/>
    </row>
    <row r="44" spans="2:10" s="104" customFormat="1" ht="12.75" customHeight="1">
      <c r="B44" s="60" t="s">
        <v>1278</v>
      </c>
      <c r="C44" s="115"/>
      <c r="D44" s="115"/>
      <c r="E44" s="115"/>
    </row>
    <row r="45" spans="2:10" s="104" customFormat="1" ht="12.75" customHeight="1">
      <c r="B45" s="60" t="s">
        <v>1309</v>
      </c>
      <c r="C45" s="115"/>
      <c r="D45" s="115"/>
      <c r="E45" s="115"/>
    </row>
    <row r="46" spans="2:10" s="104" customFormat="1" ht="12.75" customHeight="1">
      <c r="B46" s="115"/>
      <c r="C46" s="115"/>
      <c r="D46" s="115"/>
      <c r="E46" s="115"/>
    </row>
    <row r="47" spans="2:10" s="61" customFormat="1">
      <c r="B47" s="90" t="s">
        <v>1310</v>
      </c>
      <c r="C47" s="62" t="s">
        <v>151</v>
      </c>
      <c r="D47" s="91" t="s">
        <v>1342</v>
      </c>
      <c r="E47" s="91" t="s">
        <v>1142</v>
      </c>
    </row>
    <row r="48" spans="2:10" s="61" customFormat="1">
      <c r="B48" s="93"/>
      <c r="C48" s="92"/>
      <c r="D48" s="94">
        <v>45382</v>
      </c>
      <c r="E48" s="94">
        <v>45016</v>
      </c>
    </row>
    <row r="49" spans="2:5" s="61" customFormat="1">
      <c r="B49" s="95"/>
      <c r="C49" s="65"/>
      <c r="D49" s="67" t="s">
        <v>150</v>
      </c>
      <c r="E49" s="67" t="s">
        <v>150</v>
      </c>
    </row>
    <row r="50" spans="2:5">
      <c r="B50" s="76" t="s">
        <v>1311</v>
      </c>
      <c r="C50" s="98"/>
      <c r="D50" s="78">
        <v>-601163</v>
      </c>
      <c r="E50" s="78">
        <v>404748150</v>
      </c>
    </row>
    <row r="51" spans="2:5">
      <c r="B51" s="116" t="s">
        <v>1312</v>
      </c>
      <c r="C51" s="117"/>
      <c r="D51" s="78"/>
      <c r="E51" s="78"/>
    </row>
    <row r="52" spans="2:5" ht="37.5" customHeight="1">
      <c r="B52" s="118" t="s">
        <v>1313</v>
      </c>
      <c r="C52" s="78"/>
      <c r="D52" s="78"/>
      <c r="E52" s="78"/>
    </row>
    <row r="53" spans="2:5">
      <c r="B53" s="118" t="s">
        <v>1314</v>
      </c>
      <c r="C53" s="78"/>
      <c r="D53" s="78"/>
      <c r="E53" s="78"/>
    </row>
    <row r="54" spans="2:5" ht="26.5" customHeight="1">
      <c r="B54" s="119" t="s">
        <v>1315</v>
      </c>
      <c r="C54" s="96">
        <v>23</v>
      </c>
      <c r="D54" s="74">
        <v>719779193</v>
      </c>
      <c r="E54" s="74">
        <v>-191255012</v>
      </c>
    </row>
    <row r="55" spans="2:5" ht="26.5" customHeight="1">
      <c r="B55" s="118" t="s">
        <v>1316</v>
      </c>
      <c r="C55" s="78"/>
      <c r="D55" s="78">
        <v>719779193</v>
      </c>
      <c r="E55" s="78">
        <v>-191255012</v>
      </c>
    </row>
    <row r="56" spans="2:5">
      <c r="B56" s="118" t="s">
        <v>1317</v>
      </c>
      <c r="C56" s="78"/>
      <c r="D56" s="78"/>
      <c r="E56" s="78"/>
    </row>
    <row r="57" spans="2:5" ht="25.5" customHeight="1">
      <c r="B57" s="119" t="s">
        <v>1318</v>
      </c>
      <c r="C57" s="97">
        <v>23</v>
      </c>
      <c r="D57" s="74">
        <v>-7682115</v>
      </c>
      <c r="E57" s="74">
        <v>16772384</v>
      </c>
    </row>
    <row r="58" spans="2:5" ht="27.75" customHeight="1">
      <c r="B58" s="118" t="s">
        <v>1319</v>
      </c>
      <c r="C58" s="78"/>
      <c r="D58" s="78">
        <v>-7682115</v>
      </c>
      <c r="E58" s="78">
        <v>16772384</v>
      </c>
    </row>
    <row r="59" spans="2:5" ht="26.25" customHeight="1">
      <c r="B59" s="118" t="s">
        <v>1320</v>
      </c>
      <c r="C59" s="78"/>
      <c r="D59" s="78">
        <v>712097078</v>
      </c>
      <c r="E59" s="78">
        <v>-174482628</v>
      </c>
    </row>
    <row r="60" spans="2:5">
      <c r="B60" s="76" t="s">
        <v>1321</v>
      </c>
      <c r="C60" s="98"/>
      <c r="D60" s="78">
        <v>712097078</v>
      </c>
      <c r="E60" s="78">
        <v>-174482628</v>
      </c>
    </row>
    <row r="61" spans="2:5" ht="41.15" customHeight="1">
      <c r="B61" s="118" t="s">
        <v>1322</v>
      </c>
      <c r="C61" s="98"/>
      <c r="D61" s="120"/>
      <c r="E61" s="120"/>
    </row>
    <row r="62" spans="2:5" ht="25.5" customHeight="1">
      <c r="B62" s="110" t="s">
        <v>1323</v>
      </c>
      <c r="C62" s="97">
        <v>16</v>
      </c>
      <c r="D62" s="74">
        <v>2074171</v>
      </c>
      <c r="E62" s="74">
        <v>-4528544</v>
      </c>
    </row>
    <row r="63" spans="2:5" ht="40.15" customHeight="1">
      <c r="B63" s="118" t="s">
        <v>1324</v>
      </c>
      <c r="C63" s="98"/>
      <c r="D63" s="78">
        <v>2074171</v>
      </c>
      <c r="E63" s="78">
        <v>-4528544</v>
      </c>
    </row>
    <row r="64" spans="2:5">
      <c r="B64" s="76" t="s">
        <v>1312</v>
      </c>
      <c r="C64" s="98"/>
      <c r="D64" s="78">
        <v>714171249</v>
      </c>
      <c r="E64" s="78">
        <v>-179011172</v>
      </c>
    </row>
    <row r="65" spans="2:5">
      <c r="B65" s="76" t="s">
        <v>1325</v>
      </c>
      <c r="C65" s="98"/>
      <c r="D65" s="78">
        <v>713570086</v>
      </c>
      <c r="E65" s="78">
        <v>-103130588</v>
      </c>
    </row>
    <row r="66" spans="2:5">
      <c r="B66" s="76" t="s">
        <v>1326</v>
      </c>
      <c r="C66" s="98"/>
      <c r="D66" s="108"/>
      <c r="E66" s="108"/>
    </row>
    <row r="67" spans="2:5">
      <c r="B67" s="110" t="s">
        <v>1327</v>
      </c>
      <c r="C67" s="97"/>
      <c r="D67" s="74">
        <v>682342983</v>
      </c>
      <c r="E67" s="74">
        <v>-114432496</v>
      </c>
    </row>
    <row r="68" spans="2:5">
      <c r="B68" s="110" t="s">
        <v>1328</v>
      </c>
      <c r="C68" s="97"/>
      <c r="D68" s="74">
        <v>31227103</v>
      </c>
      <c r="E68" s="74">
        <v>11301908</v>
      </c>
    </row>
    <row r="69" spans="2:5">
      <c r="B69" s="76" t="s">
        <v>1325</v>
      </c>
      <c r="C69" s="98"/>
      <c r="D69" s="78">
        <v>713570086</v>
      </c>
      <c r="E69" s="78">
        <v>-103130588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41.54296875" style="58" bestFit="1" customWidth="1"/>
    <col min="3" max="4" width="14.54296875" style="58" customWidth="1"/>
    <col min="5" max="5" width="11.6328125" style="58" bestFit="1" customWidth="1"/>
    <col min="6" max="16384" width="11.453125" style="58"/>
  </cols>
  <sheetData>
    <row r="1" spans="2:4" ht="6" customHeight="1"/>
    <row r="2" spans="2:4" ht="18.5">
      <c r="B2" s="136" t="s">
        <v>1069</v>
      </c>
      <c r="C2" s="206"/>
    </row>
    <row r="3" spans="2:4" ht="6" customHeight="1"/>
    <row r="4" spans="2:4" s="61" customFormat="1">
      <c r="B4" s="227" t="s">
        <v>384</v>
      </c>
      <c r="C4" s="449">
        <v>45382</v>
      </c>
      <c r="D4" s="453">
        <v>45291</v>
      </c>
    </row>
    <row r="5" spans="2:4" s="61" customFormat="1">
      <c r="B5" s="231"/>
      <c r="C5" s="67" t="s">
        <v>150</v>
      </c>
      <c r="D5" s="67" t="s">
        <v>150</v>
      </c>
    </row>
    <row r="6" spans="2:4">
      <c r="B6" s="375" t="s">
        <v>285</v>
      </c>
      <c r="C6" s="74">
        <v>15191981</v>
      </c>
      <c r="D6" s="74">
        <v>15570403</v>
      </c>
    </row>
    <row r="7" spans="2:4">
      <c r="B7" s="375" t="s">
        <v>340</v>
      </c>
      <c r="C7" s="74">
        <v>20767352</v>
      </c>
      <c r="D7" s="74">
        <v>13583117</v>
      </c>
    </row>
    <row r="8" spans="2:4">
      <c r="B8" s="375" t="s">
        <v>920</v>
      </c>
      <c r="C8" s="74">
        <v>180904885</v>
      </c>
      <c r="D8" s="74">
        <v>180904885</v>
      </c>
    </row>
    <row r="9" spans="2:4">
      <c r="B9" s="375" t="s">
        <v>7</v>
      </c>
      <c r="C9" s="74">
        <v>32122350</v>
      </c>
      <c r="D9" s="74">
        <v>30447339</v>
      </c>
    </row>
    <row r="10" spans="2:4">
      <c r="B10" s="405" t="s">
        <v>187</v>
      </c>
      <c r="C10" s="78">
        <v>248986568</v>
      </c>
      <c r="D10" s="78">
        <v>240505744</v>
      </c>
    </row>
    <row r="11" spans="2:4">
      <c r="B11" s="375" t="s">
        <v>340</v>
      </c>
      <c r="C11" s="74">
        <v>19903909</v>
      </c>
      <c r="D11" s="74">
        <v>17719163</v>
      </c>
    </row>
    <row r="12" spans="2:4">
      <c r="B12" s="375" t="s">
        <v>303</v>
      </c>
      <c r="C12" s="74">
        <v>38114272</v>
      </c>
      <c r="D12" s="74">
        <v>35305463</v>
      </c>
    </row>
    <row r="13" spans="2:4">
      <c r="B13" s="375" t="s">
        <v>7</v>
      </c>
      <c r="C13" s="74">
        <v>25553123</v>
      </c>
      <c r="D13" s="74">
        <v>23002731</v>
      </c>
    </row>
    <row r="14" spans="2:4">
      <c r="B14" s="405" t="s">
        <v>197</v>
      </c>
      <c r="C14" s="78">
        <v>83571304</v>
      </c>
      <c r="D14" s="78">
        <v>76027357</v>
      </c>
    </row>
    <row r="15" spans="2:4" hidden="1">
      <c r="B15" s="375"/>
      <c r="C15" s="375">
        <v>13343734</v>
      </c>
      <c r="D15" s="74"/>
    </row>
    <row r="16" spans="2:4" ht="26" hidden="1">
      <c r="B16" s="405" t="s">
        <v>307</v>
      </c>
      <c r="C16" s="78">
        <v>58612992</v>
      </c>
      <c r="D16" s="78" t="e">
        <v>#REF!</v>
      </c>
    </row>
    <row r="17" spans="1:10" hidden="1">
      <c r="B17" s="375"/>
      <c r="C17" s="375"/>
      <c r="D17" s="74"/>
    </row>
    <row r="18" spans="1:10" hidden="1">
      <c r="B18" s="405" t="s">
        <v>500</v>
      </c>
      <c r="C18" s="78">
        <v>181892752</v>
      </c>
      <c r="D18" s="78" t="e">
        <v>#REF!</v>
      </c>
    </row>
    <row r="19" spans="1:10" hidden="1"/>
    <row r="20" spans="1:10">
      <c r="C20" s="409"/>
      <c r="D20" s="409"/>
    </row>
    <row r="21" spans="1:10">
      <c r="C21" s="409"/>
      <c r="D21" s="409"/>
    </row>
    <row r="22" spans="1:10">
      <c r="C22" s="409"/>
      <c r="D22" s="409"/>
    </row>
    <row r="23" spans="1:10">
      <c r="C23" s="409"/>
      <c r="D23" s="409"/>
    </row>
    <row r="24" spans="1:10">
      <c r="B24" s="404"/>
      <c r="C24" s="212"/>
      <c r="D24" s="212"/>
    </row>
    <row r="25" spans="1:10">
      <c r="B25" s="404"/>
      <c r="C25" s="212"/>
      <c r="D25" s="212"/>
    </row>
    <row r="26" spans="1:10">
      <c r="B26" s="450"/>
      <c r="C26" s="87"/>
      <c r="D26" s="87"/>
    </row>
    <row r="27" spans="1:10">
      <c r="B27" s="351"/>
      <c r="C27" s="87"/>
      <c r="D27" s="87"/>
    </row>
    <row r="28" spans="1:10">
      <c r="B28" s="351"/>
      <c r="C28" s="87"/>
      <c r="D28" s="87"/>
    </row>
    <row r="29" spans="1:10">
      <c r="B29" s="351"/>
      <c r="C29" s="351"/>
      <c r="D29" s="87"/>
    </row>
    <row r="30" spans="1:10">
      <c r="B30" s="351"/>
      <c r="C30" s="351"/>
      <c r="D30" s="87"/>
    </row>
    <row r="31" spans="1:10" s="452" customFormat="1">
      <c r="A31" s="58"/>
      <c r="B31" s="451"/>
      <c r="C31" s="114"/>
      <c r="D31" s="114"/>
      <c r="E31" s="58"/>
      <c r="F31" s="58"/>
      <c r="G31" s="58"/>
      <c r="H31" s="58"/>
      <c r="I31" s="58"/>
      <c r="J31" s="58"/>
    </row>
    <row r="32" spans="1:10" s="452" customFormat="1">
      <c r="A32" s="58"/>
      <c r="B32" s="58"/>
      <c r="C32" s="58"/>
      <c r="D32" s="58"/>
      <c r="E32" s="58"/>
      <c r="F32" s="58"/>
      <c r="G32" s="58"/>
      <c r="H32" s="58"/>
      <c r="I32" s="58"/>
      <c r="J32" s="58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13"/>
  <sheetViews>
    <sheetView showGridLines="0" zoomScale="90" zoomScaleNormal="9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9.54296875" style="58" customWidth="1"/>
    <col min="3" max="4" width="16.26953125" style="58" bestFit="1" customWidth="1"/>
    <col min="5" max="16384" width="11.453125" style="58"/>
  </cols>
  <sheetData>
    <row r="1" spans="2:4" ht="6" customHeight="1"/>
    <row r="2" spans="2:4" ht="18.5">
      <c r="B2" s="136" t="s">
        <v>1070</v>
      </c>
      <c r="C2" s="206"/>
    </row>
    <row r="3" spans="2:4" ht="6" customHeight="1"/>
    <row r="4" spans="2:4" s="61" customFormat="1">
      <c r="B4" s="227" t="s">
        <v>199</v>
      </c>
      <c r="C4" s="449">
        <v>45382</v>
      </c>
      <c r="D4" s="453">
        <v>45291</v>
      </c>
    </row>
    <row r="5" spans="2:4" s="61" customFormat="1">
      <c r="B5" s="231" t="s">
        <v>198</v>
      </c>
      <c r="C5" s="67" t="s">
        <v>150</v>
      </c>
      <c r="D5" s="67" t="s">
        <v>150</v>
      </c>
    </row>
    <row r="6" spans="2:4">
      <c r="B6" s="375" t="s">
        <v>173</v>
      </c>
      <c r="C6" s="74">
        <v>58926738</v>
      </c>
      <c r="D6" s="74">
        <v>66253908</v>
      </c>
    </row>
    <row r="7" spans="2:4">
      <c r="B7" s="375" t="s">
        <v>1206</v>
      </c>
      <c r="C7" s="74">
        <v>63508119</v>
      </c>
      <c r="D7" s="74">
        <v>65895215</v>
      </c>
    </row>
    <row r="8" spans="2:4">
      <c r="B8" s="375" t="s">
        <v>1207</v>
      </c>
      <c r="C8" s="74">
        <v>7743394</v>
      </c>
      <c r="D8" s="74">
        <v>4729009</v>
      </c>
    </row>
    <row r="9" spans="2:4">
      <c r="B9" s="405" t="s">
        <v>200</v>
      </c>
      <c r="C9" s="78">
        <f>+SUM(C6:C8)</f>
        <v>130178251</v>
      </c>
      <c r="D9" s="78">
        <f>+SUM(D6:D8)</f>
        <v>136878132</v>
      </c>
    </row>
    <row r="10" spans="2:4">
      <c r="B10" s="227" t="s">
        <v>1208</v>
      </c>
      <c r="C10" s="449">
        <v>45382</v>
      </c>
      <c r="D10" s="453">
        <v>45291</v>
      </c>
    </row>
    <row r="11" spans="2:4">
      <c r="B11" s="231" t="s">
        <v>198</v>
      </c>
      <c r="C11" s="67" t="s">
        <v>150</v>
      </c>
      <c r="D11" s="67" t="s">
        <v>150</v>
      </c>
    </row>
    <row r="12" spans="2:4">
      <c r="B12" s="375" t="s">
        <v>1209</v>
      </c>
      <c r="C12" s="74">
        <v>5435730</v>
      </c>
      <c r="D12" s="74">
        <v>3263065</v>
      </c>
    </row>
    <row r="13" spans="2:4">
      <c r="B13" s="405" t="s">
        <v>200</v>
      </c>
      <c r="C13" s="78">
        <f>+C12</f>
        <v>5435730</v>
      </c>
      <c r="D13" s="78">
        <f>+D12</f>
        <v>3263065</v>
      </c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J16" sqref="J16:L16"/>
    </sheetView>
  </sheetViews>
  <sheetFormatPr baseColWidth="10" defaultColWidth="11.453125" defaultRowHeight="13"/>
  <cols>
    <col min="1" max="1" width="1.7265625" style="61" customWidth="1"/>
    <col min="2" max="2" width="45.26953125" style="454" customWidth="1"/>
    <col min="3" max="4" width="15.453125" style="454" customWidth="1"/>
    <col min="5" max="16384" width="11.453125" style="61"/>
  </cols>
  <sheetData>
    <row r="1" spans="2:4" ht="5.15" customHeight="1"/>
    <row r="2" spans="2:4" s="58" customFormat="1" ht="18.5">
      <c r="B2" s="136" t="s">
        <v>1071</v>
      </c>
      <c r="C2" s="206"/>
    </row>
    <row r="3" spans="2:4" ht="6" customHeight="1"/>
    <row r="4" spans="2:4">
      <c r="B4" s="634" t="s">
        <v>34</v>
      </c>
      <c r="C4" s="449">
        <v>45382</v>
      </c>
      <c r="D4" s="453">
        <v>45291</v>
      </c>
    </row>
    <row r="5" spans="2:4">
      <c r="B5" s="455"/>
      <c r="C5" s="67" t="s">
        <v>150</v>
      </c>
      <c r="D5" s="67" t="s">
        <v>150</v>
      </c>
    </row>
    <row r="6" spans="2:4" ht="13" customHeight="1">
      <c r="B6" s="456" t="s">
        <v>703</v>
      </c>
      <c r="C6" s="74">
        <v>8203573</v>
      </c>
      <c r="D6" s="74">
        <v>5410824</v>
      </c>
    </row>
    <row r="7" spans="2:4" ht="13" customHeight="1">
      <c r="B7" s="456" t="s">
        <v>710</v>
      </c>
      <c r="C7" s="74">
        <v>46568427</v>
      </c>
      <c r="D7" s="74">
        <v>26925351</v>
      </c>
    </row>
    <row r="8" spans="2:4" ht="13" customHeight="1">
      <c r="B8" s="456" t="s">
        <v>734</v>
      </c>
      <c r="C8" s="74">
        <v>965862</v>
      </c>
      <c r="D8" s="74">
        <v>362735</v>
      </c>
    </row>
    <row r="9" spans="2:4" ht="13" customHeight="1">
      <c r="B9" s="457" t="s">
        <v>50</v>
      </c>
      <c r="C9" s="78">
        <f>+SUM(C6:C8)</f>
        <v>55737862</v>
      </c>
      <c r="D9" s="78">
        <f>+SUM(D6:D8)</f>
        <v>32698910</v>
      </c>
    </row>
    <row r="10" spans="2:4" ht="6" customHeight="1"/>
    <row r="11" spans="2:4">
      <c r="B11" s="634" t="s">
        <v>448</v>
      </c>
      <c r="C11" s="449">
        <v>45382</v>
      </c>
      <c r="D11" s="453">
        <v>45291</v>
      </c>
    </row>
    <row r="12" spans="2:4">
      <c r="B12" s="455"/>
      <c r="C12" s="67" t="s">
        <v>150</v>
      </c>
      <c r="D12" s="67" t="s">
        <v>150</v>
      </c>
    </row>
    <row r="13" spans="2:4" ht="13" customHeight="1">
      <c r="B13" s="456" t="s">
        <v>703</v>
      </c>
      <c r="C13" s="74">
        <v>19393820</v>
      </c>
      <c r="D13" s="74">
        <v>16292156</v>
      </c>
    </row>
    <row r="14" spans="2:4" ht="13" customHeight="1">
      <c r="B14" s="456" t="s">
        <v>734</v>
      </c>
      <c r="C14" s="74">
        <v>1347276</v>
      </c>
      <c r="D14" s="74">
        <v>861402</v>
      </c>
    </row>
    <row r="15" spans="2:4" ht="13" customHeight="1">
      <c r="B15" s="456" t="s">
        <v>51</v>
      </c>
      <c r="C15" s="74">
        <v>8714405</v>
      </c>
      <c r="D15" s="74">
        <v>9325470</v>
      </c>
    </row>
    <row r="16" spans="2:4" ht="13" customHeight="1">
      <c r="B16" s="457" t="s">
        <v>50</v>
      </c>
      <c r="C16" s="78">
        <f>+SUM(C13:C15)</f>
        <v>29455501</v>
      </c>
      <c r="D16" s="78">
        <f>+SUM(D13:D15)</f>
        <v>26479028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A1:W62"/>
  <sheetViews>
    <sheetView showGridLines="0" zoomScale="90" zoomScaleNormal="90" workbookViewId="0">
      <selection activeCell="J16" sqref="J16:L16"/>
    </sheetView>
  </sheetViews>
  <sheetFormatPr baseColWidth="10" defaultColWidth="11.453125" defaultRowHeight="13" outlineLevelRow="1"/>
  <cols>
    <col min="1" max="1" width="1.7265625" style="58" customWidth="1"/>
    <col min="2" max="2" width="4.54296875" style="58" customWidth="1"/>
    <col min="3" max="3" width="11.453125" style="58"/>
    <col min="4" max="4" width="38.1796875" style="58" customWidth="1"/>
    <col min="5" max="5" width="17.54296875" style="58" customWidth="1"/>
    <col min="6" max="6" width="18.54296875" style="58" customWidth="1"/>
    <col min="7" max="7" width="17.54296875" style="58" customWidth="1"/>
    <col min="8" max="8" width="18.1796875" style="58" customWidth="1"/>
    <col min="9" max="9" width="18.54296875" style="58" customWidth="1"/>
    <col min="10" max="11" width="17.54296875" style="58" customWidth="1"/>
    <col min="12" max="12" width="18.54296875" style="58" customWidth="1"/>
    <col min="13" max="13" width="14.26953125" style="58" bestFit="1" customWidth="1"/>
    <col min="14" max="14" width="3.1796875" style="58" bestFit="1" customWidth="1"/>
    <col min="15" max="15" width="11.453125" style="58"/>
    <col min="16" max="16" width="8.1796875" style="58" customWidth="1"/>
    <col min="17" max="19" width="11.453125" style="58"/>
    <col min="20" max="20" width="13.81640625" style="58" customWidth="1"/>
    <col min="21" max="21" width="12.453125" style="58" bestFit="1" customWidth="1"/>
    <col min="22" max="16384" width="11.453125" style="58"/>
  </cols>
  <sheetData>
    <row r="1" spans="1:22">
      <c r="M1" s="179"/>
      <c r="N1" s="58">
        <v>23</v>
      </c>
    </row>
    <row r="2" spans="1:22" ht="6" customHeight="1">
      <c r="E2" s="458"/>
      <c r="F2" s="458"/>
      <c r="G2" s="458"/>
      <c r="H2" s="458"/>
      <c r="I2" s="458"/>
      <c r="J2" s="458"/>
      <c r="K2" s="458"/>
      <c r="L2" s="458"/>
      <c r="M2" s="179"/>
    </row>
    <row r="3" spans="1:22" s="61" customFormat="1" ht="22" customHeight="1">
      <c r="A3" s="977"/>
      <c r="B3" s="978" t="s">
        <v>1122</v>
      </c>
      <c r="C3" s="979"/>
      <c r="D3" s="980"/>
      <c r="E3" s="973" t="s">
        <v>1123</v>
      </c>
      <c r="F3" s="973" t="s">
        <v>1124</v>
      </c>
      <c r="G3" s="973" t="s">
        <v>1125</v>
      </c>
      <c r="H3" s="999" t="s">
        <v>1126</v>
      </c>
      <c r="I3" s="973" t="s">
        <v>1127</v>
      </c>
      <c r="J3" s="973" t="s">
        <v>1128</v>
      </c>
      <c r="K3" s="973" t="s">
        <v>1129</v>
      </c>
      <c r="L3" s="833" t="s">
        <v>1130</v>
      </c>
      <c r="M3" s="179"/>
      <c r="P3" s="269"/>
    </row>
    <row r="4" spans="1:22" s="61" customFormat="1" ht="22" customHeight="1">
      <c r="A4" s="977"/>
      <c r="B4" s="981"/>
      <c r="C4" s="982"/>
      <c r="D4" s="983"/>
      <c r="E4" s="974"/>
      <c r="F4" s="974"/>
      <c r="G4" s="974"/>
      <c r="H4" s="1000"/>
      <c r="I4" s="974" t="s">
        <v>933</v>
      </c>
      <c r="J4" s="974"/>
      <c r="K4" s="974"/>
      <c r="L4" s="857"/>
      <c r="M4" s="179"/>
      <c r="P4" s="269"/>
    </row>
    <row r="5" spans="1:22" s="61" customFormat="1" ht="35.5" customHeight="1">
      <c r="A5" s="977"/>
      <c r="B5" s="984"/>
      <c r="C5" s="985"/>
      <c r="D5" s="986"/>
      <c r="E5" s="975"/>
      <c r="F5" s="975"/>
      <c r="G5" s="975"/>
      <c r="H5" s="1001"/>
      <c r="I5" s="975"/>
      <c r="J5" s="975"/>
      <c r="K5" s="975"/>
      <c r="L5" s="834"/>
      <c r="M5" s="179"/>
      <c r="P5" s="459"/>
    </row>
    <row r="6" spans="1:22">
      <c r="B6" s="969" t="s">
        <v>1418</v>
      </c>
      <c r="C6" s="976"/>
      <c r="D6" s="970"/>
      <c r="E6" s="500">
        <v>65413824</v>
      </c>
      <c r="F6" s="500">
        <v>-1172053267</v>
      </c>
      <c r="G6" s="500">
        <v>-1708506</v>
      </c>
      <c r="H6" s="500">
        <v>-1120048</v>
      </c>
      <c r="I6" s="502">
        <f>SUM(E6:H6)</f>
        <v>-1109467997</v>
      </c>
      <c r="J6" s="500">
        <v>33898466</v>
      </c>
      <c r="K6" s="500">
        <v>-134792928</v>
      </c>
      <c r="L6" s="502">
        <f>+I6+J6+K6</f>
        <v>-1210362459</v>
      </c>
      <c r="M6" s="179"/>
      <c r="U6" s="61"/>
      <c r="V6" s="61"/>
    </row>
    <row r="7" spans="1:22" ht="12.75" customHeight="1" outlineLevel="1">
      <c r="B7" s="996" t="s">
        <v>1382</v>
      </c>
      <c r="C7" s="997"/>
      <c r="D7" s="998"/>
      <c r="E7" s="500">
        <v>0</v>
      </c>
      <c r="F7" s="500">
        <v>0</v>
      </c>
      <c r="G7" s="500">
        <v>0</v>
      </c>
      <c r="H7" s="500">
        <v>0</v>
      </c>
      <c r="I7" s="502"/>
      <c r="J7" s="500">
        <v>0</v>
      </c>
      <c r="K7" s="500">
        <v>0</v>
      </c>
      <c r="L7" s="500">
        <f>SUM(E7:K7)</f>
        <v>0</v>
      </c>
      <c r="M7" s="179"/>
      <c r="U7" s="61"/>
      <c r="V7" s="61"/>
    </row>
    <row r="8" spans="1:22" ht="12.75" customHeight="1" outlineLevel="1" collapsed="1">
      <c r="B8" s="460"/>
      <c r="C8" s="971" t="s">
        <v>937</v>
      </c>
      <c r="D8" s="972"/>
      <c r="E8" s="502">
        <v>0</v>
      </c>
      <c r="F8" s="502">
        <f>+F7</f>
        <v>0</v>
      </c>
      <c r="G8" s="502">
        <v>0</v>
      </c>
      <c r="H8" s="502">
        <v>0</v>
      </c>
      <c r="I8" s="502"/>
      <c r="J8" s="502">
        <v>0</v>
      </c>
      <c r="K8" s="502">
        <v>0</v>
      </c>
      <c r="L8" s="502">
        <f>+L7</f>
        <v>0</v>
      </c>
      <c r="M8" s="179"/>
      <c r="U8" s="61"/>
      <c r="V8" s="61"/>
    </row>
    <row r="9" spans="1:22">
      <c r="B9" s="460" t="s">
        <v>928</v>
      </c>
      <c r="C9" s="461"/>
      <c r="D9" s="462"/>
      <c r="E9" s="502">
        <f>+E6+E7</f>
        <v>65413824</v>
      </c>
      <c r="F9" s="502">
        <f>+F6+F7</f>
        <v>-1172053267</v>
      </c>
      <c r="G9" s="502">
        <f>+G6+G7</f>
        <v>-1708506</v>
      </c>
      <c r="H9" s="502">
        <f>+H6+H7</f>
        <v>-1120048</v>
      </c>
      <c r="I9" s="502">
        <f>+I6</f>
        <v>-1109467997</v>
      </c>
      <c r="J9" s="502">
        <f>+J6+J7</f>
        <v>33898466</v>
      </c>
      <c r="K9" s="502">
        <f>+K6+K7</f>
        <v>-134792928</v>
      </c>
      <c r="L9" s="502">
        <f>+L6+L7</f>
        <v>-1210362459</v>
      </c>
      <c r="M9" s="179"/>
      <c r="U9" s="463"/>
      <c r="V9" s="61"/>
    </row>
    <row r="10" spans="1:22">
      <c r="B10" s="460" t="s">
        <v>938</v>
      </c>
      <c r="C10" s="461"/>
      <c r="D10" s="462"/>
      <c r="E10" s="502"/>
      <c r="F10" s="502"/>
      <c r="G10" s="502"/>
      <c r="H10" s="502"/>
      <c r="I10" s="502"/>
      <c r="J10" s="502"/>
      <c r="K10" s="502"/>
      <c r="L10" s="502"/>
      <c r="M10" s="179"/>
      <c r="U10" s="61"/>
      <c r="V10" s="61"/>
    </row>
    <row r="11" spans="1:22" ht="13.15" customHeight="1">
      <c r="B11" s="460"/>
      <c r="C11" s="969" t="s">
        <v>1131</v>
      </c>
      <c r="D11" s="970"/>
      <c r="E11" s="193">
        <v>0</v>
      </c>
      <c r="F11" s="500">
        <v>710571408</v>
      </c>
      <c r="G11" s="500">
        <v>87073684</v>
      </c>
      <c r="H11" s="500">
        <v>0</v>
      </c>
      <c r="I11" s="502">
        <f>SUM(E11:H11)</f>
        <v>797645092</v>
      </c>
      <c r="J11" s="500">
        <v>0</v>
      </c>
      <c r="K11" s="500">
        <v>0</v>
      </c>
      <c r="L11" s="502">
        <f>+I11+J11+K11</f>
        <v>797645092</v>
      </c>
      <c r="M11" s="179"/>
      <c r="U11" s="61"/>
      <c r="V11" s="61"/>
    </row>
    <row r="12" spans="1:22" ht="13.15" customHeight="1">
      <c r="B12" s="460"/>
      <c r="C12" s="965" t="s">
        <v>1132</v>
      </c>
      <c r="D12" s="966"/>
      <c r="E12" s="500">
        <f>-E11*27%</f>
        <v>0</v>
      </c>
      <c r="F12" s="500">
        <v>0</v>
      </c>
      <c r="G12" s="500">
        <v>-23509895</v>
      </c>
      <c r="H12" s="500">
        <v>0</v>
      </c>
      <c r="I12" s="502">
        <f t="shared" ref="I12:I20" si="0">SUM(E12:H12)</f>
        <v>-23509895</v>
      </c>
      <c r="J12" s="500">
        <v>0</v>
      </c>
      <c r="K12" s="500">
        <v>0</v>
      </c>
      <c r="L12" s="502">
        <f t="shared" ref="L12:L18" si="1">+I12+J12+K12</f>
        <v>-23509895</v>
      </c>
      <c r="M12" s="179"/>
      <c r="U12" s="61"/>
      <c r="V12" s="61"/>
    </row>
    <row r="13" spans="1:22" ht="13.15" customHeight="1">
      <c r="B13" s="460"/>
      <c r="C13" s="965" t="s">
        <v>1133</v>
      </c>
      <c r="D13" s="966"/>
      <c r="E13" s="500">
        <v>0</v>
      </c>
      <c r="F13" s="500">
        <v>0</v>
      </c>
      <c r="G13" s="500">
        <v>-94755799</v>
      </c>
      <c r="H13" s="500">
        <v>0</v>
      </c>
      <c r="I13" s="502">
        <f t="shared" si="0"/>
        <v>-94755799</v>
      </c>
      <c r="J13" s="500">
        <v>0</v>
      </c>
      <c r="K13" s="500">
        <v>0</v>
      </c>
      <c r="L13" s="502">
        <f t="shared" si="1"/>
        <v>-94755799</v>
      </c>
      <c r="M13" s="179"/>
      <c r="U13" s="61"/>
      <c r="V13" s="61"/>
    </row>
    <row r="14" spans="1:22" ht="13.15" customHeight="1">
      <c r="B14" s="460"/>
      <c r="C14" s="965" t="s">
        <v>1134</v>
      </c>
      <c r="D14" s="966"/>
      <c r="E14" s="500">
        <v>0</v>
      </c>
      <c r="F14" s="500">
        <v>0</v>
      </c>
      <c r="G14" s="500">
        <v>25584066</v>
      </c>
      <c r="H14" s="500">
        <v>0</v>
      </c>
      <c r="I14" s="502">
        <f t="shared" si="0"/>
        <v>25584066</v>
      </c>
      <c r="J14" s="500">
        <v>0</v>
      </c>
      <c r="K14" s="500">
        <v>0</v>
      </c>
      <c r="L14" s="502">
        <f t="shared" si="1"/>
        <v>25584066</v>
      </c>
      <c r="M14" s="179"/>
      <c r="U14" s="61"/>
      <c r="V14" s="61"/>
    </row>
    <row r="15" spans="1:22">
      <c r="B15" s="460"/>
      <c r="C15" s="967" t="s">
        <v>939</v>
      </c>
      <c r="D15" s="968"/>
      <c r="E15" s="502">
        <f t="shared" ref="E15:F15" si="2">SUM(E11:E14)</f>
        <v>0</v>
      </c>
      <c r="F15" s="502">
        <f t="shared" si="2"/>
        <v>710571408</v>
      </c>
      <c r="G15" s="502">
        <f>SUM(G11:G14)</f>
        <v>-5607944</v>
      </c>
      <c r="H15" s="502">
        <f t="shared" ref="H15:K15" si="3">SUM(H11:H14)</f>
        <v>0</v>
      </c>
      <c r="I15" s="502">
        <f>SUM(I11:I14)</f>
        <v>704963464</v>
      </c>
      <c r="J15" s="502">
        <f t="shared" si="3"/>
        <v>0</v>
      </c>
      <c r="K15" s="502">
        <f t="shared" si="3"/>
        <v>0</v>
      </c>
      <c r="L15" s="502">
        <f>SUM(L11:L14)</f>
        <v>704963464</v>
      </c>
      <c r="M15" s="179"/>
      <c r="O15" s="85"/>
      <c r="U15" s="61"/>
      <c r="V15" s="61"/>
    </row>
    <row r="16" spans="1:22" ht="13" customHeight="1">
      <c r="B16" s="460"/>
      <c r="C16" s="965" t="s">
        <v>1381</v>
      </c>
      <c r="D16" s="966"/>
      <c r="E16" s="500">
        <v>0</v>
      </c>
      <c r="F16" s="500">
        <v>0</v>
      </c>
      <c r="G16" s="500">
        <v>0</v>
      </c>
      <c r="H16" s="500">
        <v>0</v>
      </c>
      <c r="I16" s="502"/>
      <c r="J16" s="500"/>
      <c r="K16" s="500">
        <v>-23730196</v>
      </c>
      <c r="L16" s="502">
        <f t="shared" si="1"/>
        <v>-23730196</v>
      </c>
      <c r="M16" s="179"/>
      <c r="U16" s="61"/>
      <c r="V16" s="61"/>
    </row>
    <row r="17" spans="2:23" ht="13" customHeight="1">
      <c r="B17" s="460"/>
      <c r="C17" s="965" t="s">
        <v>818</v>
      </c>
      <c r="D17" s="966"/>
      <c r="E17" s="500">
        <v>0</v>
      </c>
      <c r="F17" s="500">
        <v>0</v>
      </c>
      <c r="G17" s="500">
        <v>0</v>
      </c>
      <c r="H17" s="500">
        <v>0</v>
      </c>
      <c r="I17" s="502">
        <f t="shared" si="0"/>
        <v>0</v>
      </c>
      <c r="J17" s="500">
        <v>1901314</v>
      </c>
      <c r="K17" s="500">
        <v>0</v>
      </c>
      <c r="L17" s="502">
        <f t="shared" si="1"/>
        <v>1901314</v>
      </c>
      <c r="M17" s="179"/>
      <c r="U17" s="61"/>
      <c r="V17" s="61"/>
    </row>
    <row r="18" spans="2:23" ht="26.25" customHeight="1">
      <c r="B18" s="460"/>
      <c r="C18" s="965" t="s">
        <v>941</v>
      </c>
      <c r="D18" s="966"/>
      <c r="E18" s="500">
        <v>0</v>
      </c>
      <c r="F18" s="500">
        <v>0</v>
      </c>
      <c r="G18" s="500">
        <v>0</v>
      </c>
      <c r="H18" s="500">
        <v>0</v>
      </c>
      <c r="I18" s="502">
        <f t="shared" si="0"/>
        <v>0</v>
      </c>
      <c r="J18" s="500">
        <v>0</v>
      </c>
      <c r="K18" s="500">
        <v>-1677206</v>
      </c>
      <c r="L18" s="502">
        <f t="shared" si="1"/>
        <v>-1677206</v>
      </c>
      <c r="M18" s="179"/>
      <c r="U18" s="61"/>
      <c r="V18" s="61"/>
    </row>
    <row r="19" spans="2:23">
      <c r="B19" s="460"/>
      <c r="C19" s="967" t="s">
        <v>942</v>
      </c>
      <c r="D19" s="968"/>
      <c r="E19" s="502">
        <f>+E15+E17+E18</f>
        <v>0</v>
      </c>
      <c r="F19" s="502">
        <f t="shared" ref="F19:H19" si="4">+F15+F17+F18</f>
        <v>710571408</v>
      </c>
      <c r="G19" s="502">
        <f>+G15+G17+G18</f>
        <v>-5607944</v>
      </c>
      <c r="H19" s="502">
        <f t="shared" si="4"/>
        <v>0</v>
      </c>
      <c r="I19" s="502">
        <f t="shared" si="0"/>
        <v>704963464</v>
      </c>
      <c r="J19" s="502">
        <f>+J15+J17+J18</f>
        <v>1901314</v>
      </c>
      <c r="K19" s="502">
        <f>+K15+K16+K17+K18</f>
        <v>-25407402</v>
      </c>
      <c r="L19" s="502">
        <f t="shared" ref="L19" si="5">SUM(H19:K19)</f>
        <v>681457376</v>
      </c>
      <c r="M19" s="179"/>
      <c r="O19" s="85"/>
      <c r="U19" s="61"/>
      <c r="V19" s="61"/>
    </row>
    <row r="20" spans="2:23">
      <c r="B20" s="460" t="s">
        <v>1345</v>
      </c>
      <c r="C20" s="461"/>
      <c r="D20" s="462"/>
      <c r="E20" s="502">
        <f>+E9+E15</f>
        <v>65413824</v>
      </c>
      <c r="F20" s="502">
        <f>+F9+F15</f>
        <v>-461481859</v>
      </c>
      <c r="G20" s="502">
        <f>+G9+G15</f>
        <v>-7316450</v>
      </c>
      <c r="H20" s="502">
        <f>+H9+H15</f>
        <v>-1120048</v>
      </c>
      <c r="I20" s="502">
        <f t="shared" si="0"/>
        <v>-404504533</v>
      </c>
      <c r="J20" s="502">
        <f>+J9+J19</f>
        <v>35799780</v>
      </c>
      <c r="K20" s="502">
        <f>+K9+K19</f>
        <v>-160200330</v>
      </c>
      <c r="L20" s="502">
        <f>+L9+L19</f>
        <v>-528905083</v>
      </c>
      <c r="M20" s="179"/>
      <c r="U20" s="61"/>
      <c r="V20" s="61"/>
    </row>
    <row r="21" spans="2:23"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179"/>
      <c r="U21" s="61"/>
      <c r="V21" s="61"/>
      <c r="W21" s="61"/>
    </row>
    <row r="22" spans="2:23">
      <c r="B22" s="458"/>
      <c r="C22" s="458"/>
      <c r="D22" s="458"/>
      <c r="E22" s="475">
        <v>0</v>
      </c>
      <c r="F22" s="475">
        <v>0</v>
      </c>
      <c r="G22" s="475">
        <v>0</v>
      </c>
      <c r="H22" s="475">
        <v>0</v>
      </c>
      <c r="I22" s="475"/>
      <c r="J22" s="475">
        <v>0</v>
      </c>
      <c r="K22" s="475">
        <v>0</v>
      </c>
      <c r="L22" s="475">
        <v>0</v>
      </c>
      <c r="M22" s="179"/>
      <c r="U22" s="61"/>
      <c r="V22" s="61"/>
      <c r="W22" s="61"/>
    </row>
    <row r="23" spans="2:23">
      <c r="E23" s="85"/>
      <c r="F23" s="85"/>
      <c r="G23" s="475"/>
      <c r="H23" s="85"/>
      <c r="I23" s="85"/>
      <c r="J23" s="85"/>
      <c r="L23" s="85"/>
      <c r="M23" s="179"/>
      <c r="U23" s="61"/>
      <c r="V23" s="61"/>
      <c r="W23" s="61"/>
    </row>
    <row r="24" spans="2:23" ht="12.75" hidden="1" customHeight="1">
      <c r="B24" s="464"/>
      <c r="C24" s="465"/>
      <c r="D24" s="465"/>
      <c r="E24" s="990"/>
      <c r="F24" s="990" t="s">
        <v>1210</v>
      </c>
      <c r="G24" s="990" t="s">
        <v>1211</v>
      </c>
      <c r="H24" s="466"/>
      <c r="I24" s="466"/>
      <c r="J24" s="466"/>
      <c r="K24" s="990" t="s">
        <v>1212</v>
      </c>
      <c r="L24" s="993" t="s">
        <v>1213</v>
      </c>
      <c r="M24" s="179"/>
    </row>
    <row r="25" spans="2:23" ht="12.75" hidden="1" customHeight="1">
      <c r="B25" s="987" t="s">
        <v>1214</v>
      </c>
      <c r="C25" s="988"/>
      <c r="D25" s="989"/>
      <c r="E25" s="991"/>
      <c r="F25" s="991"/>
      <c r="G25" s="991"/>
      <c r="H25" s="467"/>
      <c r="I25" s="467"/>
      <c r="J25" s="467"/>
      <c r="K25" s="991"/>
      <c r="L25" s="994"/>
      <c r="M25" s="179"/>
    </row>
    <row r="26" spans="2:23" ht="60" hidden="1" customHeight="1">
      <c r="B26" s="468"/>
      <c r="C26" s="469"/>
      <c r="D26" s="469"/>
      <c r="E26" s="992"/>
      <c r="F26" s="992"/>
      <c r="G26" s="992"/>
      <c r="H26" s="470"/>
      <c r="I26" s="470"/>
      <c r="J26" s="470"/>
      <c r="K26" s="992"/>
      <c r="L26" s="995"/>
      <c r="M26" s="179"/>
    </row>
    <row r="27" spans="2:23" ht="12.75" hidden="1" customHeight="1">
      <c r="B27" s="969" t="s">
        <v>1215</v>
      </c>
      <c r="C27" s="976"/>
      <c r="D27" s="970"/>
      <c r="E27" s="500"/>
      <c r="F27" s="500">
        <v>-1247196757</v>
      </c>
      <c r="G27" s="500">
        <v>-1626927</v>
      </c>
      <c r="H27" s="500"/>
      <c r="I27" s="500"/>
      <c r="J27" s="500"/>
      <c r="K27" s="500">
        <v>-131215187</v>
      </c>
      <c r="L27" s="500">
        <f>SUM(F27:K27)</f>
        <v>-1380038871</v>
      </c>
      <c r="M27" s="179"/>
    </row>
    <row r="28" spans="2:23" ht="12.75" hidden="1" customHeight="1">
      <c r="B28" s="471"/>
      <c r="C28" s="971" t="s">
        <v>937</v>
      </c>
      <c r="D28" s="972"/>
      <c r="E28" s="472"/>
      <c r="F28" s="472"/>
      <c r="G28" s="472"/>
      <c r="H28" s="472"/>
      <c r="I28" s="472"/>
      <c r="J28" s="472"/>
      <c r="K28" s="472"/>
      <c r="L28" s="472"/>
      <c r="M28" s="179"/>
    </row>
    <row r="29" spans="2:23" ht="12.75" hidden="1" customHeight="1">
      <c r="B29" s="460" t="s">
        <v>1216</v>
      </c>
      <c r="C29" s="461"/>
      <c r="D29" s="462"/>
      <c r="E29" s="502"/>
      <c r="F29" s="502">
        <f>+F27+F28</f>
        <v>-1247196757</v>
      </c>
      <c r="G29" s="502">
        <f>+G27+G28</f>
        <v>-1626927</v>
      </c>
      <c r="H29" s="502"/>
      <c r="I29" s="502"/>
      <c r="J29" s="502"/>
      <c r="K29" s="502">
        <f>+K27+K28</f>
        <v>-131215187</v>
      </c>
      <c r="L29" s="502">
        <f>+L27+L28</f>
        <v>-1380038871</v>
      </c>
      <c r="M29" s="179"/>
    </row>
    <row r="30" spans="2:23" ht="12.75" hidden="1" customHeight="1">
      <c r="B30" s="460" t="s">
        <v>1217</v>
      </c>
      <c r="C30" s="461"/>
      <c r="D30" s="462"/>
      <c r="E30" s="502"/>
      <c r="F30" s="502"/>
      <c r="G30" s="502"/>
      <c r="H30" s="502"/>
      <c r="I30" s="502"/>
      <c r="J30" s="502"/>
      <c r="K30" s="502"/>
      <c r="L30" s="502"/>
      <c r="M30" s="179"/>
    </row>
    <row r="31" spans="2:23" ht="12.75" hidden="1" customHeight="1">
      <c r="B31" s="473"/>
      <c r="C31" s="969" t="s">
        <v>921</v>
      </c>
      <c r="D31" s="970"/>
      <c r="E31" s="500"/>
      <c r="F31" s="500">
        <v>-187043562</v>
      </c>
      <c r="G31" s="500">
        <v>12243840</v>
      </c>
      <c r="H31" s="500"/>
      <c r="I31" s="500"/>
      <c r="J31" s="500"/>
      <c r="K31" s="500">
        <v>0</v>
      </c>
      <c r="L31" s="500">
        <f>SUM(F31:K31)</f>
        <v>-174799722</v>
      </c>
      <c r="M31" s="179"/>
    </row>
    <row r="32" spans="2:23" ht="24.75" hidden="1" customHeight="1">
      <c r="B32" s="473"/>
      <c r="C32" s="965" t="s">
        <v>1218</v>
      </c>
      <c r="D32" s="966"/>
      <c r="E32" s="500"/>
      <c r="F32" s="500">
        <v>0</v>
      </c>
      <c r="G32" s="500">
        <v>0</v>
      </c>
      <c r="H32" s="500"/>
      <c r="I32" s="500"/>
      <c r="J32" s="500"/>
      <c r="K32" s="500">
        <v>0</v>
      </c>
      <c r="L32" s="500">
        <f>SUM(F32:K32)</f>
        <v>0</v>
      </c>
      <c r="M32" s="179"/>
    </row>
    <row r="33" spans="1:13" ht="12.75" hidden="1" customHeight="1">
      <c r="B33" s="474"/>
      <c r="C33" s="971" t="s">
        <v>1219</v>
      </c>
      <c r="D33" s="972"/>
      <c r="E33" s="502"/>
      <c r="F33" s="502">
        <f>+F31+F32</f>
        <v>-187043562</v>
      </c>
      <c r="G33" s="502">
        <f>+G31+G32</f>
        <v>12243840</v>
      </c>
      <c r="H33" s="502"/>
      <c r="I33" s="502"/>
      <c r="J33" s="502"/>
      <c r="K33" s="502">
        <f>+K31+K32</f>
        <v>0</v>
      </c>
      <c r="L33" s="502">
        <f>+L31+L32</f>
        <v>-174799722</v>
      </c>
      <c r="M33" s="179"/>
    </row>
    <row r="34" spans="1:13" ht="12.75" hidden="1" customHeight="1">
      <c r="B34" s="460" t="s">
        <v>1220</v>
      </c>
      <c r="C34" s="461"/>
      <c r="D34" s="462"/>
      <c r="E34" s="502"/>
      <c r="F34" s="502">
        <f>+F29+F33</f>
        <v>-1434240319</v>
      </c>
      <c r="G34" s="502">
        <f>+G29+G33</f>
        <v>10616913</v>
      </c>
      <c r="H34" s="502"/>
      <c r="I34" s="502"/>
      <c r="J34" s="502"/>
      <c r="K34" s="502">
        <f>+K29+K33</f>
        <v>-131215187</v>
      </c>
      <c r="L34" s="502">
        <f>+L29+L33</f>
        <v>-1554838593</v>
      </c>
      <c r="M34" s="179"/>
    </row>
    <row r="35" spans="1:13" ht="12.75" hidden="1" customHeight="1">
      <c r="M35" s="179"/>
    </row>
    <row r="36" spans="1:13" ht="12.75" hidden="1" customHeight="1">
      <c r="E36" s="475"/>
      <c r="F36" s="475">
        <v>0</v>
      </c>
      <c r="G36" s="475">
        <v>0</v>
      </c>
      <c r="H36" s="475"/>
      <c r="I36" s="475"/>
      <c r="J36" s="475"/>
      <c r="K36" s="475">
        <v>16943839</v>
      </c>
      <c r="L36" s="475">
        <v>115559703</v>
      </c>
      <c r="M36" s="179"/>
    </row>
    <row r="37" spans="1:13" ht="6" customHeight="1">
      <c r="M37" s="179"/>
    </row>
    <row r="38" spans="1:13" s="61" customFormat="1" ht="22" customHeight="1">
      <c r="A38" s="977"/>
      <c r="B38" s="978" t="s">
        <v>1122</v>
      </c>
      <c r="C38" s="979"/>
      <c r="D38" s="980"/>
      <c r="E38" s="973" t="str">
        <f t="shared" ref="E38:L38" si="6">+E3</f>
        <v>Superávit de revaluación                       M$</v>
      </c>
      <c r="F38" s="973" t="str">
        <f t="shared" si="6"/>
        <v>Reserva de diferencias de cambio en conversiones                    M$</v>
      </c>
      <c r="G38" s="973" t="str">
        <f t="shared" si="6"/>
        <v>Reserva de coberturas de flujo de efectivo                        M$</v>
      </c>
      <c r="H38" s="973" t="str">
        <f t="shared" si="6"/>
        <v>Reservas de ganancias o pérdidas actuariales en planes de beneficios definidos                                              M$</v>
      </c>
      <c r="I38" s="973" t="str">
        <f t="shared" si="6"/>
        <v>Otro resultado integral acumulado                                     M$</v>
      </c>
      <c r="J38" s="973" t="str">
        <f t="shared" si="6"/>
        <v>Reserva de pagos basados en acciones                              M$</v>
      </c>
      <c r="K38" s="973" t="str">
        <f t="shared" si="6"/>
        <v>Otras reservas varias                                  M$</v>
      </c>
      <c r="L38" s="973" t="str">
        <f t="shared" si="6"/>
        <v>Total otras reservas                                              M$</v>
      </c>
      <c r="M38" s="179"/>
    </row>
    <row r="39" spans="1:13" s="61" customFormat="1" ht="22" customHeight="1">
      <c r="A39" s="977"/>
      <c r="B39" s="981"/>
      <c r="C39" s="982"/>
      <c r="D39" s="983"/>
      <c r="E39" s="974"/>
      <c r="F39" s="974"/>
      <c r="G39" s="974"/>
      <c r="H39" s="974"/>
      <c r="I39" s="974"/>
      <c r="J39" s="974"/>
      <c r="K39" s="974"/>
      <c r="L39" s="974"/>
      <c r="M39" s="179"/>
    </row>
    <row r="40" spans="1:13" s="61" customFormat="1" ht="34" customHeight="1">
      <c r="A40" s="977"/>
      <c r="B40" s="984"/>
      <c r="C40" s="985"/>
      <c r="D40" s="986"/>
      <c r="E40" s="975"/>
      <c r="F40" s="975"/>
      <c r="G40" s="975"/>
      <c r="H40" s="975"/>
      <c r="I40" s="975"/>
      <c r="J40" s="975"/>
      <c r="K40" s="975"/>
      <c r="L40" s="975"/>
      <c r="M40" s="179"/>
    </row>
    <row r="41" spans="1:13">
      <c r="B41" s="969" t="s">
        <v>1143</v>
      </c>
      <c r="C41" s="976"/>
      <c r="D41" s="970"/>
      <c r="E41" s="500">
        <v>65413824</v>
      </c>
      <c r="F41" s="500">
        <v>-1247196757</v>
      </c>
      <c r="G41" s="500">
        <v>-1626927</v>
      </c>
      <c r="H41" s="500">
        <v>-1120048</v>
      </c>
      <c r="I41" s="502">
        <f>SUM(E41:H41)</f>
        <v>-1184529908</v>
      </c>
      <c r="J41" s="500">
        <v>33345193</v>
      </c>
      <c r="K41" s="500">
        <v>-131215187</v>
      </c>
      <c r="L41" s="502">
        <f>+I41+J41+K41</f>
        <v>-1282399902</v>
      </c>
      <c r="M41" s="179"/>
    </row>
    <row r="42" spans="1:13" outlineLevel="1">
      <c r="B42" s="635" t="s">
        <v>1382</v>
      </c>
      <c r="C42" s="552"/>
      <c r="D42" s="553"/>
      <c r="E42" s="500">
        <v>0</v>
      </c>
      <c r="F42" s="500">
        <v>0</v>
      </c>
      <c r="G42" s="500">
        <v>0</v>
      </c>
      <c r="H42" s="500">
        <v>0</v>
      </c>
      <c r="I42" s="502"/>
      <c r="J42" s="500">
        <v>0</v>
      </c>
      <c r="K42" s="500">
        <v>0</v>
      </c>
      <c r="L42" s="500">
        <f>SUM(E42:K42)</f>
        <v>0</v>
      </c>
      <c r="M42" s="179"/>
    </row>
    <row r="43" spans="1:13" outlineLevel="1" collapsed="1">
      <c r="B43" s="471"/>
      <c r="C43" s="971" t="s">
        <v>937</v>
      </c>
      <c r="D43" s="972"/>
      <c r="E43" s="502">
        <v>0</v>
      </c>
      <c r="F43" s="502">
        <v>0</v>
      </c>
      <c r="G43" s="502">
        <v>0</v>
      </c>
      <c r="H43" s="502">
        <v>0</v>
      </c>
      <c r="I43" s="502"/>
      <c r="J43" s="502">
        <v>0</v>
      </c>
      <c r="K43" s="502">
        <v>0</v>
      </c>
      <c r="L43" s="502">
        <f>+L42</f>
        <v>0</v>
      </c>
      <c r="M43" s="179"/>
    </row>
    <row r="44" spans="1:13">
      <c r="B44" s="460" t="s">
        <v>928</v>
      </c>
      <c r="C44" s="461"/>
      <c r="D44" s="462"/>
      <c r="E44" s="78">
        <f>+E41</f>
        <v>65413824</v>
      </c>
      <c r="F44" s="78">
        <f>+F41</f>
        <v>-1247196757</v>
      </c>
      <c r="G44" s="78">
        <f>+G41</f>
        <v>-1626927</v>
      </c>
      <c r="H44" s="78">
        <f>+H41</f>
        <v>-1120048</v>
      </c>
      <c r="I44" s="502">
        <f>+I41</f>
        <v>-1184529908</v>
      </c>
      <c r="J44" s="78">
        <f t="shared" ref="J44:K44" si="7">+J41</f>
        <v>33345193</v>
      </c>
      <c r="K44" s="78">
        <f t="shared" si="7"/>
        <v>-131215187</v>
      </c>
      <c r="L44" s="502">
        <f t="shared" ref="L44" si="8">+L41+L42</f>
        <v>-1282399902</v>
      </c>
      <c r="M44" s="179"/>
    </row>
    <row r="45" spans="1:13">
      <c r="B45" s="460" t="s">
        <v>938</v>
      </c>
      <c r="C45" s="461"/>
      <c r="D45" s="462"/>
      <c r="E45" s="502"/>
      <c r="F45" s="502"/>
      <c r="G45" s="502"/>
      <c r="H45" s="502"/>
      <c r="I45" s="502"/>
      <c r="J45" s="502"/>
      <c r="K45" s="502"/>
      <c r="L45" s="502"/>
      <c r="M45" s="179"/>
    </row>
    <row r="46" spans="1:13">
      <c r="B46" s="460"/>
      <c r="C46" s="969" t="str">
        <f>+C11</f>
        <v>Incrementos (bajas) en Patrimonio por coberturas y otros</v>
      </c>
      <c r="D46" s="970"/>
      <c r="E46" s="500">
        <v>0</v>
      </c>
      <c r="F46" s="500">
        <v>-187043562</v>
      </c>
      <c r="G46" s="500">
        <v>-45236811</v>
      </c>
      <c r="H46" s="500">
        <v>0</v>
      </c>
      <c r="I46" s="502">
        <f>SUM(E46:H46)</f>
        <v>-232280373</v>
      </c>
      <c r="J46" s="500">
        <v>0</v>
      </c>
      <c r="K46" s="500">
        <v>0</v>
      </c>
      <c r="L46" s="502">
        <f>+I46+J46+K46</f>
        <v>-232280373</v>
      </c>
      <c r="M46" s="179"/>
    </row>
    <row r="47" spans="1:13" ht="13.15" customHeight="1">
      <c r="B47" s="460"/>
      <c r="C47" s="969" t="str">
        <f>+C12</f>
        <v xml:space="preserve">Impuesto diferido por altas patrimoniales </v>
      </c>
      <c r="D47" s="970"/>
      <c r="E47" s="500">
        <v>0</v>
      </c>
      <c r="F47" s="500">
        <v>0</v>
      </c>
      <c r="G47" s="500">
        <v>12213939</v>
      </c>
      <c r="H47" s="500">
        <v>0</v>
      </c>
      <c r="I47" s="502">
        <f t="shared" ref="I47:I49" si="9">SUM(E47:H47)</f>
        <v>12213939</v>
      </c>
      <c r="J47" s="500">
        <v>0</v>
      </c>
      <c r="K47" s="500">
        <v>0</v>
      </c>
      <c r="L47" s="502">
        <f t="shared" ref="L47:L49" si="10">+I47+J47+K47</f>
        <v>12213939</v>
      </c>
      <c r="M47" s="179"/>
    </row>
    <row r="48" spans="1:13" ht="13.15" customHeight="1">
      <c r="B48" s="460"/>
      <c r="C48" s="969" t="str">
        <f>+C13</f>
        <v>Reclasificaciones a resultado por coberturas</v>
      </c>
      <c r="D48" s="970"/>
      <c r="E48" s="500">
        <v>0</v>
      </c>
      <c r="F48" s="500">
        <v>0</v>
      </c>
      <c r="G48" s="500">
        <v>62009195</v>
      </c>
      <c r="H48" s="500">
        <v>0</v>
      </c>
      <c r="I48" s="502">
        <f t="shared" si="9"/>
        <v>62009195</v>
      </c>
      <c r="J48" s="500">
        <v>0</v>
      </c>
      <c r="K48" s="500">
        <v>0</v>
      </c>
      <c r="L48" s="502">
        <f t="shared" si="10"/>
        <v>62009195</v>
      </c>
      <c r="M48" s="179"/>
    </row>
    <row r="49" spans="2:22" ht="12.75" customHeight="1">
      <c r="B49" s="460"/>
      <c r="C49" s="969" t="str">
        <f>+C14</f>
        <v>Impuesto diferido por Reclasificaciones a resultado</v>
      </c>
      <c r="D49" s="970"/>
      <c r="E49" s="500">
        <v>0</v>
      </c>
      <c r="F49" s="500">
        <v>0</v>
      </c>
      <c r="G49" s="500">
        <v>-16742483</v>
      </c>
      <c r="H49" s="500">
        <v>0</v>
      </c>
      <c r="I49" s="502">
        <f t="shared" si="9"/>
        <v>-16742483</v>
      </c>
      <c r="J49" s="500">
        <v>0</v>
      </c>
      <c r="K49" s="500">
        <v>0</v>
      </c>
      <c r="L49" s="502">
        <f t="shared" si="10"/>
        <v>-16742483</v>
      </c>
      <c r="M49" s="179"/>
    </row>
    <row r="50" spans="2:22">
      <c r="B50" s="460"/>
      <c r="C50" s="971" t="str">
        <f>+C15</f>
        <v>Resultado Integral</v>
      </c>
      <c r="D50" s="972"/>
      <c r="E50" s="502">
        <v>0</v>
      </c>
      <c r="F50" s="502">
        <f t="shared" ref="F50" si="11">SUM(F46:F49)</f>
        <v>-187043562</v>
      </c>
      <c r="G50" s="502">
        <f>SUM(G46:G49)</f>
        <v>12243840</v>
      </c>
      <c r="H50" s="502">
        <f t="shared" ref="H50" si="12">SUM(H46:H49)</f>
        <v>0</v>
      </c>
      <c r="I50" s="502">
        <f>SUM(I46:I49)</f>
        <v>-174799722</v>
      </c>
      <c r="J50" s="502">
        <v>0</v>
      </c>
      <c r="K50" s="502">
        <v>0</v>
      </c>
      <c r="L50" s="502">
        <f>SUM(L46:L49)</f>
        <v>-174799722</v>
      </c>
      <c r="M50" s="179"/>
      <c r="O50" s="85"/>
    </row>
    <row r="51" spans="2:22" ht="13" customHeight="1">
      <c r="B51" s="460"/>
      <c r="C51" s="965" t="s">
        <v>1135</v>
      </c>
      <c r="D51" s="966"/>
      <c r="E51" s="500">
        <v>0</v>
      </c>
      <c r="F51" s="500">
        <v>0</v>
      </c>
      <c r="G51" s="500">
        <v>0</v>
      </c>
      <c r="H51" s="500">
        <v>0</v>
      </c>
      <c r="I51" s="502"/>
      <c r="J51" s="500">
        <v>0</v>
      </c>
      <c r="K51" s="500">
        <v>16860188</v>
      </c>
      <c r="L51" s="502">
        <f t="shared" ref="L51:L53" si="13">+I51+J51+K51</f>
        <v>16860188</v>
      </c>
      <c r="M51" s="179"/>
      <c r="U51" s="61"/>
      <c r="V51" s="61"/>
    </row>
    <row r="52" spans="2:22">
      <c r="B52" s="460"/>
      <c r="C52" s="965" t="str">
        <f>+C17</f>
        <v xml:space="preserve">Incrementos (disminuciones) por otros cambios, patrimonio </v>
      </c>
      <c r="D52" s="966"/>
      <c r="E52" s="500">
        <v>0</v>
      </c>
      <c r="F52" s="500">
        <v>0</v>
      </c>
      <c r="G52" s="500">
        <v>0</v>
      </c>
      <c r="H52" s="500">
        <v>0</v>
      </c>
      <c r="I52" s="502">
        <f t="shared" ref="I52:I55" si="14">SUM(E52:H52)</f>
        <v>0</v>
      </c>
      <c r="J52" s="500">
        <v>976895</v>
      </c>
      <c r="K52" s="500">
        <v>0</v>
      </c>
      <c r="L52" s="502">
        <f t="shared" si="13"/>
        <v>976895</v>
      </c>
      <c r="M52" s="179"/>
      <c r="U52" s="61"/>
      <c r="V52" s="61"/>
    </row>
    <row r="53" spans="2:22" ht="26.25" customHeight="1">
      <c r="B53" s="460"/>
      <c r="C53" s="965" t="str">
        <f>+C18</f>
        <v>Incremento (disminución) por cambios en las participaciones en la propiedad de subsidiarias que no dan lugar a pérdida de control</v>
      </c>
      <c r="D53" s="966"/>
      <c r="E53" s="500">
        <v>0</v>
      </c>
      <c r="F53" s="500">
        <v>0</v>
      </c>
      <c r="G53" s="500">
        <v>0</v>
      </c>
      <c r="H53" s="500">
        <v>0</v>
      </c>
      <c r="I53" s="502">
        <f t="shared" si="14"/>
        <v>0</v>
      </c>
      <c r="J53" s="500">
        <v>0</v>
      </c>
      <c r="K53" s="500">
        <v>83651</v>
      </c>
      <c r="L53" s="502">
        <f t="shared" si="13"/>
        <v>83651</v>
      </c>
      <c r="M53" s="179"/>
      <c r="U53" s="61"/>
      <c r="V53" s="61"/>
    </row>
    <row r="54" spans="2:22">
      <c r="B54" s="460"/>
      <c r="C54" s="967" t="str">
        <f>+C19</f>
        <v>Incremento (disminución) en el patrimonio</v>
      </c>
      <c r="D54" s="968"/>
      <c r="E54" s="502">
        <f t="shared" ref="E54:H54" si="15">+E50+E52+E53</f>
        <v>0</v>
      </c>
      <c r="F54" s="502">
        <f t="shared" si="15"/>
        <v>-187043562</v>
      </c>
      <c r="G54" s="502">
        <f t="shared" si="15"/>
        <v>12243840</v>
      </c>
      <c r="H54" s="502">
        <f t="shared" si="15"/>
        <v>0</v>
      </c>
      <c r="I54" s="502">
        <f t="shared" si="14"/>
        <v>-174799722</v>
      </c>
      <c r="J54" s="502">
        <f t="shared" ref="J54" si="16">+J50+J52+J53</f>
        <v>976895</v>
      </c>
      <c r="K54" s="502">
        <f>+K50+K51+K52+K53</f>
        <v>16943839</v>
      </c>
      <c r="L54" s="502">
        <f t="shared" ref="L54" si="17">SUM(H54:K54)</f>
        <v>-156878988</v>
      </c>
      <c r="M54" s="179"/>
      <c r="O54" s="85"/>
      <c r="U54" s="61"/>
      <c r="V54" s="61"/>
    </row>
    <row r="55" spans="2:22">
      <c r="B55" s="460" t="s">
        <v>1346</v>
      </c>
      <c r="C55" s="461"/>
      <c r="D55" s="462"/>
      <c r="E55" s="502">
        <f>+E44+E50</f>
        <v>65413824</v>
      </c>
      <c r="F55" s="502">
        <f>+F44+F50</f>
        <v>-1434240319</v>
      </c>
      <c r="G55" s="502">
        <f>+G44+G50</f>
        <v>10616913</v>
      </c>
      <c r="H55" s="502">
        <f>+H44+H50</f>
        <v>-1120048</v>
      </c>
      <c r="I55" s="502">
        <f t="shared" si="14"/>
        <v>-1359329630</v>
      </c>
      <c r="J55" s="502">
        <f>+J44+J54</f>
        <v>34322088</v>
      </c>
      <c r="K55" s="502">
        <f>+K44+K54</f>
        <v>-114271348</v>
      </c>
      <c r="L55" s="502">
        <f>+L44+L54</f>
        <v>-1439278890</v>
      </c>
      <c r="M55" s="179"/>
    </row>
    <row r="57" spans="2:22"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</row>
    <row r="58" spans="2:22"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</row>
    <row r="59" spans="2:22"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</row>
    <row r="60" spans="2:22"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2:22"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</row>
    <row r="62" spans="2:22">
      <c r="D62" s="179"/>
      <c r="E62" s="179"/>
      <c r="F62" s="179"/>
      <c r="G62" s="179"/>
      <c r="H62" s="179"/>
      <c r="I62" s="179"/>
      <c r="J62" s="179"/>
      <c r="K62" s="179"/>
      <c r="L62" s="179"/>
      <c r="M62" s="179"/>
      <c r="N62" s="179"/>
    </row>
  </sheetData>
  <mergeCells count="54">
    <mergeCell ref="C19:D19"/>
    <mergeCell ref="C14:D14"/>
    <mergeCell ref="C15:D15"/>
    <mergeCell ref="C16:D16"/>
    <mergeCell ref="C17:D17"/>
    <mergeCell ref="C18:D18"/>
    <mergeCell ref="A3:A5"/>
    <mergeCell ref="B3:D5"/>
    <mergeCell ref="E3:E5"/>
    <mergeCell ref="F3:F5"/>
    <mergeCell ref="G3:G5"/>
    <mergeCell ref="I3:I5"/>
    <mergeCell ref="J3:J5"/>
    <mergeCell ref="K3:K5"/>
    <mergeCell ref="L3:L5"/>
    <mergeCell ref="B6:D6"/>
    <mergeCell ref="H3:H5"/>
    <mergeCell ref="B7:D7"/>
    <mergeCell ref="C8:D8"/>
    <mergeCell ref="C11:D11"/>
    <mergeCell ref="C12:D12"/>
    <mergeCell ref="C13:D13"/>
    <mergeCell ref="E24:E26"/>
    <mergeCell ref="F24:F26"/>
    <mergeCell ref="G24:G26"/>
    <mergeCell ref="K24:K26"/>
    <mergeCell ref="L24:L26"/>
    <mergeCell ref="B25:D25"/>
    <mergeCell ref="B27:D27"/>
    <mergeCell ref="C28:D28"/>
    <mergeCell ref="C31:D31"/>
    <mergeCell ref="C32:D32"/>
    <mergeCell ref="C33:D33"/>
    <mergeCell ref="A38:A40"/>
    <mergeCell ref="B38:D40"/>
    <mergeCell ref="E38:E40"/>
    <mergeCell ref="F38:F40"/>
    <mergeCell ref="L38:L40"/>
    <mergeCell ref="B41:D41"/>
    <mergeCell ref="C43:D43"/>
    <mergeCell ref="C46:D46"/>
    <mergeCell ref="C47:D47"/>
    <mergeCell ref="G38:G40"/>
    <mergeCell ref="H38:H40"/>
    <mergeCell ref="I38:I40"/>
    <mergeCell ref="J38:J40"/>
    <mergeCell ref="K38:K40"/>
    <mergeCell ref="C53:D53"/>
    <mergeCell ref="C54:D54"/>
    <mergeCell ref="C48:D48"/>
    <mergeCell ref="C49:D49"/>
    <mergeCell ref="C50:D50"/>
    <mergeCell ref="C51:D51"/>
    <mergeCell ref="C52:D52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54416-CC0F-480C-AFD3-B6BA6E53575A}">
  <dimension ref="B2:R41"/>
  <sheetViews>
    <sheetView showGridLines="0" workbookViewId="0">
      <selection activeCell="J16" sqref="J16:L16"/>
    </sheetView>
  </sheetViews>
  <sheetFormatPr baseColWidth="10" defaultColWidth="11.453125" defaultRowHeight="13"/>
  <cols>
    <col min="1" max="1" width="0.81640625" style="476" customWidth="1"/>
    <col min="2" max="2" width="11.453125" style="476"/>
    <col min="3" max="3" width="34.08984375" style="476" customWidth="1"/>
    <col min="4" max="8" width="14" style="476" customWidth="1"/>
    <col min="9" max="9" width="11" style="476" customWidth="1"/>
    <col min="10" max="10" width="12.54296875" style="476" customWidth="1"/>
    <col min="11" max="11" width="49.26953125" style="476" customWidth="1"/>
    <col min="12" max="12" width="11.7265625" style="476" customWidth="1"/>
    <col min="13" max="13" width="12.26953125" style="476" bestFit="1" customWidth="1"/>
    <col min="14" max="14" width="11.7265625" style="476" bestFit="1" customWidth="1"/>
    <col min="15" max="15" width="12" style="476" bestFit="1" customWidth="1"/>
    <col min="16" max="16384" width="11.453125" style="476"/>
  </cols>
  <sheetData>
    <row r="2" spans="2:13" ht="18.5">
      <c r="B2" s="136" t="s">
        <v>1221</v>
      </c>
      <c r="C2"/>
    </row>
    <row r="4" spans="2:13">
      <c r="B4" s="1006" t="s">
        <v>600</v>
      </c>
      <c r="C4" s="1007"/>
      <c r="D4" s="973" t="s">
        <v>601</v>
      </c>
    </row>
    <row r="5" spans="2:13">
      <c r="B5" s="1008"/>
      <c r="C5" s="1009"/>
      <c r="D5" s="975"/>
      <c r="H5" s="477"/>
    </row>
    <row r="6" spans="2:13">
      <c r="B6" s="41" t="s">
        <v>978</v>
      </c>
      <c r="C6" s="41"/>
      <c r="D6" s="653">
        <v>2863129447</v>
      </c>
      <c r="E6" s="480"/>
      <c r="F6" s="480"/>
      <c r="G6" s="480"/>
      <c r="H6" s="480"/>
      <c r="I6" s="480"/>
    </row>
    <row r="7" spans="2:13">
      <c r="B7" s="41" t="s">
        <v>1121</v>
      </c>
      <c r="C7" s="41"/>
      <c r="D7" s="653">
        <v>2863129447</v>
      </c>
      <c r="E7" s="480"/>
      <c r="F7" s="480"/>
      <c r="G7" s="480"/>
      <c r="H7" s="480"/>
      <c r="I7" s="480"/>
    </row>
    <row r="8" spans="2:13">
      <c r="B8" s="41" t="s">
        <v>1153</v>
      </c>
      <c r="C8" s="41"/>
      <c r="D8" s="653">
        <v>2863129447</v>
      </c>
      <c r="E8" s="480"/>
      <c r="F8" s="480"/>
      <c r="G8" s="480"/>
      <c r="H8" s="480"/>
      <c r="I8" s="480"/>
    </row>
    <row r="9" spans="2:13" s="652" customFormat="1">
      <c r="B9" s="1002" t="s">
        <v>1336</v>
      </c>
      <c r="C9" s="1003"/>
      <c r="D9" s="654">
        <v>-28628026</v>
      </c>
      <c r="E9" s="650"/>
      <c r="F9" s="651"/>
      <c r="G9" s="651"/>
      <c r="H9" s="651"/>
      <c r="I9" s="651"/>
    </row>
    <row r="10" spans="2:13">
      <c r="B10" s="41" t="s">
        <v>1386</v>
      </c>
      <c r="C10" s="41"/>
      <c r="D10" s="653">
        <v>2834501421</v>
      </c>
      <c r="E10" s="480"/>
      <c r="F10" s="480"/>
      <c r="G10" s="480"/>
      <c r="H10" s="480"/>
      <c r="I10" s="480"/>
    </row>
    <row r="11" spans="2:13">
      <c r="B11" s="41" t="s">
        <v>1387</v>
      </c>
      <c r="C11" s="655"/>
      <c r="D11" s="656">
        <v>2834501421</v>
      </c>
      <c r="E11" s="480"/>
      <c r="F11" s="480"/>
      <c r="G11" s="480"/>
      <c r="H11" s="480"/>
      <c r="I11" s="480"/>
    </row>
    <row r="12" spans="2:13">
      <c r="B12" s="41" t="s">
        <v>1388</v>
      </c>
      <c r="C12" s="655"/>
      <c r="D12" s="656">
        <v>2834501421</v>
      </c>
      <c r="E12" s="480"/>
      <c r="F12" s="480"/>
      <c r="G12" s="480"/>
      <c r="H12" s="480"/>
      <c r="I12" s="480"/>
    </row>
    <row r="13" spans="2:13">
      <c r="K13" s="477"/>
    </row>
    <row r="14" spans="2:13">
      <c r="B14" s="1006" t="s">
        <v>693</v>
      </c>
      <c r="C14" s="1007"/>
      <c r="D14" s="973" t="s">
        <v>601</v>
      </c>
      <c r="E14" s="973" t="s">
        <v>695</v>
      </c>
      <c r="F14" s="973" t="s">
        <v>694</v>
      </c>
      <c r="G14" s="973" t="s">
        <v>784</v>
      </c>
      <c r="H14" s="973" t="s">
        <v>742</v>
      </c>
    </row>
    <row r="15" spans="2:13">
      <c r="B15" s="1008"/>
      <c r="C15" s="1009"/>
      <c r="D15" s="975"/>
      <c r="E15" s="975"/>
      <c r="F15" s="975"/>
      <c r="G15" s="975"/>
      <c r="H15" s="975"/>
    </row>
    <row r="16" spans="2:13" ht="13" customHeight="1">
      <c r="B16" s="461" t="s">
        <v>1475</v>
      </c>
      <c r="C16" s="460"/>
      <c r="D16" s="648">
        <v>2863129447</v>
      </c>
      <c r="E16" s="648">
        <v>2422050488</v>
      </c>
      <c r="F16" s="648">
        <v>459834409</v>
      </c>
      <c r="G16" s="648">
        <v>-83508378</v>
      </c>
      <c r="H16" s="648">
        <v>2798376519</v>
      </c>
      <c r="L16" s="478"/>
      <c r="M16" s="477"/>
    </row>
    <row r="17" spans="2:18">
      <c r="B17" s="1004" t="s">
        <v>226</v>
      </c>
      <c r="C17" s="1005"/>
      <c r="D17" s="649">
        <v>0</v>
      </c>
      <c r="E17" s="649">
        <v>0</v>
      </c>
      <c r="F17" s="649">
        <v>0</v>
      </c>
      <c r="G17" s="649">
        <v>-2084310</v>
      </c>
      <c r="H17" s="649">
        <v>-2084310</v>
      </c>
      <c r="L17" s="478"/>
      <c r="M17" s="477"/>
    </row>
    <row r="18" spans="2:18">
      <c r="B18" s="1004" t="s">
        <v>818</v>
      </c>
      <c r="C18" s="1005"/>
      <c r="D18" s="649">
        <v>0</v>
      </c>
      <c r="E18" s="649">
        <v>0</v>
      </c>
      <c r="F18" s="649">
        <v>-474149</v>
      </c>
      <c r="G18" s="649">
        <v>4139808</v>
      </c>
      <c r="H18" s="649">
        <v>3665659</v>
      </c>
      <c r="L18" s="478"/>
      <c r="M18" s="477"/>
    </row>
    <row r="19" spans="2:18">
      <c r="B19" s="461" t="s">
        <v>1383</v>
      </c>
      <c r="C19" s="460"/>
      <c r="D19" s="648">
        <v>2834501421</v>
      </c>
      <c r="E19" s="648">
        <v>2380288909</v>
      </c>
      <c r="F19" s="648">
        <v>459360260</v>
      </c>
      <c r="G19" s="648">
        <v>-37606991</v>
      </c>
      <c r="H19" s="648">
        <v>2802042178</v>
      </c>
      <c r="I19"/>
      <c r="J19"/>
      <c r="L19" s="478"/>
      <c r="M19" s="477"/>
    </row>
    <row r="20" spans="2:18">
      <c r="B20" s="461" t="s">
        <v>1384</v>
      </c>
      <c r="C20" s="460"/>
      <c r="D20" s="648">
        <v>2834501421</v>
      </c>
      <c r="E20" s="648">
        <v>2380288909</v>
      </c>
      <c r="F20" s="648">
        <v>459360260</v>
      </c>
      <c r="G20" s="648">
        <v>-37606991</v>
      </c>
      <c r="H20" s="648">
        <v>2802042178</v>
      </c>
      <c r="I20"/>
      <c r="J20"/>
      <c r="L20" s="478"/>
      <c r="M20" s="477"/>
    </row>
    <row r="21" spans="2:18">
      <c r="B21" s="1004" t="s">
        <v>1159</v>
      </c>
      <c r="C21" s="1005"/>
      <c r="D21" s="558">
        <v>-28628026</v>
      </c>
      <c r="E21" s="558">
        <v>-41761579</v>
      </c>
      <c r="F21" s="558">
        <v>0</v>
      </c>
      <c r="G21" s="558">
        <v>41761579</v>
      </c>
      <c r="H21" s="558">
        <v>0</v>
      </c>
      <c r="I21"/>
      <c r="J21"/>
      <c r="L21" s="478"/>
      <c r="M21" s="477"/>
    </row>
    <row r="22" spans="2:18">
      <c r="B22" s="1004" t="s">
        <v>1335</v>
      </c>
      <c r="C22" s="1005"/>
      <c r="D22" s="558">
        <v>0</v>
      </c>
      <c r="E22" s="558">
        <v>0</v>
      </c>
      <c r="F22" s="558">
        <v>-474149</v>
      </c>
      <c r="G22" s="558">
        <v>4139808</v>
      </c>
      <c r="H22" s="558">
        <v>3665659</v>
      </c>
      <c r="I22"/>
      <c r="J22"/>
      <c r="L22" s="478"/>
      <c r="M22" s="477"/>
    </row>
    <row r="23" spans="2:18">
      <c r="B23" s="461" t="s">
        <v>1385</v>
      </c>
      <c r="C23" s="461"/>
      <c r="D23" s="648">
        <v>2834501421</v>
      </c>
      <c r="E23" s="648">
        <v>2380288909</v>
      </c>
      <c r="F23" s="648">
        <v>459360260</v>
      </c>
      <c r="G23" s="648">
        <v>-39691301</v>
      </c>
      <c r="H23" s="648">
        <v>2799957868</v>
      </c>
      <c r="I23"/>
      <c r="J23"/>
      <c r="Q23" s="478"/>
    </row>
    <row r="24" spans="2:18">
      <c r="D24" s="477"/>
    </row>
    <row r="25" spans="2:18">
      <c r="D25" s="480"/>
    </row>
    <row r="26" spans="2:18">
      <c r="B26" s="477"/>
      <c r="D26" s="477"/>
      <c r="E26" s="477"/>
      <c r="F26" s="477"/>
      <c r="G26" s="477"/>
      <c r="H26" s="477"/>
    </row>
    <row r="27" spans="2:18">
      <c r="C27" s="477"/>
      <c r="D27" s="477"/>
    </row>
    <row r="28" spans="2:18">
      <c r="D28" s="477"/>
      <c r="I28" s="179"/>
      <c r="J28" s="179"/>
      <c r="K28" s="179"/>
      <c r="L28" s="179"/>
      <c r="M28" s="179"/>
      <c r="N28" s="179"/>
      <c r="O28" s="179"/>
      <c r="P28" s="179"/>
    </row>
    <row r="29" spans="2:18">
      <c r="I29" s="179"/>
      <c r="J29" s="179"/>
      <c r="K29" s="179"/>
      <c r="L29" s="179"/>
      <c r="M29" s="179"/>
      <c r="N29" s="179"/>
      <c r="O29" s="179"/>
      <c r="P29" s="179"/>
      <c r="Q29" s="478"/>
    </row>
    <row r="30" spans="2:18">
      <c r="I30" s="179"/>
      <c r="J30" s="179"/>
      <c r="K30" s="179"/>
      <c r="L30" s="179"/>
      <c r="M30" s="179"/>
      <c r="N30" s="179"/>
      <c r="O30" s="179"/>
      <c r="P30" s="179"/>
      <c r="Q30" s="478"/>
      <c r="R30" s="478"/>
    </row>
    <row r="31" spans="2:18">
      <c r="I31" s="179"/>
      <c r="J31" s="179"/>
      <c r="K31" s="179"/>
      <c r="L31" s="406"/>
      <c r="M31" s="406"/>
      <c r="N31" s="406"/>
      <c r="O31" s="406"/>
      <c r="P31" s="179"/>
      <c r="Q31" s="478"/>
    </row>
    <row r="32" spans="2:18">
      <c r="I32" s="179"/>
      <c r="J32" s="179"/>
      <c r="K32" s="179"/>
      <c r="L32" s="179"/>
      <c r="M32" s="179"/>
      <c r="N32" s="406"/>
      <c r="O32" s="406"/>
      <c r="P32" s="179"/>
      <c r="Q32" s="478"/>
    </row>
    <row r="33" spans="9:16">
      <c r="I33" s="179"/>
      <c r="J33" s="179"/>
      <c r="K33" s="179"/>
      <c r="L33" s="481"/>
      <c r="M33" s="481"/>
      <c r="N33" s="481"/>
      <c r="O33" s="481"/>
      <c r="P33" s="179"/>
    </row>
    <row r="34" spans="9:16">
      <c r="I34" s="179"/>
      <c r="J34" s="179"/>
      <c r="K34" s="482"/>
      <c r="L34" s="483"/>
      <c r="M34" s="483"/>
      <c r="N34" s="483"/>
      <c r="O34" s="483"/>
      <c r="P34" s="179"/>
    </row>
    <row r="35" spans="9:16">
      <c r="I35" s="179"/>
      <c r="J35" s="179"/>
      <c r="K35" s="179"/>
      <c r="L35" s="179"/>
      <c r="M35" s="179"/>
      <c r="N35" s="179"/>
      <c r="O35" s="179"/>
      <c r="P35" s="179"/>
    </row>
    <row r="36" spans="9:16">
      <c r="I36" s="179"/>
      <c r="J36" s="179"/>
      <c r="K36" s="179"/>
      <c r="L36" s="484"/>
      <c r="M36" s="484"/>
      <c r="N36" s="179"/>
      <c r="O36" s="179"/>
      <c r="P36" s="179"/>
    </row>
    <row r="37" spans="9:16">
      <c r="I37" s="179"/>
      <c r="J37" s="179"/>
      <c r="K37" s="179"/>
      <c r="L37" s="484"/>
      <c r="M37" s="484"/>
      <c r="N37" s="179"/>
      <c r="O37" s="179"/>
      <c r="P37" s="179"/>
    </row>
    <row r="38" spans="9:16">
      <c r="I38" s="179"/>
      <c r="J38" s="179"/>
      <c r="K38" s="179"/>
      <c r="L38" s="406"/>
      <c r="M38" s="179"/>
      <c r="N38" s="179"/>
      <c r="O38" s="179"/>
      <c r="P38" s="179"/>
    </row>
    <row r="39" spans="9:16">
      <c r="I39" s="179"/>
      <c r="J39" s="179"/>
      <c r="K39" s="179"/>
      <c r="L39" s="179"/>
      <c r="M39" s="179"/>
      <c r="N39" s="179"/>
      <c r="O39" s="179"/>
      <c r="P39" s="179"/>
    </row>
    <row r="40" spans="9:16">
      <c r="I40" s="179"/>
      <c r="J40" s="179"/>
      <c r="K40" s="179"/>
      <c r="L40" s="179"/>
      <c r="M40" s="179"/>
      <c r="N40" s="179"/>
      <c r="O40" s="179"/>
      <c r="P40" s="179"/>
    </row>
    <row r="41" spans="9:16">
      <c r="I41" s="179"/>
      <c r="J41" s="179"/>
      <c r="K41" s="179"/>
      <c r="L41" s="179"/>
      <c r="M41" s="179"/>
      <c r="N41" s="179"/>
      <c r="O41" s="179"/>
      <c r="P41" s="179"/>
    </row>
  </sheetData>
  <mergeCells count="13">
    <mergeCell ref="F14:F15"/>
    <mergeCell ref="G14:G15"/>
    <mergeCell ref="H14:H15"/>
    <mergeCell ref="B4:C5"/>
    <mergeCell ref="D4:D5"/>
    <mergeCell ref="B14:C15"/>
    <mergeCell ref="D14:D15"/>
    <mergeCell ref="E14:E15"/>
    <mergeCell ref="B9:C9"/>
    <mergeCell ref="B17:C17"/>
    <mergeCell ref="B18:C18"/>
    <mergeCell ref="B21:C21"/>
    <mergeCell ref="B22:C2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91C8-E78D-44CB-8E63-425F727E148A}">
  <sheetPr>
    <pageSetUpPr fitToPage="1"/>
  </sheetPr>
  <dimension ref="B1:L50"/>
  <sheetViews>
    <sheetView showGridLines="0" zoomScale="55" zoomScaleNormal="55" workbookViewId="0">
      <selection activeCell="J16" sqref="J16:L16"/>
    </sheetView>
  </sheetViews>
  <sheetFormatPr baseColWidth="10" defaultRowHeight="12.5"/>
  <cols>
    <col min="1" max="1" width="2.6328125" customWidth="1"/>
    <col min="2" max="2" width="61.54296875" customWidth="1"/>
    <col min="3" max="3" width="17.54296875" customWidth="1"/>
    <col min="4" max="4" width="18.08984375" customWidth="1"/>
    <col min="5" max="5" width="10.81640625" customWidth="1"/>
    <col min="6" max="6" width="17.54296875" bestFit="1" customWidth="1"/>
    <col min="7" max="7" width="15.90625" bestFit="1" customWidth="1"/>
    <col min="8" max="8" width="13.7265625" bestFit="1" customWidth="1"/>
    <col min="9" max="9" width="14.1796875" customWidth="1"/>
  </cols>
  <sheetData>
    <row r="1" spans="2:12" ht="13">
      <c r="C1" s="9" t="s">
        <v>1389</v>
      </c>
      <c r="D1" s="9" t="s">
        <v>1389</v>
      </c>
      <c r="E1" s="657"/>
      <c r="F1" s="15" t="s">
        <v>1390</v>
      </c>
      <c r="G1" s="15"/>
    </row>
    <row r="2" spans="2:12" ht="6" customHeight="1"/>
    <row r="3" spans="2:12" ht="22" customHeight="1">
      <c r="B3" s="1010" t="s">
        <v>790</v>
      </c>
      <c r="C3" s="563">
        <v>45382</v>
      </c>
      <c r="D3" s="563">
        <v>45291</v>
      </c>
      <c r="F3" s="563">
        <f>+C3</f>
        <v>45382</v>
      </c>
      <c r="G3" s="563">
        <v>45291</v>
      </c>
    </row>
    <row r="4" spans="2:12" ht="22" customHeight="1">
      <c r="B4" s="1012"/>
      <c r="C4" s="29" t="s">
        <v>150</v>
      </c>
      <c r="D4" s="29" t="s">
        <v>150</v>
      </c>
      <c r="F4" s="29" t="str">
        <f>+C4</f>
        <v>M$</v>
      </c>
      <c r="G4" s="29" t="s">
        <v>150</v>
      </c>
    </row>
    <row r="5" spans="2:12" ht="35.5" customHeight="1">
      <c r="B5" s="6" t="s">
        <v>111</v>
      </c>
      <c r="C5" s="3">
        <v>224463530</v>
      </c>
      <c r="D5" s="3">
        <v>163241984</v>
      </c>
      <c r="F5" s="3">
        <v>213550799</v>
      </c>
      <c r="G5" s="3">
        <v>206408381</v>
      </c>
    </row>
    <row r="6" spans="2:12" ht="13">
      <c r="B6" s="6" t="s">
        <v>452</v>
      </c>
      <c r="C6" s="3">
        <v>4041540143</v>
      </c>
      <c r="D6" s="3">
        <v>3984453610</v>
      </c>
      <c r="F6" s="3">
        <v>1951042864</v>
      </c>
      <c r="G6" s="3">
        <v>829468166</v>
      </c>
      <c r="H6" s="658"/>
      <c r="I6" s="658"/>
      <c r="J6" s="658"/>
      <c r="K6" s="658"/>
      <c r="L6" s="658"/>
    </row>
    <row r="7" spans="2:12" ht="13">
      <c r="B7" s="6" t="s">
        <v>592</v>
      </c>
      <c r="C7" s="3">
        <v>101048599</v>
      </c>
      <c r="D7" s="3">
        <v>73151878</v>
      </c>
      <c r="F7" s="3">
        <v>198769104</v>
      </c>
      <c r="G7" s="3">
        <v>188805453</v>
      </c>
      <c r="H7" s="658"/>
      <c r="I7" s="658"/>
    </row>
    <row r="8" spans="2:12" ht="13">
      <c r="B8" s="6" t="s">
        <v>593</v>
      </c>
      <c r="C8" s="3">
        <v>1338196461</v>
      </c>
      <c r="D8" s="3">
        <v>1323796983</v>
      </c>
      <c r="F8" s="3">
        <v>883552509</v>
      </c>
      <c r="G8" s="3">
        <v>797635733</v>
      </c>
      <c r="H8" s="658"/>
    </row>
    <row r="9" spans="2:12" ht="13.15" customHeight="1">
      <c r="B9" s="6" t="s">
        <v>772</v>
      </c>
      <c r="C9" s="3">
        <v>2826758613</v>
      </c>
      <c r="D9" s="3">
        <v>2750746733</v>
      </c>
      <c r="F9" s="3"/>
      <c r="G9" s="3"/>
      <c r="H9" s="658"/>
      <c r="I9" s="658"/>
    </row>
    <row r="10" spans="2:12" ht="13.15" customHeight="1">
      <c r="B10" s="6" t="s">
        <v>461</v>
      </c>
      <c r="C10" s="3">
        <v>6501147</v>
      </c>
      <c r="D10" s="3">
        <v>5991871</v>
      </c>
      <c r="F10" s="3"/>
      <c r="G10" s="3"/>
    </row>
    <row r="11" spans="2:12" ht="13.15" customHeight="1">
      <c r="B11" s="6" t="s">
        <v>1391</v>
      </c>
      <c r="C11" s="15"/>
      <c r="D11" s="15"/>
      <c r="F11" s="3">
        <v>0</v>
      </c>
      <c r="G11" s="3">
        <v>49435361</v>
      </c>
    </row>
    <row r="12" spans="2:12" ht="13.15" customHeight="1">
      <c r="B12" s="6" t="s">
        <v>685</v>
      </c>
      <c r="C12" s="15"/>
      <c r="D12" s="15"/>
      <c r="F12" s="3">
        <v>0</v>
      </c>
      <c r="G12" s="3">
        <v>609010370</v>
      </c>
    </row>
    <row r="13" spans="2:12" ht="13">
      <c r="B13" s="6" t="s">
        <v>772</v>
      </c>
      <c r="C13" s="15"/>
      <c r="D13" s="15"/>
      <c r="F13" s="3">
        <v>1082272050</v>
      </c>
      <c r="G13" s="3">
        <v>658445731</v>
      </c>
      <c r="H13" s="658"/>
    </row>
    <row r="14" spans="2:12" ht="13">
      <c r="B14" s="30"/>
      <c r="C14" s="659"/>
      <c r="D14" s="659"/>
      <c r="F14" s="659"/>
      <c r="G14" s="659"/>
    </row>
    <row r="15" spans="2:12" ht="13">
      <c r="B15" s="1010" t="s">
        <v>791</v>
      </c>
      <c r="C15" s="45" t="s">
        <v>1342</v>
      </c>
      <c r="D15" s="45" t="s">
        <v>1142</v>
      </c>
      <c r="F15" s="45" t="s">
        <v>1392</v>
      </c>
      <c r="G15" s="45" t="s">
        <v>1393</v>
      </c>
    </row>
    <row r="16" spans="2:12" ht="26.25" customHeight="1">
      <c r="B16" s="1011"/>
      <c r="C16" s="8">
        <v>45382</v>
      </c>
      <c r="D16" s="8">
        <v>45016</v>
      </c>
      <c r="F16" s="8">
        <f>+C16</f>
        <v>45382</v>
      </c>
      <c r="G16" s="8">
        <f>+D16</f>
        <v>45016</v>
      </c>
    </row>
    <row r="17" spans="2:8" ht="13">
      <c r="B17" s="1012"/>
      <c r="C17" s="29" t="s">
        <v>150</v>
      </c>
      <c r="D17" s="29" t="s">
        <v>150</v>
      </c>
      <c r="F17" s="29" t="str">
        <f>+C17</f>
        <v>M$</v>
      </c>
      <c r="G17" s="29"/>
    </row>
    <row r="18" spans="2:8" ht="13">
      <c r="B18" s="6" t="s">
        <v>462</v>
      </c>
      <c r="C18" s="9">
        <v>82016235</v>
      </c>
      <c r="D18" s="9">
        <v>75632442</v>
      </c>
      <c r="F18" s="3">
        <v>489783102</v>
      </c>
      <c r="G18" s="3">
        <v>400057743</v>
      </c>
      <c r="H18" s="658"/>
    </row>
    <row r="19" spans="2:8" ht="13">
      <c r="B19" s="6" t="s">
        <v>343</v>
      </c>
      <c r="C19" s="3">
        <v>60852438</v>
      </c>
      <c r="D19" s="3">
        <v>33421763</v>
      </c>
      <c r="F19" s="3">
        <v>10807166</v>
      </c>
      <c r="G19" s="3">
        <v>3273040</v>
      </c>
      <c r="H19" s="658"/>
    </row>
    <row r="20" spans="2:8" ht="13">
      <c r="B20" s="6" t="s">
        <v>319</v>
      </c>
      <c r="C20" s="3">
        <v>-10636</v>
      </c>
      <c r="D20" s="3">
        <v>-195244</v>
      </c>
      <c r="F20" s="3">
        <v>0</v>
      </c>
      <c r="G20" s="3">
        <v>0</v>
      </c>
    </row>
    <row r="21" spans="2:8" ht="13">
      <c r="B21" s="6" t="s">
        <v>20</v>
      </c>
      <c r="C21" s="3">
        <v>93330435</v>
      </c>
      <c r="D21" s="3">
        <v>19186893</v>
      </c>
      <c r="F21" s="3">
        <f>+F19</f>
        <v>10807166</v>
      </c>
      <c r="G21" s="3">
        <v>3273040</v>
      </c>
    </row>
    <row r="22" spans="2:8" ht="13" hidden="1" customHeight="1">
      <c r="B22" s="6" t="s">
        <v>21</v>
      </c>
      <c r="C22" s="3">
        <v>509276</v>
      </c>
      <c r="D22" s="3">
        <v>-474535</v>
      </c>
      <c r="F22" s="3">
        <v>0</v>
      </c>
      <c r="G22" s="3">
        <v>0</v>
      </c>
    </row>
    <row r="23" spans="2:8" ht="13" hidden="1" customHeight="1">
      <c r="B23" s="30"/>
      <c r="C23" s="30"/>
      <c r="D23" s="30"/>
      <c r="F23" s="30"/>
      <c r="G23" s="30"/>
    </row>
    <row r="24" spans="2:8" ht="13" hidden="1" customHeight="1">
      <c r="B24" s="6" t="s">
        <v>799</v>
      </c>
      <c r="C24" s="31">
        <v>0.276698</v>
      </c>
      <c r="D24" s="31">
        <v>0.276698</v>
      </c>
      <c r="F24" s="31">
        <v>0.33</v>
      </c>
      <c r="G24" s="31">
        <v>0.33</v>
      </c>
      <c r="H24" s="660"/>
    </row>
    <row r="25" spans="2:8" ht="13" hidden="1" customHeight="1">
      <c r="B25" s="6" t="s">
        <v>1139</v>
      </c>
      <c r="C25" s="3">
        <f>+C41+C40</f>
        <v>0</v>
      </c>
      <c r="D25" s="3">
        <v>0</v>
      </c>
      <c r="F25" s="3">
        <v>0</v>
      </c>
      <c r="G25" s="3">
        <v>0</v>
      </c>
    </row>
    <row r="26" spans="2:8" ht="13" hidden="1" customHeight="1">
      <c r="B26" s="30"/>
      <c r="C26" s="30"/>
      <c r="D26" s="30"/>
      <c r="F26" s="30"/>
      <c r="G26" s="30"/>
    </row>
    <row r="27" spans="2:8" ht="13" hidden="1" customHeight="1">
      <c r="B27" s="1010" t="s">
        <v>792</v>
      </c>
      <c r="C27" s="45" t="str">
        <f>+C15</f>
        <v>01/01/2024 al</v>
      </c>
      <c r="D27" s="45" t="str">
        <f>+D15</f>
        <v>01/01/2023 al</v>
      </c>
      <c r="F27" s="45" t="str">
        <f>+F15</f>
        <v xml:space="preserve">01/01/2024 al </v>
      </c>
      <c r="G27" s="45" t="str">
        <f>+G15</f>
        <v xml:space="preserve">01/01/2023 al </v>
      </c>
    </row>
    <row r="28" spans="2:8" ht="13" hidden="1" customHeight="1">
      <c r="B28" s="1011"/>
      <c r="C28" s="8">
        <f>+C16</f>
        <v>45382</v>
      </c>
      <c r="D28" s="8">
        <f>+D16</f>
        <v>45016</v>
      </c>
      <c r="F28" s="8">
        <f>+F16</f>
        <v>45382</v>
      </c>
      <c r="G28" s="8">
        <f>+G16</f>
        <v>45016</v>
      </c>
    </row>
    <row r="29" spans="2:8" ht="13" hidden="1" customHeight="1">
      <c r="B29" s="1012"/>
      <c r="C29" s="29" t="s">
        <v>150</v>
      </c>
      <c r="D29" s="29" t="s">
        <v>150</v>
      </c>
      <c r="F29" s="29" t="str">
        <f>+F17</f>
        <v>M$</v>
      </c>
      <c r="G29" s="29" t="str">
        <f>+F29</f>
        <v>M$</v>
      </c>
    </row>
    <row r="30" spans="2:8" ht="13" hidden="1" customHeight="1">
      <c r="B30" s="6" t="s">
        <v>188</v>
      </c>
      <c r="C30" s="3">
        <v>77534458</v>
      </c>
      <c r="D30" s="3">
        <v>72996631</v>
      </c>
      <c r="F30" s="3">
        <v>36507464</v>
      </c>
      <c r="G30" s="3">
        <v>24460152</v>
      </c>
    </row>
    <row r="31" spans="2:8" ht="13" hidden="1" customHeight="1">
      <c r="B31" s="6" t="s">
        <v>441</v>
      </c>
      <c r="C31" s="3">
        <v>18688043</v>
      </c>
      <c r="D31" s="3">
        <v>23907743</v>
      </c>
      <c r="F31" s="3">
        <v>-24725149</v>
      </c>
      <c r="G31" s="3">
        <v>-10423175</v>
      </c>
    </row>
    <row r="32" spans="2:8" ht="13" hidden="1" customHeight="1">
      <c r="B32" s="6" t="s">
        <v>227</v>
      </c>
      <c r="C32" s="3">
        <v>-3504867</v>
      </c>
      <c r="D32" s="3">
        <v>-3336272</v>
      </c>
      <c r="F32" s="3">
        <v>-26706078</v>
      </c>
      <c r="G32" s="3">
        <v>-18863795</v>
      </c>
    </row>
    <row r="33" spans="2:7" ht="12.5" hidden="1" customHeight="1"/>
    <row r="34" spans="2:7" ht="12.5" hidden="1" customHeight="1"/>
    <row r="35" spans="2:7" ht="6" customHeight="1">
      <c r="C35" s="661"/>
      <c r="D35" s="661"/>
      <c r="F35" s="661"/>
      <c r="G35" s="661"/>
    </row>
    <row r="36" spans="2:7" ht="22" customHeight="1">
      <c r="C36" s="662"/>
      <c r="D36" s="662"/>
      <c r="E36" s="663"/>
      <c r="F36" s="662"/>
      <c r="G36" s="662"/>
    </row>
    <row r="37" spans="2:7" ht="22" customHeight="1">
      <c r="B37" s="663"/>
      <c r="C37" s="7"/>
      <c r="D37" s="662"/>
      <c r="F37" s="7"/>
      <c r="G37" s="7"/>
    </row>
    <row r="38" spans="2:7" ht="34" customHeight="1">
      <c r="B38" s="663"/>
      <c r="C38" s="662"/>
    </row>
    <row r="40" spans="2:7" ht="13">
      <c r="C40" s="7"/>
      <c r="D40" s="664"/>
      <c r="F40" s="662"/>
      <c r="G40" s="662"/>
    </row>
    <row r="41" spans="2:7" ht="13">
      <c r="C41" s="7"/>
      <c r="D41" s="664"/>
      <c r="F41" s="662"/>
      <c r="G41" s="662"/>
    </row>
    <row r="43" spans="2:7" ht="13.15" customHeight="1">
      <c r="B43" s="664"/>
      <c r="C43" s="664"/>
      <c r="D43" s="664"/>
    </row>
    <row r="44" spans="2:7" ht="13.15" customHeight="1">
      <c r="B44" s="664"/>
      <c r="C44" s="664"/>
      <c r="D44" s="664"/>
    </row>
    <row r="45" spans="2:7" ht="12.75" customHeight="1">
      <c r="B45" s="664"/>
      <c r="C45" s="664"/>
      <c r="D45" s="664"/>
    </row>
    <row r="47" spans="2:7" ht="13" customHeight="1"/>
    <row r="48" spans="2:7" ht="13" customHeight="1"/>
    <row r="49" ht="26.25" customHeight="1"/>
    <row r="50" ht="13" customHeight="1"/>
  </sheetData>
  <mergeCells count="3">
    <mergeCell ref="B15:B17"/>
    <mergeCell ref="B27:B29"/>
    <mergeCell ref="B3:B4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60"/>
  <sheetViews>
    <sheetView showGridLines="0" topLeftCell="A26" zoomScale="96" zoomScaleNormal="70" workbookViewId="0">
      <selection activeCell="E49" sqref="E49"/>
    </sheetView>
  </sheetViews>
  <sheetFormatPr baseColWidth="10" defaultColWidth="11.453125" defaultRowHeight="13"/>
  <cols>
    <col min="1" max="1" width="1.7265625" style="58" customWidth="1"/>
    <col min="2" max="2" width="63.453125" style="58" bestFit="1" customWidth="1"/>
    <col min="3" max="4" width="14.54296875" style="58" customWidth="1"/>
    <col min="5" max="5" width="16.54296875" style="58" bestFit="1" customWidth="1"/>
    <col min="6" max="6" width="16.1796875" style="58" customWidth="1"/>
    <col min="7" max="7" width="15.7265625" style="58" customWidth="1"/>
    <col min="8" max="8" width="16.54296875" style="58" bestFit="1" customWidth="1"/>
    <col min="9" max="9" width="11.1796875" style="58" customWidth="1"/>
    <col min="10" max="10" width="16.54296875" style="58" bestFit="1" customWidth="1"/>
    <col min="11" max="11" width="15" style="58" customWidth="1"/>
    <col min="12" max="16384" width="11.453125" style="58"/>
  </cols>
  <sheetData>
    <row r="1" spans="2:12" ht="6" customHeight="1"/>
    <row r="2" spans="2:12" s="61" customFormat="1" ht="12.75" customHeight="1">
      <c r="B2" s="1016" t="s">
        <v>296</v>
      </c>
      <c r="C2" s="853" t="s">
        <v>714</v>
      </c>
      <c r="D2" s="854"/>
      <c r="E2" s="91" t="s">
        <v>170</v>
      </c>
      <c r="F2" s="91" t="s">
        <v>170</v>
      </c>
    </row>
    <row r="3" spans="2:12" s="61" customFormat="1" ht="12.75" customHeight="1">
      <c r="B3" s="1017"/>
      <c r="C3" s="855"/>
      <c r="D3" s="856"/>
      <c r="E3" s="183" t="s">
        <v>48</v>
      </c>
      <c r="F3" s="183" t="s">
        <v>48</v>
      </c>
    </row>
    <row r="4" spans="2:12" s="61" customFormat="1">
      <c r="B4" s="1017"/>
      <c r="C4" s="94">
        <v>45382</v>
      </c>
      <c r="D4" s="94">
        <v>45291</v>
      </c>
      <c r="E4" s="94">
        <v>45382</v>
      </c>
      <c r="F4" s="94">
        <v>45291</v>
      </c>
    </row>
    <row r="5" spans="2:12" s="61" customFormat="1">
      <c r="B5" s="1018"/>
      <c r="C5" s="275" t="s">
        <v>222</v>
      </c>
      <c r="D5" s="275" t="s">
        <v>222</v>
      </c>
      <c r="E5" s="67" t="s">
        <v>150</v>
      </c>
      <c r="F5" s="67" t="s">
        <v>150</v>
      </c>
      <c r="G5" s="179"/>
      <c r="H5" s="179"/>
      <c r="I5" s="179"/>
      <c r="J5" s="179"/>
      <c r="K5" s="179"/>
    </row>
    <row r="6" spans="2:12">
      <c r="B6" s="636" t="s">
        <v>825</v>
      </c>
      <c r="C6" s="637">
        <v>0.276698</v>
      </c>
      <c r="D6" s="637">
        <v>0.276698</v>
      </c>
      <c r="E6" s="638">
        <v>611821034</v>
      </c>
      <c r="F6" s="500">
        <v>590255809</v>
      </c>
      <c r="G6" s="179"/>
      <c r="H6" s="179"/>
      <c r="I6" s="179"/>
      <c r="J6" s="179"/>
      <c r="K6" s="179"/>
    </row>
    <row r="7" spans="2:12" ht="12.75" customHeight="1">
      <c r="B7" s="636" t="s">
        <v>738</v>
      </c>
      <c r="C7" s="637">
        <v>3.5639993301028738E-7</v>
      </c>
      <c r="D7" s="637">
        <v>3.5639993301028738E-7</v>
      </c>
      <c r="E7" s="638">
        <v>164</v>
      </c>
      <c r="F7" s="500">
        <v>162</v>
      </c>
      <c r="G7" s="179"/>
      <c r="H7" s="179"/>
      <c r="I7" s="179"/>
      <c r="J7" s="179"/>
      <c r="K7" s="179"/>
    </row>
    <row r="8" spans="2:12">
      <c r="B8" s="636" t="s">
        <v>680</v>
      </c>
      <c r="C8" s="637">
        <v>0.1</v>
      </c>
      <c r="D8" s="637">
        <v>0.1</v>
      </c>
      <c r="E8" s="638">
        <v>94294</v>
      </c>
      <c r="F8" s="500">
        <v>94294</v>
      </c>
      <c r="G8" s="179"/>
      <c r="H8" s="179"/>
      <c r="I8" s="179"/>
      <c r="J8" s="179"/>
      <c r="K8" s="179"/>
    </row>
    <row r="9" spans="2:12">
      <c r="B9" s="636" t="s">
        <v>677</v>
      </c>
      <c r="C9" s="637">
        <v>7.3499999999999998E-4</v>
      </c>
      <c r="D9" s="637">
        <v>7.3499999999999998E-4</v>
      </c>
      <c r="E9" s="638">
        <v>70638</v>
      </c>
      <c r="F9" s="500">
        <v>76316</v>
      </c>
      <c r="G9" s="179"/>
      <c r="H9" s="179"/>
      <c r="I9" s="179"/>
      <c r="J9" s="179"/>
      <c r="K9" s="179"/>
    </row>
    <row r="10" spans="2:12" ht="13" customHeight="1">
      <c r="B10" s="636" t="s">
        <v>262</v>
      </c>
      <c r="C10" s="637">
        <v>0.1</v>
      </c>
      <c r="D10" s="637">
        <v>0.1</v>
      </c>
      <c r="E10" s="638">
        <v>-90600</v>
      </c>
      <c r="F10" s="500">
        <v>-91022</v>
      </c>
      <c r="G10" s="179"/>
      <c r="H10" s="179"/>
      <c r="I10" s="179"/>
      <c r="J10" s="179"/>
      <c r="K10" s="179"/>
    </row>
    <row r="11" spans="2:12" ht="13" customHeight="1">
      <c r="B11" s="639" t="s">
        <v>995</v>
      </c>
      <c r="C11" s="637">
        <v>7.3500000000004118E-4</v>
      </c>
      <c r="D11" s="637">
        <v>7.3500000000004118E-4</v>
      </c>
      <c r="E11" s="638">
        <v>93</v>
      </c>
      <c r="F11" s="500">
        <v>-441</v>
      </c>
      <c r="G11" s="179"/>
      <c r="H11" s="179"/>
      <c r="I11" s="179"/>
      <c r="J11" s="179"/>
      <c r="K11" s="179"/>
    </row>
    <row r="12" spans="2:12">
      <c r="B12" s="636" t="s">
        <v>142</v>
      </c>
      <c r="C12" s="637">
        <v>3.3359999999999998E-4</v>
      </c>
      <c r="D12" s="637">
        <v>3.3359999999999998E-4</v>
      </c>
      <c r="E12" s="638">
        <v>223366</v>
      </c>
      <c r="F12" s="500">
        <v>212416</v>
      </c>
      <c r="G12" s="179"/>
      <c r="H12" s="179"/>
      <c r="I12" s="179"/>
      <c r="J12" s="179"/>
      <c r="K12" s="179"/>
      <c r="L12" s="487"/>
    </row>
    <row r="13" spans="2:12">
      <c r="B13" s="636" t="s">
        <v>483</v>
      </c>
      <c r="C13" s="637">
        <v>7.5999962313460698E-4</v>
      </c>
      <c r="D13" s="637">
        <v>7.5999962313460698E-4</v>
      </c>
      <c r="E13" s="638">
        <v>175361</v>
      </c>
      <c r="F13" s="500">
        <v>154742</v>
      </c>
      <c r="G13" s="179"/>
      <c r="H13" s="179"/>
      <c r="I13" s="179"/>
      <c r="J13" s="179"/>
      <c r="K13" s="179"/>
    </row>
    <row r="14" spans="2:12" ht="12.75" customHeight="1">
      <c r="B14" s="636" t="s">
        <v>1039</v>
      </c>
      <c r="C14" s="637">
        <v>0.33</v>
      </c>
      <c r="D14" s="637">
        <v>0.33</v>
      </c>
      <c r="E14" s="638">
        <v>21421419</v>
      </c>
      <c r="F14" s="500">
        <v>16313669</v>
      </c>
      <c r="G14" s="179"/>
      <c r="H14" s="179"/>
      <c r="I14" s="179"/>
      <c r="J14" s="179"/>
      <c r="K14" s="179"/>
    </row>
    <row r="15" spans="2:12">
      <c r="B15" s="640" t="s">
        <v>50</v>
      </c>
      <c r="C15" s="641"/>
      <c r="D15" s="641"/>
      <c r="E15" s="502">
        <f>SUM(E6:E14)</f>
        <v>633715769</v>
      </c>
      <c r="F15" s="502">
        <f>SUM(F6:F14)</f>
        <v>607015945</v>
      </c>
      <c r="H15" s="85"/>
    </row>
    <row r="16" spans="2:12">
      <c r="E16" s="85"/>
      <c r="J16" s="488"/>
    </row>
    <row r="17" spans="2:11">
      <c r="E17" s="179"/>
      <c r="F17" s="179"/>
      <c r="G17" s="489"/>
      <c r="H17" s="489"/>
      <c r="J17" s="487"/>
    </row>
    <row r="18" spans="2:11" ht="6" customHeight="1">
      <c r="G18" s="489"/>
      <c r="H18" s="489"/>
    </row>
    <row r="19" spans="2:11" s="61" customFormat="1" ht="12.75" customHeight="1">
      <c r="B19" s="1016" t="s">
        <v>296</v>
      </c>
      <c r="C19" s="853" t="s">
        <v>714</v>
      </c>
      <c r="D19" s="854"/>
      <c r="E19" s="91" t="s">
        <v>171</v>
      </c>
      <c r="F19" s="91" t="s">
        <v>171</v>
      </c>
      <c r="G19" s="91" t="s">
        <v>171</v>
      </c>
      <c r="H19" s="91" t="s">
        <v>171</v>
      </c>
      <c r="J19" s="179"/>
      <c r="K19" s="179"/>
    </row>
    <row r="20" spans="2:11" s="61" customFormat="1" ht="12.75" customHeight="1">
      <c r="B20" s="1017"/>
      <c r="C20" s="855"/>
      <c r="D20" s="856"/>
      <c r="E20" s="183" t="s">
        <v>1342</v>
      </c>
      <c r="F20" s="183" t="s">
        <v>1142</v>
      </c>
      <c r="G20" s="183" t="s">
        <v>1182</v>
      </c>
      <c r="H20" s="183" t="s">
        <v>1183</v>
      </c>
      <c r="J20" s="179"/>
      <c r="K20" s="179"/>
    </row>
    <row r="21" spans="2:11" s="61" customFormat="1">
      <c r="B21" s="1017"/>
      <c r="C21" s="94">
        <f>+C4</f>
        <v>45382</v>
      </c>
      <c r="D21" s="94">
        <v>45016</v>
      </c>
      <c r="E21" s="94">
        <v>45382</v>
      </c>
      <c r="F21" s="94">
        <v>45016</v>
      </c>
      <c r="G21" s="94">
        <v>45382</v>
      </c>
      <c r="H21" s="94">
        <v>45016</v>
      </c>
      <c r="I21" s="58"/>
      <c r="J21" s="179"/>
      <c r="K21" s="179"/>
    </row>
    <row r="22" spans="2:11" s="61" customFormat="1">
      <c r="B22" s="1018"/>
      <c r="C22" s="275" t="s">
        <v>222</v>
      </c>
      <c r="D22" s="275" t="s">
        <v>222</v>
      </c>
      <c r="E22" s="67" t="s">
        <v>150</v>
      </c>
      <c r="F22" s="67" t="s">
        <v>150</v>
      </c>
      <c r="G22" s="67" t="s">
        <v>150</v>
      </c>
      <c r="H22" s="67" t="s">
        <v>150</v>
      </c>
      <c r="I22" s="58"/>
      <c r="J22" s="179"/>
      <c r="K22" s="179"/>
    </row>
    <row r="23" spans="2:11">
      <c r="B23" s="636" t="s">
        <v>825</v>
      </c>
      <c r="C23" s="637">
        <f t="shared" ref="C23:C31" si="0">+C6</f>
        <v>0.276698</v>
      </c>
      <c r="D23" s="637">
        <v>0.276698</v>
      </c>
      <c r="E23" s="500">
        <v>18437932</v>
      </c>
      <c r="F23" s="500">
        <v>14402262</v>
      </c>
      <c r="G23" s="638">
        <f>+E23-J23</f>
        <v>18437932</v>
      </c>
      <c r="H23" s="638">
        <f>+F23-K23</f>
        <v>14402262</v>
      </c>
      <c r="J23" s="179"/>
      <c r="K23" s="179"/>
    </row>
    <row r="24" spans="2:11">
      <c r="B24" s="636" t="s">
        <v>738</v>
      </c>
      <c r="C24" s="637">
        <f t="shared" si="0"/>
        <v>3.5639993301028738E-7</v>
      </c>
      <c r="D24" s="637">
        <v>3.5639993301028738E-7</v>
      </c>
      <c r="E24" s="500">
        <v>2</v>
      </c>
      <c r="F24" s="500">
        <v>2</v>
      </c>
      <c r="G24" s="500">
        <f t="shared" ref="G24:H27" si="1">+E24-J24</f>
        <v>2</v>
      </c>
      <c r="H24" s="500">
        <f t="shared" si="1"/>
        <v>2</v>
      </c>
      <c r="J24" s="179"/>
      <c r="K24" s="179"/>
    </row>
    <row r="25" spans="2:11">
      <c r="B25" s="636" t="s">
        <v>680</v>
      </c>
      <c r="C25" s="637">
        <f t="shared" si="0"/>
        <v>0.1</v>
      </c>
      <c r="D25" s="637">
        <v>0.1</v>
      </c>
      <c r="E25" s="500">
        <v>0</v>
      </c>
      <c r="F25" s="500">
        <v>0</v>
      </c>
      <c r="G25" s="500">
        <f t="shared" si="1"/>
        <v>0</v>
      </c>
      <c r="H25" s="500">
        <f t="shared" si="1"/>
        <v>0</v>
      </c>
      <c r="J25" s="179"/>
      <c r="K25" s="179"/>
    </row>
    <row r="26" spans="2:11">
      <c r="B26" s="636" t="s">
        <v>677</v>
      </c>
      <c r="C26" s="637">
        <f t="shared" si="0"/>
        <v>7.3499999999999998E-4</v>
      </c>
      <c r="D26" s="637">
        <v>7.3499999999999998E-4</v>
      </c>
      <c r="E26" s="500">
        <v>-5678</v>
      </c>
      <c r="F26" s="500">
        <v>-540</v>
      </c>
      <c r="G26" s="500">
        <f t="shared" si="1"/>
        <v>-5678</v>
      </c>
      <c r="H26" s="500">
        <f t="shared" si="1"/>
        <v>-540</v>
      </c>
      <c r="J26" s="179"/>
      <c r="K26" s="179"/>
    </row>
    <row r="27" spans="2:11">
      <c r="B27" s="636" t="s">
        <v>262</v>
      </c>
      <c r="C27" s="637">
        <f t="shared" si="0"/>
        <v>0.1</v>
      </c>
      <c r="D27" s="637">
        <v>0.1</v>
      </c>
      <c r="E27" s="500">
        <v>423</v>
      </c>
      <c r="F27" s="500">
        <v>4</v>
      </c>
      <c r="G27" s="500">
        <f t="shared" si="1"/>
        <v>423</v>
      </c>
      <c r="H27" s="500">
        <f t="shared" si="1"/>
        <v>4</v>
      </c>
      <c r="J27" s="179"/>
      <c r="K27" s="179"/>
    </row>
    <row r="28" spans="2:11">
      <c r="B28" s="639" t="s">
        <v>995</v>
      </c>
      <c r="C28" s="637">
        <f t="shared" si="0"/>
        <v>7.3500000000004118E-4</v>
      </c>
      <c r="D28" s="637">
        <v>7.3500000000004118E-4</v>
      </c>
      <c r="E28" s="500">
        <v>534</v>
      </c>
      <c r="F28" s="500">
        <v>160</v>
      </c>
      <c r="G28" s="500">
        <f>+E28-J28</f>
        <v>534</v>
      </c>
      <c r="H28" s="500">
        <f>+F28-K28</f>
        <v>160</v>
      </c>
      <c r="J28" s="179"/>
      <c r="K28" s="179"/>
    </row>
    <row r="29" spans="2:11">
      <c r="B29" s="636" t="s">
        <v>142</v>
      </c>
      <c r="C29" s="637">
        <f t="shared" si="0"/>
        <v>3.3359999999999998E-4</v>
      </c>
      <c r="D29" s="637">
        <v>3.3359999999999998E-4</v>
      </c>
      <c r="E29" s="500">
        <v>10854</v>
      </c>
      <c r="F29" s="500">
        <v>20672</v>
      </c>
      <c r="G29" s="500">
        <f t="shared" ref="G29:H29" si="2">+E29-J29</f>
        <v>10854</v>
      </c>
      <c r="H29" s="500">
        <f t="shared" si="2"/>
        <v>20672</v>
      </c>
      <c r="J29" s="179"/>
      <c r="K29" s="179"/>
    </row>
    <row r="30" spans="2:11">
      <c r="B30" s="636" t="s">
        <v>483</v>
      </c>
      <c r="C30" s="637">
        <f t="shared" si="0"/>
        <v>7.5999962313460698E-4</v>
      </c>
      <c r="D30" s="637">
        <v>7.5999962313460698E-4</v>
      </c>
      <c r="E30" s="500">
        <v>8884</v>
      </c>
      <c r="F30" s="500">
        <v>10695</v>
      </c>
      <c r="G30" s="500">
        <f>+E30-J30</f>
        <v>8884</v>
      </c>
      <c r="H30" s="500">
        <f>+F30-K30</f>
        <v>10695</v>
      </c>
      <c r="J30" s="179"/>
      <c r="K30" s="179"/>
    </row>
    <row r="31" spans="2:11">
      <c r="B31" s="636" t="s">
        <v>1039</v>
      </c>
      <c r="C31" s="637">
        <f t="shared" si="0"/>
        <v>0.33</v>
      </c>
      <c r="D31" s="637">
        <v>0.33</v>
      </c>
      <c r="E31" s="500">
        <v>3566367</v>
      </c>
      <c r="F31" s="500">
        <v>1080103</v>
      </c>
      <c r="G31" s="500">
        <f>+E31-J31</f>
        <v>3566367</v>
      </c>
      <c r="H31" s="500">
        <f>+F31-K31</f>
        <v>1080103</v>
      </c>
      <c r="J31" s="179"/>
      <c r="K31" s="179"/>
    </row>
    <row r="32" spans="2:11">
      <c r="B32" s="640" t="s">
        <v>50</v>
      </c>
      <c r="C32" s="642"/>
      <c r="D32" s="642"/>
      <c r="E32" s="502">
        <f>SUM(E23:E31)</f>
        <v>22019318</v>
      </c>
      <c r="F32" s="502">
        <f>SUM(F23:F31)</f>
        <v>15513358</v>
      </c>
      <c r="G32" s="502">
        <f>SUM(G23:G31)</f>
        <v>22019318</v>
      </c>
      <c r="H32" s="502">
        <f>SUM(H23:H31)</f>
        <v>15513358</v>
      </c>
      <c r="J32" s="179"/>
      <c r="K32" s="179"/>
    </row>
    <row r="33" spans="2:11">
      <c r="G33" s="489"/>
      <c r="H33" s="489"/>
      <c r="J33" s="179"/>
      <c r="K33" s="179"/>
    </row>
    <row r="34" spans="2:11">
      <c r="E34" s="179"/>
      <c r="F34" s="179"/>
      <c r="G34" s="179"/>
      <c r="H34" s="179"/>
      <c r="J34" s="179"/>
      <c r="K34" s="179"/>
    </row>
    <row r="35" spans="2:11">
      <c r="B35" s="1013" t="s">
        <v>790</v>
      </c>
      <c r="C35" s="64">
        <v>45382</v>
      </c>
      <c r="D35" s="64">
        <v>45291</v>
      </c>
      <c r="G35" s="489"/>
      <c r="H35" s="489"/>
    </row>
    <row r="36" spans="2:11">
      <c r="B36" s="1015"/>
      <c r="C36" s="491" t="s">
        <v>150</v>
      </c>
      <c r="D36" s="491" t="s">
        <v>150</v>
      </c>
    </row>
    <row r="37" spans="2:11">
      <c r="B37" s="76" t="s">
        <v>111</v>
      </c>
      <c r="C37" s="78">
        <v>224463530</v>
      </c>
      <c r="D37" s="78">
        <v>163241984</v>
      </c>
    </row>
    <row r="38" spans="2:11">
      <c r="B38" s="76" t="s">
        <v>452</v>
      </c>
      <c r="C38" s="78">
        <v>4041540143</v>
      </c>
      <c r="D38" s="78">
        <v>3984453610</v>
      </c>
    </row>
    <row r="39" spans="2:11">
      <c r="B39" s="76" t="s">
        <v>592</v>
      </c>
      <c r="C39" s="78">
        <v>101048599</v>
      </c>
      <c r="D39" s="78">
        <v>73151878</v>
      </c>
    </row>
    <row r="40" spans="2:11">
      <c r="B40" s="76" t="s">
        <v>593</v>
      </c>
      <c r="C40" s="78">
        <v>1338196461</v>
      </c>
      <c r="D40" s="78">
        <v>1323796983</v>
      </c>
    </row>
    <row r="41" spans="2:11">
      <c r="B41" s="76" t="s">
        <v>772</v>
      </c>
      <c r="C41" s="78">
        <v>2826758613</v>
      </c>
      <c r="D41" s="78">
        <v>2750746733</v>
      </c>
    </row>
    <row r="42" spans="2:11">
      <c r="C42" s="643"/>
      <c r="D42" s="643"/>
    </row>
    <row r="43" spans="2:11">
      <c r="B43" s="179"/>
      <c r="C43" s="179"/>
      <c r="D43" s="179"/>
    </row>
    <row r="44" spans="2:11">
      <c r="B44" s="1013" t="s">
        <v>791</v>
      </c>
      <c r="C44" s="644" t="s">
        <v>1342</v>
      </c>
      <c r="D44" s="644" t="s">
        <v>1142</v>
      </c>
    </row>
    <row r="45" spans="2:11">
      <c r="B45" s="1014"/>
      <c r="C45" s="94">
        <v>45382</v>
      </c>
      <c r="D45" s="94">
        <v>45016</v>
      </c>
    </row>
    <row r="46" spans="2:11">
      <c r="B46" s="1015"/>
      <c r="C46" s="491" t="s">
        <v>150</v>
      </c>
      <c r="D46" s="491" t="s">
        <v>150</v>
      </c>
    </row>
    <row r="47" spans="2:11">
      <c r="B47" s="76" t="s">
        <v>462</v>
      </c>
      <c r="C47" s="645">
        <v>82016235</v>
      </c>
      <c r="D47" s="645">
        <v>75632442</v>
      </c>
    </row>
    <row r="48" spans="2:11">
      <c r="B48" s="76" t="s">
        <v>343</v>
      </c>
      <c r="C48" s="645">
        <v>60852438</v>
      </c>
      <c r="D48" s="645">
        <v>33421763</v>
      </c>
    </row>
    <row r="49" spans="2:4">
      <c r="B49" s="76" t="s">
        <v>319</v>
      </c>
      <c r="C49" s="645">
        <v>-10636</v>
      </c>
      <c r="D49" s="645">
        <v>-195244</v>
      </c>
    </row>
    <row r="50" spans="2:4">
      <c r="B50" s="76" t="s">
        <v>20</v>
      </c>
      <c r="C50" s="645">
        <v>93330435</v>
      </c>
      <c r="D50" s="645">
        <v>19186893</v>
      </c>
    </row>
    <row r="51" spans="2:4">
      <c r="B51" s="76" t="s">
        <v>21</v>
      </c>
      <c r="C51" s="645">
        <v>509276</v>
      </c>
      <c r="D51" s="645">
        <v>-474535</v>
      </c>
    </row>
    <row r="52" spans="2:4">
      <c r="B52" s="646"/>
      <c r="C52" s="646"/>
      <c r="D52" s="646"/>
    </row>
    <row r="53" spans="2:4">
      <c r="B53" s="76" t="s">
        <v>799</v>
      </c>
      <c r="C53" s="647">
        <v>0.276698</v>
      </c>
      <c r="D53" s="647">
        <v>0.276698</v>
      </c>
    </row>
    <row r="54" spans="2:4">
      <c r="B54" s="646"/>
      <c r="C54" s="646"/>
      <c r="D54" s="646"/>
    </row>
    <row r="55" spans="2:4">
      <c r="B55" s="1013" t="s">
        <v>792</v>
      </c>
      <c r="C55" s="644" t="s">
        <v>1342</v>
      </c>
      <c r="D55" s="644" t="s">
        <v>1142</v>
      </c>
    </row>
    <row r="56" spans="2:4">
      <c r="B56" s="1014"/>
      <c r="C56" s="94">
        <v>45382</v>
      </c>
      <c r="D56" s="94">
        <v>45016</v>
      </c>
    </row>
    <row r="57" spans="2:4">
      <c r="B57" s="1015"/>
      <c r="C57" s="491" t="s">
        <v>150</v>
      </c>
      <c r="D57" s="491" t="s">
        <v>150</v>
      </c>
    </row>
    <row r="58" spans="2:4">
      <c r="B58" s="76" t="s">
        <v>188</v>
      </c>
      <c r="C58" s="78">
        <v>77534458</v>
      </c>
      <c r="D58" s="78">
        <v>72996631</v>
      </c>
    </row>
    <row r="59" spans="2:4">
      <c r="B59" s="76" t="s">
        <v>441</v>
      </c>
      <c r="C59" s="78">
        <v>18688043</v>
      </c>
      <c r="D59" s="78">
        <v>23907743</v>
      </c>
    </row>
    <row r="60" spans="2:4">
      <c r="B60" s="76" t="s">
        <v>227</v>
      </c>
      <c r="C60" s="78">
        <v>-3504867</v>
      </c>
      <c r="D60" s="78">
        <v>-3336272</v>
      </c>
    </row>
  </sheetData>
  <mergeCells count="7">
    <mergeCell ref="B2:B5"/>
    <mergeCell ref="C2:D3"/>
    <mergeCell ref="B19:B22"/>
    <mergeCell ref="C19:D20"/>
    <mergeCell ref="B35:B36"/>
    <mergeCell ref="B44:B46"/>
    <mergeCell ref="B55:B57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130" zoomScaleNormal="130" workbookViewId="0">
      <pane xSplit="2" ySplit="7" topLeftCell="C8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J16" sqref="J16:L16"/>
    </sheetView>
  </sheetViews>
  <sheetFormatPr baseColWidth="10" defaultColWidth="11.453125" defaultRowHeight="13"/>
  <cols>
    <col min="1" max="1" width="1.7265625" style="58" customWidth="1"/>
    <col min="2" max="2" width="43.54296875" style="58" customWidth="1"/>
    <col min="3" max="4" width="17.26953125" style="58" customWidth="1"/>
    <col min="5" max="16384" width="11.453125" style="58"/>
  </cols>
  <sheetData>
    <row r="1" spans="2:4" ht="5.15" customHeight="1"/>
    <row r="2" spans="2:4" ht="18.5">
      <c r="B2" s="136" t="s">
        <v>1072</v>
      </c>
      <c r="C2" s="206"/>
      <c r="D2" s="351"/>
    </row>
    <row r="3" spans="2:4" ht="6" customHeight="1"/>
    <row r="4" spans="2:4" s="61" customFormat="1" ht="12.75" customHeight="1">
      <c r="B4" s="1019" t="s">
        <v>462</v>
      </c>
      <c r="C4" s="1022" t="s">
        <v>726</v>
      </c>
      <c r="D4" s="1023"/>
    </row>
    <row r="5" spans="2:4" s="61" customFormat="1" ht="12.75" customHeight="1">
      <c r="B5" s="1020"/>
      <c r="C5" s="559" t="s">
        <v>1142</v>
      </c>
      <c r="D5" s="559" t="s">
        <v>922</v>
      </c>
    </row>
    <row r="6" spans="2:4" s="61" customFormat="1">
      <c r="B6" s="1020"/>
      <c r="C6" s="492">
        <v>45291</v>
      </c>
      <c r="D6" s="492">
        <v>44926</v>
      </c>
    </row>
    <row r="7" spans="2:4" s="61" customFormat="1">
      <c r="B7" s="1021"/>
      <c r="C7" s="493" t="s">
        <v>150</v>
      </c>
      <c r="D7" s="493" t="s">
        <v>150</v>
      </c>
    </row>
    <row r="8" spans="2:4">
      <c r="B8" s="375" t="s">
        <v>308</v>
      </c>
      <c r="C8" s="500">
        <v>3754400852</v>
      </c>
      <c r="D8" s="500">
        <v>3417794454</v>
      </c>
    </row>
    <row r="9" spans="2:4">
      <c r="B9" s="375" t="s">
        <v>309</v>
      </c>
      <c r="C9" s="500">
        <v>83357645</v>
      </c>
      <c r="D9" s="500">
        <v>81361316</v>
      </c>
    </row>
    <row r="10" spans="2:4">
      <c r="B10" s="375" t="s">
        <v>223</v>
      </c>
      <c r="C10" s="500">
        <v>611434</v>
      </c>
      <c r="D10" s="500">
        <v>-761350</v>
      </c>
    </row>
    <row r="11" spans="2:4">
      <c r="B11" s="375" t="s">
        <v>419</v>
      </c>
      <c r="C11" s="500">
        <v>27353614</v>
      </c>
      <c r="D11" s="500">
        <v>32625240</v>
      </c>
    </row>
    <row r="12" spans="2:4">
      <c r="B12" s="494" t="s">
        <v>731</v>
      </c>
      <c r="C12" s="502">
        <v>3865723545</v>
      </c>
      <c r="D12" s="502">
        <v>3531019660</v>
      </c>
    </row>
    <row r="13" spans="2:4">
      <c r="B13" s="375" t="s">
        <v>734</v>
      </c>
      <c r="C13" s="500">
        <v>70850953</v>
      </c>
      <c r="D13" s="500">
        <v>45976039</v>
      </c>
    </row>
    <row r="14" spans="2:4">
      <c r="B14" s="375" t="s">
        <v>735</v>
      </c>
      <c r="C14" s="500">
        <v>1495485</v>
      </c>
      <c r="D14" s="500">
        <v>-73811942</v>
      </c>
    </row>
    <row r="15" spans="2:4">
      <c r="B15" s="494" t="s">
        <v>462</v>
      </c>
      <c r="C15" s="78">
        <v>3938069983</v>
      </c>
      <c r="D15" s="78">
        <v>3503183757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EEDD-F1DD-444F-A4E6-2B58EF9C38B4}">
  <sheetPr>
    <pageSetUpPr fitToPage="1"/>
  </sheetPr>
  <dimension ref="A1:R140"/>
  <sheetViews>
    <sheetView showGridLines="0" zoomScale="85" zoomScaleNormal="85" workbookViewId="0">
      <selection activeCell="J16" sqref="J16:L16"/>
    </sheetView>
  </sheetViews>
  <sheetFormatPr baseColWidth="10" defaultColWidth="11.453125" defaultRowHeight="13" outlineLevelCol="1"/>
  <cols>
    <col min="1" max="1" width="1.1796875" style="58" customWidth="1"/>
    <col min="2" max="2" width="41.7265625" style="58" customWidth="1"/>
    <col min="3" max="3" width="20" style="58" bestFit="1" customWidth="1"/>
    <col min="4" max="4" width="18.7265625" style="58" customWidth="1"/>
    <col min="5" max="5" width="14.54296875" style="179" customWidth="1"/>
    <col min="6" max="6" width="15.1796875" style="179" customWidth="1"/>
    <col min="7" max="7" width="15.1796875" style="179" bestFit="1" customWidth="1"/>
    <col min="8" max="8" width="15.453125" style="179" customWidth="1"/>
    <col min="9" max="9" width="14.54296875" style="179" customWidth="1"/>
    <col min="10" max="10" width="41.7265625" style="179" customWidth="1"/>
    <col min="11" max="11" width="23.54296875" style="179" customWidth="1"/>
    <col min="12" max="12" width="19" style="179" bestFit="1" customWidth="1"/>
    <col min="13" max="13" width="11.453125" style="179"/>
    <col min="14" max="14" width="13.26953125" style="179" bestFit="1" customWidth="1"/>
    <col min="15" max="15" width="12" style="179" customWidth="1" outlineLevel="1"/>
    <col min="16" max="17" width="14" style="179" bestFit="1" customWidth="1"/>
    <col min="18" max="18" width="11.453125" style="179"/>
    <col min="19" max="16384" width="11.453125" style="58"/>
  </cols>
  <sheetData>
    <row r="1" spans="2:18" ht="18.5">
      <c r="B1" s="136" t="s">
        <v>1073</v>
      </c>
      <c r="C1" s="495"/>
      <c r="D1" s="495"/>
    </row>
    <row r="2" spans="2:18" ht="6" customHeight="1"/>
    <row r="3" spans="2:18" s="61" customFormat="1" ht="12.75" customHeight="1">
      <c r="B3" s="1024" t="s">
        <v>583</v>
      </c>
      <c r="C3" s="797" t="s">
        <v>726</v>
      </c>
      <c r="D3" s="79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</row>
    <row r="4" spans="2:18" s="61" customFormat="1">
      <c r="B4" s="1025"/>
      <c r="C4" s="91" t="s">
        <v>1342</v>
      </c>
      <c r="D4" s="91" t="s">
        <v>1142</v>
      </c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</row>
    <row r="5" spans="2:18" s="61" customFormat="1">
      <c r="B5" s="1025"/>
      <c r="C5" s="94">
        <v>45382</v>
      </c>
      <c r="D5" s="94">
        <v>45016</v>
      </c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</row>
    <row r="6" spans="2:18" s="61" customFormat="1">
      <c r="B6" s="1026"/>
      <c r="C6" s="67" t="s">
        <v>150</v>
      </c>
      <c r="D6" s="67" t="s">
        <v>150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</row>
    <row r="7" spans="2:18">
      <c r="B7" s="496" t="s">
        <v>870</v>
      </c>
      <c r="C7" s="500">
        <v>2785515432</v>
      </c>
      <c r="D7" s="500">
        <v>2487492990</v>
      </c>
    </row>
    <row r="8" spans="2:18">
      <c r="B8" s="496" t="s">
        <v>463</v>
      </c>
      <c r="C8" s="500">
        <v>25158246</v>
      </c>
      <c r="D8" s="500">
        <v>23032778</v>
      </c>
    </row>
    <row r="9" spans="2:18">
      <c r="B9" s="496" t="s">
        <v>349</v>
      </c>
      <c r="C9" s="500">
        <v>849656435</v>
      </c>
      <c r="D9" s="500">
        <v>727687119</v>
      </c>
    </row>
    <row r="10" spans="2:18">
      <c r="B10" s="496" t="s">
        <v>47</v>
      </c>
      <c r="C10" s="500">
        <v>41866075</v>
      </c>
      <c r="D10" s="500">
        <v>37577278</v>
      </c>
    </row>
    <row r="11" spans="2:18">
      <c r="B11" s="494" t="s">
        <v>50</v>
      </c>
      <c r="C11" s="502">
        <v>3702196188</v>
      </c>
      <c r="D11" s="502">
        <v>3275790165</v>
      </c>
    </row>
    <row r="12" spans="2:18" ht="6" customHeight="1"/>
    <row r="13" spans="2:18">
      <c r="C13" s="85">
        <v>0</v>
      </c>
      <c r="D13" s="85">
        <v>0</v>
      </c>
    </row>
    <row r="14" spans="2:18" ht="6" customHeight="1"/>
    <row r="15" spans="2:18" s="61" customFormat="1" ht="12.75" customHeight="1">
      <c r="B15" s="1024" t="s">
        <v>310</v>
      </c>
      <c r="C15" s="797" t="s">
        <v>726</v>
      </c>
      <c r="D15" s="79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</row>
    <row r="16" spans="2:18" s="61" customFormat="1">
      <c r="B16" s="1025"/>
      <c r="C16" s="91" t="s">
        <v>1342</v>
      </c>
      <c r="D16" s="91" t="s">
        <v>1142</v>
      </c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</row>
    <row r="17" spans="2:18" s="61" customFormat="1">
      <c r="B17" s="1025"/>
      <c r="C17" s="94">
        <v>45382</v>
      </c>
      <c r="D17" s="94">
        <v>45016</v>
      </c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</row>
    <row r="18" spans="2:18" s="61" customFormat="1">
      <c r="B18" s="1026"/>
      <c r="C18" s="67" t="s">
        <v>150</v>
      </c>
      <c r="D18" s="67" t="s">
        <v>150</v>
      </c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</row>
    <row r="19" spans="2:18">
      <c r="B19" s="496" t="s">
        <v>13</v>
      </c>
      <c r="C19" s="500">
        <v>2501175474</v>
      </c>
      <c r="D19" s="500">
        <v>2329294053</v>
      </c>
    </row>
    <row r="20" spans="2:18">
      <c r="B20" s="496" t="s">
        <v>471</v>
      </c>
      <c r="C20" s="500">
        <v>152023178</v>
      </c>
      <c r="D20" s="500">
        <v>146360887</v>
      </c>
    </row>
    <row r="21" spans="2:18">
      <c r="B21" s="496" t="s">
        <v>499</v>
      </c>
      <c r="C21" s="511">
        <v>499284342</v>
      </c>
      <c r="D21" s="500">
        <v>435764372</v>
      </c>
    </row>
    <row r="22" spans="2:18">
      <c r="B22" s="496" t="s">
        <v>313</v>
      </c>
      <c r="C22" s="511">
        <v>113581628</v>
      </c>
      <c r="D22" s="500">
        <v>107747242</v>
      </c>
    </row>
    <row r="23" spans="2:18">
      <c r="B23" s="496" t="s">
        <v>463</v>
      </c>
      <c r="C23" s="511">
        <v>25158246</v>
      </c>
      <c r="D23" s="500">
        <v>23032778</v>
      </c>
    </row>
    <row r="24" spans="2:18">
      <c r="B24" s="496" t="s">
        <v>47</v>
      </c>
      <c r="C24" s="511">
        <v>41866075</v>
      </c>
      <c r="D24" s="500">
        <v>37577278</v>
      </c>
    </row>
    <row r="25" spans="2:18">
      <c r="B25" s="496" t="s">
        <v>472</v>
      </c>
      <c r="C25" s="511">
        <v>23451482</v>
      </c>
      <c r="D25" s="500">
        <v>21286164</v>
      </c>
    </row>
    <row r="26" spans="2:18">
      <c r="B26" s="496" t="s">
        <v>473</v>
      </c>
      <c r="C26" s="511">
        <v>21647224</v>
      </c>
      <c r="D26" s="500">
        <v>20424008</v>
      </c>
    </row>
    <row r="27" spans="2:18">
      <c r="B27" s="496" t="s">
        <v>474</v>
      </c>
      <c r="C27" s="511">
        <v>31510076</v>
      </c>
      <c r="D27" s="500">
        <v>28055450</v>
      </c>
    </row>
    <row r="28" spans="2:18">
      <c r="B28" s="496" t="s">
        <v>475</v>
      </c>
      <c r="C28" s="511">
        <v>44668589</v>
      </c>
      <c r="D28" s="500">
        <v>40839237</v>
      </c>
    </row>
    <row r="29" spans="2:18">
      <c r="B29" s="496" t="s">
        <v>476</v>
      </c>
      <c r="C29" s="511">
        <v>667940</v>
      </c>
      <c r="D29" s="500">
        <v>534107</v>
      </c>
    </row>
    <row r="30" spans="2:18">
      <c r="B30" s="496" t="s">
        <v>477</v>
      </c>
      <c r="C30" s="511">
        <v>48406243</v>
      </c>
      <c r="D30" s="500">
        <v>41833545</v>
      </c>
    </row>
    <row r="31" spans="2:18">
      <c r="B31" s="496" t="s">
        <v>620</v>
      </c>
      <c r="C31" s="511">
        <v>23724857</v>
      </c>
      <c r="D31" s="500">
        <v>24526166</v>
      </c>
    </row>
    <row r="32" spans="2:18">
      <c r="B32" s="496" t="s">
        <v>621</v>
      </c>
      <c r="C32" s="500">
        <v>14632892</v>
      </c>
      <c r="D32" s="500">
        <v>5576565</v>
      </c>
    </row>
    <row r="33" spans="2:18">
      <c r="B33" s="496" t="s">
        <v>734</v>
      </c>
      <c r="C33" s="500">
        <v>158680084</v>
      </c>
      <c r="D33" s="500">
        <v>78347520</v>
      </c>
    </row>
    <row r="34" spans="2:18" ht="12.75" customHeight="1">
      <c r="B34" s="496" t="s">
        <v>735</v>
      </c>
      <c r="C34" s="500">
        <v>1717858</v>
      </c>
      <c r="D34" s="500">
        <v>-65409207</v>
      </c>
    </row>
    <row r="35" spans="2:18">
      <c r="B35" s="494" t="s">
        <v>50</v>
      </c>
      <c r="C35" s="502">
        <v>3702196188</v>
      </c>
      <c r="D35" s="502">
        <v>3275790165</v>
      </c>
    </row>
    <row r="36" spans="2:18" ht="6" customHeight="1">
      <c r="C36" s="84"/>
      <c r="D36" s="84"/>
    </row>
    <row r="37" spans="2:18" s="61" customFormat="1" ht="16.5" customHeight="1">
      <c r="B37" s="1024" t="s">
        <v>499</v>
      </c>
      <c r="C37" s="797" t="s">
        <v>726</v>
      </c>
      <c r="D37" s="79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</row>
    <row r="38" spans="2:18" s="61" customFormat="1">
      <c r="B38" s="1025"/>
      <c r="C38" s="91" t="s">
        <v>1342</v>
      </c>
      <c r="D38" s="91" t="s">
        <v>1142</v>
      </c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</row>
    <row r="39" spans="2:18" s="61" customFormat="1">
      <c r="B39" s="1025"/>
      <c r="C39" s="94">
        <v>45382</v>
      </c>
      <c r="D39" s="94">
        <v>45016</v>
      </c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</row>
    <row r="40" spans="2:18" s="61" customFormat="1">
      <c r="B40" s="1026"/>
      <c r="C40" s="67" t="s">
        <v>150</v>
      </c>
      <c r="D40" s="67" t="s">
        <v>150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</row>
    <row r="41" spans="2:18">
      <c r="B41" s="496" t="s">
        <v>420</v>
      </c>
      <c r="C41" s="500">
        <v>402365599</v>
      </c>
      <c r="D41" s="500">
        <v>353581542</v>
      </c>
    </row>
    <row r="42" spans="2:18">
      <c r="B42" s="496" t="s">
        <v>359</v>
      </c>
      <c r="C42" s="500">
        <v>87490841</v>
      </c>
      <c r="D42" s="500">
        <v>73209015</v>
      </c>
    </row>
    <row r="43" spans="2:18">
      <c r="B43" s="496" t="s">
        <v>360</v>
      </c>
      <c r="C43" s="500">
        <v>9427902</v>
      </c>
      <c r="D43" s="500">
        <v>8973815</v>
      </c>
    </row>
    <row r="44" spans="2:18">
      <c r="B44" s="494" t="s">
        <v>50</v>
      </c>
      <c r="C44" s="502">
        <v>499284342</v>
      </c>
      <c r="D44" s="502">
        <v>435764372</v>
      </c>
    </row>
    <row r="45" spans="2:18" ht="6" customHeight="1"/>
    <row r="46" spans="2:18" s="61" customFormat="1" ht="12.75" customHeight="1">
      <c r="B46" s="1024" t="s">
        <v>313</v>
      </c>
      <c r="C46" s="797" t="s">
        <v>726</v>
      </c>
      <c r="D46" s="79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</row>
    <row r="47" spans="2:18" s="61" customFormat="1">
      <c r="B47" s="1025"/>
      <c r="C47" s="91" t="s">
        <v>1342</v>
      </c>
      <c r="D47" s="91" t="s">
        <v>1142</v>
      </c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</row>
    <row r="48" spans="2:18" s="61" customFormat="1">
      <c r="B48" s="1025"/>
      <c r="C48" s="94">
        <v>45382</v>
      </c>
      <c r="D48" s="94">
        <v>45016</v>
      </c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2:18" s="61" customFormat="1">
      <c r="B49" s="1026"/>
      <c r="C49" s="67" t="s">
        <v>150</v>
      </c>
      <c r="D49" s="67" t="s">
        <v>150</v>
      </c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</row>
    <row r="50" spans="2:18">
      <c r="B50" s="496" t="s">
        <v>311</v>
      </c>
      <c r="C50" s="500">
        <v>102335818</v>
      </c>
      <c r="D50" s="500">
        <v>97941573</v>
      </c>
    </row>
    <row r="51" spans="2:18">
      <c r="B51" s="496" t="s">
        <v>312</v>
      </c>
      <c r="C51" s="500">
        <v>11245810</v>
      </c>
      <c r="D51" s="500">
        <v>9805669</v>
      </c>
    </row>
    <row r="52" spans="2:18" ht="12.5" customHeight="1">
      <c r="B52" s="494" t="s">
        <v>50</v>
      </c>
      <c r="C52" s="502">
        <v>113581628</v>
      </c>
      <c r="D52" s="502">
        <v>107747242</v>
      </c>
    </row>
    <row r="53" spans="2:18" ht="6" customHeight="1"/>
    <row r="54" spans="2:18" s="61" customFormat="1" ht="12.75" customHeight="1">
      <c r="B54" s="1024" t="s">
        <v>314</v>
      </c>
      <c r="C54" s="797" t="s">
        <v>726</v>
      </c>
      <c r="D54" s="79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</row>
    <row r="55" spans="2:18" s="61" customFormat="1">
      <c r="B55" s="1025"/>
      <c r="C55" s="91" t="s">
        <v>1342</v>
      </c>
      <c r="D55" s="91" t="s">
        <v>1142</v>
      </c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</row>
    <row r="56" spans="2:18" s="61" customFormat="1">
      <c r="B56" s="1025"/>
      <c r="C56" s="94">
        <v>45382</v>
      </c>
      <c r="D56" s="94">
        <v>45016</v>
      </c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</row>
    <row r="57" spans="2:18" s="61" customFormat="1">
      <c r="B57" s="1026"/>
      <c r="C57" s="67" t="s">
        <v>150</v>
      </c>
      <c r="D57" s="67" t="s">
        <v>150</v>
      </c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</row>
    <row r="58" spans="2:18" ht="12.75" customHeight="1">
      <c r="B58" s="496" t="s">
        <v>709</v>
      </c>
      <c r="C58" s="500">
        <v>31678932</v>
      </c>
      <c r="D58" s="500">
        <v>23729982</v>
      </c>
    </row>
    <row r="59" spans="2:18" ht="26">
      <c r="B59" s="497" t="s">
        <v>801</v>
      </c>
      <c r="C59" s="500">
        <v>-25460519</v>
      </c>
      <c r="D59" s="500">
        <v>-19127787</v>
      </c>
    </row>
    <row r="60" spans="2:18">
      <c r="B60" s="494" t="s">
        <v>315</v>
      </c>
      <c r="C60" s="502">
        <v>6218413</v>
      </c>
      <c r="D60" s="502">
        <v>4602195</v>
      </c>
    </row>
    <row r="61" spans="2:18">
      <c r="B61" s="496" t="s">
        <v>678</v>
      </c>
      <c r="C61" s="500">
        <v>-21870107</v>
      </c>
      <c r="D61" s="500">
        <v>-15404484</v>
      </c>
    </row>
    <row r="62" spans="2:18">
      <c r="B62" s="496" t="s">
        <v>286</v>
      </c>
      <c r="C62" s="500">
        <v>-31746328</v>
      </c>
      <c r="D62" s="500">
        <v>-30184474</v>
      </c>
    </row>
    <row r="63" spans="2:18" ht="12.75" customHeight="1">
      <c r="B63" s="496" t="s">
        <v>759</v>
      </c>
      <c r="C63" s="500">
        <v>-22309056</v>
      </c>
      <c r="D63" s="500">
        <v>-15970571</v>
      </c>
    </row>
    <row r="64" spans="2:18" ht="12.75" customHeight="1">
      <c r="B64" s="496" t="s">
        <v>979</v>
      </c>
      <c r="C64" s="500">
        <v>-38589166</v>
      </c>
      <c r="D64" s="500">
        <v>-37996811</v>
      </c>
    </row>
    <row r="65" spans="2:4">
      <c r="B65" s="496" t="s">
        <v>1222</v>
      </c>
      <c r="C65" s="500">
        <v>1170694</v>
      </c>
      <c r="D65" s="500">
        <v>-671558</v>
      </c>
    </row>
    <row r="66" spans="2:4" ht="25.5" customHeight="1">
      <c r="B66" s="497" t="s">
        <v>801</v>
      </c>
      <c r="C66" s="500">
        <v>-5822199</v>
      </c>
      <c r="D66" s="500">
        <v>20660769</v>
      </c>
    </row>
    <row r="67" spans="2:4">
      <c r="B67" s="494" t="s">
        <v>316</v>
      </c>
      <c r="C67" s="502">
        <v>-119166162</v>
      </c>
      <c r="D67" s="502">
        <v>-79567129</v>
      </c>
    </row>
    <row r="68" spans="2:4">
      <c r="B68" s="496" t="s">
        <v>716</v>
      </c>
      <c r="C68" s="500">
        <v>-11003441</v>
      </c>
      <c r="D68" s="500">
        <v>-17001611</v>
      </c>
    </row>
    <row r="69" spans="2:4">
      <c r="B69" s="496" t="s">
        <v>705</v>
      </c>
      <c r="C69" s="500">
        <v>-508338</v>
      </c>
      <c r="D69" s="500">
        <v>-794916</v>
      </c>
    </row>
    <row r="70" spans="2:4" ht="26">
      <c r="B70" s="497" t="s">
        <v>801</v>
      </c>
      <c r="C70" s="500">
        <v>57696024</v>
      </c>
      <c r="D70" s="500">
        <v>12755792</v>
      </c>
    </row>
    <row r="71" spans="2:4">
      <c r="B71" s="494" t="s">
        <v>708</v>
      </c>
      <c r="C71" s="502">
        <v>46184245</v>
      </c>
      <c r="D71" s="502">
        <v>-5040735</v>
      </c>
    </row>
    <row r="72" spans="2:4">
      <c r="B72" s="496" t="s">
        <v>1394</v>
      </c>
      <c r="C72" s="500">
        <v>-9311537</v>
      </c>
      <c r="D72" s="500">
        <v>-355284</v>
      </c>
    </row>
    <row r="73" spans="2:4">
      <c r="B73" s="496" t="s">
        <v>1395</v>
      </c>
      <c r="C73" s="500">
        <v>-150862287.10600001</v>
      </c>
      <c r="D73" s="500">
        <v>58439840.741999999</v>
      </c>
    </row>
    <row r="74" spans="2:4">
      <c r="B74" s="496" t="s">
        <v>1222</v>
      </c>
      <c r="C74" s="500">
        <v>95084570</v>
      </c>
      <c r="D74" s="500">
        <v>-59753815</v>
      </c>
    </row>
    <row r="75" spans="2:4">
      <c r="B75" s="496" t="s">
        <v>733</v>
      </c>
      <c r="C75" s="500">
        <v>-97543</v>
      </c>
      <c r="D75" s="500">
        <v>4628</v>
      </c>
    </row>
    <row r="76" spans="2:4">
      <c r="B76" s="496" t="s">
        <v>706</v>
      </c>
      <c r="C76" s="500">
        <v>-15464</v>
      </c>
      <c r="D76" s="500">
        <v>355691</v>
      </c>
    </row>
    <row r="77" spans="2:4">
      <c r="B77" s="496" t="s">
        <v>707</v>
      </c>
      <c r="C77" s="500">
        <v>7842</v>
      </c>
      <c r="D77" s="500">
        <v>10906</v>
      </c>
    </row>
    <row r="78" spans="2:4" ht="26">
      <c r="B78" s="497" t="s">
        <v>801</v>
      </c>
      <c r="C78" s="500">
        <v>-242758</v>
      </c>
      <c r="D78" s="500">
        <v>-137447</v>
      </c>
    </row>
    <row r="79" spans="2:4">
      <c r="B79" s="494" t="s">
        <v>438</v>
      </c>
      <c r="C79" s="502">
        <v>-65437177.106000006</v>
      </c>
      <c r="D79" s="502">
        <v>-1435480.2580000013</v>
      </c>
    </row>
    <row r="80" spans="2:4">
      <c r="B80" s="494" t="s">
        <v>200</v>
      </c>
      <c r="C80" s="502">
        <v>-132200681.10600001</v>
      </c>
      <c r="D80" s="502">
        <v>-81441149.258000001</v>
      </c>
    </row>
    <row r="81" spans="2:18" ht="6" customHeight="1"/>
    <row r="82" spans="2:18" s="61" customFormat="1" ht="12.75" customHeight="1">
      <c r="B82" s="1024" t="s">
        <v>181</v>
      </c>
      <c r="C82" s="797" t="s">
        <v>726</v>
      </c>
      <c r="D82" s="79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</row>
    <row r="83" spans="2:18" s="61" customFormat="1">
      <c r="B83" s="1025"/>
      <c r="C83" s="91" t="s">
        <v>1342</v>
      </c>
      <c r="D83" s="91" t="s">
        <v>1142</v>
      </c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</row>
    <row r="84" spans="2:18" s="61" customFormat="1">
      <c r="B84" s="1025"/>
      <c r="C84" s="94">
        <v>45382</v>
      </c>
      <c r="D84" s="94">
        <v>45016</v>
      </c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</row>
    <row r="85" spans="2:18" s="61" customFormat="1">
      <c r="B85" s="1026"/>
      <c r="C85" s="67" t="s">
        <v>150</v>
      </c>
      <c r="D85" s="67" t="s">
        <v>150</v>
      </c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</row>
    <row r="86" spans="2:18" ht="12.75" customHeight="1">
      <c r="B86" s="496" t="s">
        <v>1223</v>
      </c>
      <c r="C86" s="500">
        <v>0</v>
      </c>
      <c r="D86" s="500">
        <v>0</v>
      </c>
    </row>
    <row r="87" spans="2:18">
      <c r="B87" s="496" t="s">
        <v>1136</v>
      </c>
      <c r="C87" s="500">
        <v>0</v>
      </c>
      <c r="D87" s="500">
        <v>0</v>
      </c>
    </row>
    <row r="88" spans="2:18" ht="12.75" customHeight="1">
      <c r="B88" s="496" t="s">
        <v>1137</v>
      </c>
      <c r="C88" s="500">
        <v>-24182223</v>
      </c>
      <c r="D88" s="500">
        <v>6203789</v>
      </c>
    </row>
    <row r="89" spans="2:18" ht="12.75" customHeight="1">
      <c r="B89" s="496" t="s">
        <v>1138</v>
      </c>
      <c r="C89" s="500">
        <v>1319004</v>
      </c>
      <c r="D89" s="500">
        <v>59891</v>
      </c>
    </row>
    <row r="90" spans="2:18">
      <c r="B90" s="496" t="s">
        <v>826</v>
      </c>
      <c r="C90" s="500">
        <v>-1358674</v>
      </c>
      <c r="D90" s="500">
        <v>575443</v>
      </c>
    </row>
    <row r="91" spans="2:18">
      <c r="B91" s="496" t="s">
        <v>704</v>
      </c>
      <c r="C91" s="500">
        <v>-146749</v>
      </c>
      <c r="D91" s="500">
        <v>-3462160</v>
      </c>
    </row>
    <row r="92" spans="2:18">
      <c r="B92" s="497" t="s">
        <v>258</v>
      </c>
      <c r="C92" s="500">
        <v>954555</v>
      </c>
      <c r="D92" s="500">
        <v>689170</v>
      </c>
    </row>
    <row r="93" spans="2:18" ht="12.75" customHeight="1">
      <c r="B93" s="496" t="s">
        <v>1173</v>
      </c>
      <c r="C93" s="500">
        <v>10847841</v>
      </c>
      <c r="D93" s="500">
        <v>2170470</v>
      </c>
    </row>
    <row r="94" spans="2:18">
      <c r="B94" s="494" t="s">
        <v>50</v>
      </c>
      <c r="C94" s="502">
        <v>-12566246</v>
      </c>
      <c r="D94" s="502">
        <v>6236603</v>
      </c>
    </row>
    <row r="95" spans="2:18" ht="6" customHeight="1"/>
    <row r="96" spans="2:18" s="61" customFormat="1" ht="12.75" customHeight="1">
      <c r="B96" s="1024" t="s">
        <v>10</v>
      </c>
      <c r="C96" s="797" t="s">
        <v>726</v>
      </c>
      <c r="D96" s="79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</row>
    <row r="97" spans="2:18" s="61" customFormat="1">
      <c r="B97" s="1025"/>
      <c r="C97" s="91" t="s">
        <v>1342</v>
      </c>
      <c r="D97" s="91" t="s">
        <v>1142</v>
      </c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</row>
    <row r="98" spans="2:18" s="61" customFormat="1">
      <c r="B98" s="1025"/>
      <c r="C98" s="94">
        <v>45382</v>
      </c>
      <c r="D98" s="94">
        <v>45016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</row>
    <row r="99" spans="2:18" s="61" customFormat="1">
      <c r="B99" s="1026"/>
      <c r="C99" s="67" t="s">
        <v>150</v>
      </c>
      <c r="D99" s="67" t="s">
        <v>150</v>
      </c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</row>
    <row r="100" spans="2:18">
      <c r="B100" s="496" t="s">
        <v>730</v>
      </c>
      <c r="C100" s="638">
        <v>533757</v>
      </c>
      <c r="D100" s="638">
        <v>707104</v>
      </c>
    </row>
    <row r="101" spans="2:18">
      <c r="B101" s="496" t="s">
        <v>11</v>
      </c>
      <c r="C101" s="638">
        <v>4970825</v>
      </c>
      <c r="D101" s="638">
        <v>5103698</v>
      </c>
    </row>
    <row r="102" spans="2:18">
      <c r="B102" s="496" t="s">
        <v>9</v>
      </c>
      <c r="C102" s="500">
        <v>16164805</v>
      </c>
      <c r="D102" s="500">
        <v>1656112</v>
      </c>
    </row>
    <row r="103" spans="2:18" ht="26">
      <c r="B103" s="497" t="s">
        <v>801</v>
      </c>
      <c r="C103" s="500">
        <v>1276</v>
      </c>
      <c r="D103" s="500">
        <v>-30131</v>
      </c>
    </row>
    <row r="104" spans="2:18">
      <c r="B104" s="496" t="s">
        <v>10</v>
      </c>
      <c r="C104" s="500">
        <v>1378764</v>
      </c>
      <c r="D104" s="500">
        <v>1082129</v>
      </c>
    </row>
    <row r="105" spans="2:18">
      <c r="B105" s="494" t="s">
        <v>50</v>
      </c>
      <c r="C105" s="502">
        <v>23049427</v>
      </c>
      <c r="D105" s="502">
        <v>8518912</v>
      </c>
    </row>
    <row r="106" spans="2:18">
      <c r="B106" s="179"/>
      <c r="C106" s="179"/>
      <c r="D106" s="179"/>
    </row>
    <row r="107" spans="2:18">
      <c r="B107" s="179"/>
      <c r="C107" s="179"/>
      <c r="D107" s="179"/>
    </row>
    <row r="108" spans="2:18">
      <c r="B108" s="179"/>
      <c r="C108" s="179"/>
      <c r="D108" s="179"/>
    </row>
    <row r="109" spans="2:18">
      <c r="B109" s="179"/>
      <c r="C109" s="179"/>
      <c r="D109" s="179"/>
    </row>
    <row r="110" spans="2:18">
      <c r="B110" s="179"/>
      <c r="C110" s="179"/>
      <c r="D110" s="179"/>
    </row>
    <row r="111" spans="2:18">
      <c r="B111" s="179"/>
      <c r="C111" s="179"/>
      <c r="D111" s="179"/>
    </row>
    <row r="112" spans="2:18">
      <c r="B112" s="179"/>
      <c r="C112" s="179"/>
      <c r="D112" s="179"/>
    </row>
    <row r="113" spans="1:4">
      <c r="B113" s="179"/>
      <c r="C113" s="179"/>
      <c r="D113" s="179"/>
    </row>
    <row r="114" spans="1:4">
      <c r="A114" s="60"/>
      <c r="B114" s="179"/>
      <c r="C114" s="179"/>
      <c r="D114" s="179"/>
    </row>
    <row r="115" spans="1:4">
      <c r="B115" s="179"/>
      <c r="C115" s="179"/>
      <c r="D115" s="179"/>
    </row>
    <row r="116" spans="1:4">
      <c r="B116" s="179"/>
      <c r="C116" s="179"/>
      <c r="D116" s="179"/>
    </row>
    <row r="117" spans="1:4">
      <c r="B117" s="179"/>
      <c r="C117" s="179"/>
      <c r="D117" s="179"/>
    </row>
    <row r="118" spans="1:4">
      <c r="B118" s="179"/>
      <c r="C118" s="179"/>
      <c r="D118" s="179"/>
    </row>
    <row r="119" spans="1:4">
      <c r="B119" s="179"/>
      <c r="C119" s="179"/>
      <c r="D119" s="179"/>
    </row>
    <row r="120" spans="1:4">
      <c r="B120" s="179"/>
      <c r="C120" s="179"/>
      <c r="D120" s="179"/>
    </row>
    <row r="121" spans="1:4">
      <c r="B121" s="179"/>
      <c r="C121" s="179"/>
      <c r="D121" s="179"/>
    </row>
    <row r="122" spans="1:4">
      <c r="B122" s="179"/>
      <c r="C122" s="179"/>
      <c r="D122" s="179"/>
    </row>
    <row r="123" spans="1:4">
      <c r="B123" s="179"/>
      <c r="C123" s="179"/>
      <c r="D123" s="179"/>
    </row>
    <row r="124" spans="1:4">
      <c r="B124" s="179"/>
      <c r="C124" s="179"/>
      <c r="D124" s="179"/>
    </row>
    <row r="125" spans="1:4">
      <c r="B125" s="179"/>
      <c r="C125" s="179"/>
      <c r="D125" s="179"/>
    </row>
    <row r="126" spans="1:4">
      <c r="B126" s="179"/>
      <c r="C126" s="179"/>
      <c r="D126" s="179"/>
    </row>
    <row r="127" spans="1:4">
      <c r="B127" s="179"/>
      <c r="C127" s="179"/>
      <c r="D127" s="179"/>
    </row>
    <row r="128" spans="1:4">
      <c r="B128" s="179"/>
      <c r="C128" s="179"/>
      <c r="D128" s="179"/>
    </row>
    <row r="129" spans="2:4">
      <c r="B129" s="179"/>
      <c r="C129" s="179"/>
      <c r="D129" s="179"/>
    </row>
    <row r="130" spans="2:4">
      <c r="B130" s="179"/>
      <c r="C130" s="179"/>
      <c r="D130" s="179"/>
    </row>
    <row r="131" spans="2:4">
      <c r="B131" s="179"/>
      <c r="C131" s="179"/>
      <c r="D131" s="179"/>
    </row>
    <row r="132" spans="2:4">
      <c r="B132" s="179"/>
      <c r="C132" s="179"/>
      <c r="D132" s="179"/>
    </row>
    <row r="133" spans="2:4">
      <c r="B133" s="179"/>
      <c r="C133" s="179"/>
      <c r="D133" s="179"/>
    </row>
    <row r="134" spans="2:4">
      <c r="B134" s="179"/>
      <c r="C134" s="179"/>
      <c r="D134" s="179"/>
    </row>
    <row r="135" spans="2:4">
      <c r="B135" s="179"/>
      <c r="C135" s="179"/>
      <c r="D135" s="179"/>
    </row>
    <row r="136" spans="2:4">
      <c r="B136" s="179"/>
      <c r="C136" s="179"/>
      <c r="D136" s="179"/>
    </row>
    <row r="137" spans="2:4">
      <c r="B137" s="179"/>
      <c r="C137" s="179"/>
      <c r="D137" s="179"/>
    </row>
    <row r="138" spans="2:4">
      <c r="B138" s="179"/>
      <c r="C138" s="179"/>
      <c r="D138" s="179"/>
    </row>
    <row r="139" spans="2:4">
      <c r="B139" s="179"/>
      <c r="C139" s="179"/>
      <c r="D139" s="179"/>
    </row>
    <row r="140" spans="2:4">
      <c r="B140" s="179"/>
      <c r="C140" s="179"/>
      <c r="D140" s="179"/>
    </row>
  </sheetData>
  <mergeCells count="14">
    <mergeCell ref="B96:B99"/>
    <mergeCell ref="B54:B57"/>
    <mergeCell ref="B82:B85"/>
    <mergeCell ref="C54:D54"/>
    <mergeCell ref="C82:D82"/>
    <mergeCell ref="C96:D96"/>
    <mergeCell ref="B37:B40"/>
    <mergeCell ref="B46:B49"/>
    <mergeCell ref="B3:B6"/>
    <mergeCell ref="B15:B18"/>
    <mergeCell ref="C3:D3"/>
    <mergeCell ref="C15:D15"/>
    <mergeCell ref="C37:D37"/>
    <mergeCell ref="C46:D46"/>
  </mergeCells>
  <printOptions horizontalCentered="1" verticalCentered="1"/>
  <pageMargins left="0.78740157480314965" right="0.78740157480314965" top="0.98425196850393704" bottom="0.98425196850393704" header="0" footer="0"/>
  <pageSetup paperSize="9" scale="98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B028-939E-4989-BB7A-31055C2C3A34}">
  <sheetPr>
    <pageSetUpPr fitToPage="1"/>
  </sheetPr>
  <dimension ref="B1:Z63"/>
  <sheetViews>
    <sheetView showGridLines="0" zoomScaleNormal="100" workbookViewId="0">
      <pane xSplit="2" ySplit="6" topLeftCell="C7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J16" sqref="J16:L16"/>
    </sheetView>
  </sheetViews>
  <sheetFormatPr baseColWidth="10" defaultColWidth="11.453125" defaultRowHeight="13"/>
  <cols>
    <col min="1" max="1" width="1.7265625" style="495" customWidth="1"/>
    <col min="2" max="2" width="53.7265625" style="495" customWidth="1"/>
    <col min="3" max="4" width="17.7265625" style="495" customWidth="1"/>
    <col min="5" max="5" width="3.1796875" style="179" bestFit="1" customWidth="1"/>
    <col min="6" max="6" width="11.453125" style="179" hidden="1" customWidth="1"/>
    <col min="7" max="7" width="12.26953125" style="179" hidden="1" customWidth="1"/>
    <col min="8" max="8" width="11.453125" style="179" hidden="1" customWidth="1"/>
    <col min="9" max="9" width="12.26953125" style="179" hidden="1" customWidth="1"/>
    <col min="10" max="10" width="15.7265625" style="179" customWidth="1"/>
    <col min="11" max="11" width="16.1796875" style="179" customWidth="1"/>
    <col min="12" max="12" width="11.453125" style="179"/>
    <col min="13" max="13" width="11.81640625" style="179" bestFit="1" customWidth="1"/>
    <col min="14" max="14" width="14" style="179" bestFit="1" customWidth="1"/>
    <col min="15" max="15" width="13.453125" style="179" customWidth="1"/>
    <col min="16" max="16" width="15" style="179" customWidth="1"/>
    <col min="17" max="26" width="11.453125" style="179"/>
    <col min="27" max="16384" width="11.453125" style="495"/>
  </cols>
  <sheetData>
    <row r="1" spans="2:26" ht="18.5">
      <c r="B1" s="136" t="s">
        <v>1074</v>
      </c>
    </row>
    <row r="2" spans="2:26" ht="6" customHeight="1"/>
    <row r="3" spans="2:26" s="498" customFormat="1" ht="12.75" customHeight="1">
      <c r="B3" s="1027" t="s">
        <v>4</v>
      </c>
      <c r="C3" s="811" t="s">
        <v>726</v>
      </c>
      <c r="D3" s="812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</row>
    <row r="4" spans="2:26" s="498" customFormat="1" ht="12.75" customHeight="1">
      <c r="B4" s="1028"/>
      <c r="C4" s="91" t="s">
        <v>1342</v>
      </c>
      <c r="D4" s="91" t="s">
        <v>1142</v>
      </c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</row>
    <row r="5" spans="2:26" s="498" customFormat="1" ht="12.75" customHeight="1">
      <c r="B5" s="1028"/>
      <c r="C5" s="94">
        <v>45382</v>
      </c>
      <c r="D5" s="94">
        <v>45016</v>
      </c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</row>
    <row r="6" spans="2:26" s="498" customFormat="1" ht="12.75" customHeight="1">
      <c r="B6" s="1029"/>
      <c r="C6" s="67" t="s">
        <v>150</v>
      </c>
      <c r="D6" s="67" t="s">
        <v>150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</row>
    <row r="7" spans="2:26">
      <c r="B7" s="499" t="s">
        <v>192</v>
      </c>
      <c r="C7" s="500">
        <v>49883569</v>
      </c>
      <c r="D7" s="500">
        <v>45732054</v>
      </c>
    </row>
    <row r="8" spans="2:26" ht="12.75" customHeight="1">
      <c r="B8" s="499" t="s">
        <v>193</v>
      </c>
      <c r="C8" s="500">
        <v>92958</v>
      </c>
      <c r="D8" s="500">
        <v>463441</v>
      </c>
    </row>
    <row r="9" spans="2:26" ht="12.75" customHeight="1">
      <c r="B9" s="499" t="s">
        <v>1396</v>
      </c>
      <c r="C9" s="500"/>
      <c r="D9" s="500"/>
    </row>
    <row r="10" spans="2:26">
      <c r="B10" s="501" t="s">
        <v>243</v>
      </c>
      <c r="C10" s="502">
        <v>49976527</v>
      </c>
      <c r="D10" s="502">
        <v>46195495</v>
      </c>
    </row>
    <row r="11" spans="2:26">
      <c r="B11" s="665"/>
      <c r="C11" s="666"/>
      <c r="D11" s="667"/>
    </row>
    <row r="12" spans="2:26" ht="26">
      <c r="B12" s="499" t="s">
        <v>619</v>
      </c>
      <c r="C12" s="500">
        <v>61663647</v>
      </c>
      <c r="D12" s="500">
        <v>30561398</v>
      </c>
    </row>
    <row r="13" spans="2:26">
      <c r="B13" s="501" t="s">
        <v>207</v>
      </c>
      <c r="C13" s="502">
        <v>61663647</v>
      </c>
      <c r="D13" s="502">
        <v>30561398</v>
      </c>
    </row>
    <row r="14" spans="2:26">
      <c r="B14" s="501" t="s">
        <v>466</v>
      </c>
      <c r="C14" s="502">
        <v>111640174</v>
      </c>
      <c r="D14" s="502">
        <v>76756893</v>
      </c>
    </row>
    <row r="15" spans="2:26" ht="6" customHeight="1"/>
    <row r="16" spans="2:26" s="498" customFormat="1" ht="12.75" customHeight="1">
      <c r="B16" s="1027" t="s">
        <v>49</v>
      </c>
      <c r="C16" s="811" t="s">
        <v>726</v>
      </c>
      <c r="D16" s="812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</row>
    <row r="17" spans="2:26" s="498" customFormat="1" ht="12.75" customHeight="1">
      <c r="B17" s="1028"/>
      <c r="C17" s="273" t="s">
        <v>1342</v>
      </c>
      <c r="D17" s="91" t="s">
        <v>1142</v>
      </c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</row>
    <row r="18" spans="2:26" s="498" customFormat="1" ht="12.75" customHeight="1">
      <c r="B18" s="1028"/>
      <c r="C18" s="503">
        <v>45382</v>
      </c>
      <c r="D18" s="94">
        <v>45016</v>
      </c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</row>
    <row r="19" spans="2:26" s="498" customFormat="1">
      <c r="B19" s="1029"/>
      <c r="C19" s="275" t="s">
        <v>150</v>
      </c>
      <c r="D19" s="67" t="s">
        <v>150</v>
      </c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</row>
    <row r="20" spans="2:26" ht="12.75" hidden="1" customHeight="1">
      <c r="B20" s="504"/>
      <c r="C20" s="505"/>
      <c r="D20" s="506"/>
    </row>
    <row r="21" spans="2:26">
      <c r="B21" s="499" t="s">
        <v>468</v>
      </c>
      <c r="C21" s="500">
        <v>22791950</v>
      </c>
      <c r="D21" s="500">
        <v>28154374</v>
      </c>
    </row>
    <row r="22" spans="2:26">
      <c r="B22" s="499" t="s">
        <v>469</v>
      </c>
      <c r="C22" s="500">
        <v>27184577</v>
      </c>
      <c r="D22" s="500">
        <v>18041121</v>
      </c>
    </row>
    <row r="23" spans="2:26">
      <c r="B23" s="501" t="s">
        <v>470</v>
      </c>
      <c r="C23" s="507">
        <v>49976527</v>
      </c>
      <c r="D23" s="502">
        <v>46195495</v>
      </c>
    </row>
    <row r="24" spans="2:26">
      <c r="B24" s="504"/>
      <c r="C24" s="505"/>
      <c r="D24" s="668"/>
    </row>
    <row r="25" spans="2:26">
      <c r="B25" s="499" t="s">
        <v>231</v>
      </c>
      <c r="C25" s="500">
        <v>55596323</v>
      </c>
      <c r="D25" s="500">
        <v>23689914</v>
      </c>
    </row>
    <row r="26" spans="2:26">
      <c r="B26" s="499" t="s">
        <v>233</v>
      </c>
      <c r="C26" s="500">
        <v>6067324</v>
      </c>
      <c r="D26" s="500">
        <v>6871484</v>
      </c>
    </row>
    <row r="27" spans="2:26">
      <c r="B27" s="501" t="s">
        <v>207</v>
      </c>
      <c r="C27" s="502">
        <v>61663647</v>
      </c>
      <c r="D27" s="502">
        <v>30561398</v>
      </c>
    </row>
    <row r="28" spans="2:26">
      <c r="B28" s="504"/>
      <c r="C28" s="505"/>
      <c r="D28" s="668"/>
    </row>
    <row r="29" spans="2:26">
      <c r="B29" s="501" t="s">
        <v>182</v>
      </c>
      <c r="C29" s="502">
        <v>111640174</v>
      </c>
      <c r="D29" s="502">
        <v>76756893</v>
      </c>
    </row>
    <row r="30" spans="2:26">
      <c r="B30" s="504"/>
      <c r="C30" s="504"/>
      <c r="D30" s="504"/>
    </row>
    <row r="31" spans="2:26" ht="6" customHeight="1"/>
    <row r="32" spans="2:26" s="498" customFormat="1" ht="12.75" customHeight="1">
      <c r="B32" s="1024" t="s">
        <v>484</v>
      </c>
      <c r="C32" s="811" t="s">
        <v>726</v>
      </c>
      <c r="D32" s="812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</row>
    <row r="33" spans="2:26" s="498" customFormat="1" ht="12.75" customHeight="1">
      <c r="B33" s="1025"/>
      <c r="C33" s="91" t="s">
        <v>1342</v>
      </c>
      <c r="D33" s="91" t="s">
        <v>1142</v>
      </c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</row>
    <row r="34" spans="2:26" s="498" customFormat="1" ht="12.75" customHeight="1">
      <c r="B34" s="1025"/>
      <c r="C34" s="94">
        <v>45382</v>
      </c>
      <c r="D34" s="94">
        <v>45016</v>
      </c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</row>
    <row r="35" spans="2:26" s="498" customFormat="1" ht="12.75" customHeight="1">
      <c r="B35" s="1026"/>
      <c r="C35" s="67" t="s">
        <v>150</v>
      </c>
      <c r="D35" s="67" t="s">
        <v>150</v>
      </c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</row>
    <row r="36" spans="2:26" ht="4.5" customHeight="1"/>
    <row r="37" spans="2:26">
      <c r="B37" s="508" t="s">
        <v>649</v>
      </c>
      <c r="C37" s="509">
        <v>29980533</v>
      </c>
      <c r="D37" s="509">
        <v>41212119</v>
      </c>
    </row>
    <row r="38" spans="2:26" ht="6" customHeight="1"/>
    <row r="39" spans="2:26" ht="13.5" customHeight="1">
      <c r="B39" s="510" t="s">
        <v>234</v>
      </c>
      <c r="C39" s="500">
        <v>3665240</v>
      </c>
      <c r="D39" s="511">
        <v>3550413</v>
      </c>
    </row>
    <row r="40" spans="2:26">
      <c r="B40" s="510" t="s">
        <v>917</v>
      </c>
      <c r="C40" s="500">
        <v>776425</v>
      </c>
      <c r="D40" s="511">
        <v>1796572</v>
      </c>
    </row>
    <row r="41" spans="2:26">
      <c r="B41" s="510" t="s">
        <v>729</v>
      </c>
      <c r="C41" s="500">
        <v>1490502</v>
      </c>
      <c r="D41" s="511">
        <v>-1388227</v>
      </c>
    </row>
    <row r="42" spans="2:26">
      <c r="B42" s="510" t="s">
        <v>712</v>
      </c>
      <c r="C42" s="500">
        <v>92958</v>
      </c>
      <c r="D42" s="511">
        <v>463441</v>
      </c>
    </row>
    <row r="43" spans="2:26">
      <c r="B43" s="510" t="s">
        <v>918</v>
      </c>
      <c r="C43" s="500">
        <v>1403336</v>
      </c>
      <c r="D43" s="511">
        <v>-211478</v>
      </c>
    </row>
    <row r="44" spans="2:26">
      <c r="B44" s="510" t="s">
        <v>671</v>
      </c>
      <c r="C44" s="500">
        <v>10965435</v>
      </c>
      <c r="D44" s="511">
        <v>8766157</v>
      </c>
    </row>
    <row r="45" spans="2:26">
      <c r="B45" s="510" t="s">
        <v>743</v>
      </c>
      <c r="C45" s="500">
        <v>53952296</v>
      </c>
      <c r="D45" s="511">
        <v>22024585</v>
      </c>
    </row>
    <row r="46" spans="2:26">
      <c r="B46" s="510" t="s">
        <v>919</v>
      </c>
      <c r="C46" s="500">
        <v>1402123</v>
      </c>
      <c r="D46" s="511">
        <v>730665</v>
      </c>
    </row>
    <row r="47" spans="2:26">
      <c r="B47" s="510" t="s">
        <v>1174</v>
      </c>
      <c r="C47" s="500">
        <v>12456715</v>
      </c>
      <c r="D47" s="511">
        <v>0</v>
      </c>
    </row>
    <row r="48" spans="2:26">
      <c r="B48" s="510" t="s">
        <v>180</v>
      </c>
      <c r="C48" s="500">
        <v>-4545389</v>
      </c>
      <c r="D48" s="511">
        <v>-187354</v>
      </c>
    </row>
    <row r="49" spans="2:4" ht="6" customHeight="1"/>
    <row r="50" spans="2:4" ht="27.75" customHeight="1">
      <c r="B50" s="512" t="s">
        <v>236</v>
      </c>
      <c r="C50" s="509">
        <v>81659641</v>
      </c>
      <c r="D50" s="509">
        <v>35544774</v>
      </c>
    </row>
    <row r="51" spans="2:4" ht="6.75" customHeight="1"/>
    <row r="52" spans="2:4">
      <c r="B52" s="513" t="s">
        <v>648</v>
      </c>
      <c r="C52" s="502">
        <v>111640174</v>
      </c>
      <c r="D52" s="502">
        <v>76756893</v>
      </c>
    </row>
    <row r="53" spans="2:4" s="179" customFormat="1"/>
    <row r="54" spans="2:4" s="179" customFormat="1"/>
    <row r="55" spans="2:4" s="179" customFormat="1"/>
    <row r="56" spans="2:4" s="179" customFormat="1" ht="6" customHeight="1"/>
    <row r="57" spans="2:4" s="179" customFormat="1"/>
    <row r="58" spans="2:4" s="179" customFormat="1"/>
    <row r="59" spans="2:4" s="179" customFormat="1"/>
    <row r="60" spans="2:4" s="179" customFormat="1"/>
    <row r="61" spans="2:4" s="179" customFormat="1"/>
    <row r="62" spans="2:4" s="179" customFormat="1"/>
    <row r="63" spans="2:4" s="179" customFormat="1"/>
  </sheetData>
  <mergeCells count="6">
    <mergeCell ref="B32:B35"/>
    <mergeCell ref="C32:D32"/>
    <mergeCell ref="B3:B6"/>
    <mergeCell ref="C3:D3"/>
    <mergeCell ref="B16:B19"/>
    <mergeCell ref="C16:D16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T52"/>
  <sheetViews>
    <sheetView showGridLines="0" topLeftCell="A8" zoomScale="92" zoomScaleNormal="55" workbookViewId="0">
      <selection activeCell="G20" sqref="G20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10"/>
    </row>
    <row r="2" spans="2:19">
      <c r="B2" s="10" t="s">
        <v>1184</v>
      </c>
    </row>
    <row r="3" spans="2:19" ht="14.5">
      <c r="B3" s="60" t="s">
        <v>1343</v>
      </c>
    </row>
    <row r="4" spans="2:19">
      <c r="B4" s="60" t="s">
        <v>1279</v>
      </c>
    </row>
    <row r="5" spans="2:19" ht="13" customHeight="1"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2:19" ht="13" customHeight="1">
      <c r="B6" s="779" t="s">
        <v>923</v>
      </c>
      <c r="C6" s="780"/>
      <c r="D6" s="781"/>
      <c r="E6" s="770" t="s">
        <v>924</v>
      </c>
      <c r="F6" s="770" t="s">
        <v>925</v>
      </c>
      <c r="G6" s="770" t="s">
        <v>783</v>
      </c>
      <c r="H6" s="51"/>
      <c r="I6" s="768" t="s">
        <v>926</v>
      </c>
      <c r="J6" s="768"/>
      <c r="K6" s="768"/>
      <c r="L6" s="768"/>
      <c r="M6" s="768"/>
      <c r="N6" s="768"/>
      <c r="O6" s="769"/>
      <c r="P6" s="770" t="s">
        <v>927</v>
      </c>
      <c r="Q6" s="770" t="s">
        <v>460</v>
      </c>
      <c r="R6" s="770" t="s">
        <v>461</v>
      </c>
      <c r="S6" s="770" t="s">
        <v>928</v>
      </c>
    </row>
    <row r="7" spans="2:19" ht="20.149999999999999" customHeight="1">
      <c r="B7" s="782"/>
      <c r="C7" s="783"/>
      <c r="D7" s="784"/>
      <c r="E7" s="771"/>
      <c r="F7" s="771"/>
      <c r="G7" s="771"/>
      <c r="H7" s="770" t="s">
        <v>929</v>
      </c>
      <c r="I7" s="770" t="s">
        <v>930</v>
      </c>
      <c r="J7" s="770" t="s">
        <v>931</v>
      </c>
      <c r="K7" s="770" t="s">
        <v>932</v>
      </c>
      <c r="L7" s="770" t="s">
        <v>933</v>
      </c>
      <c r="M7" s="770" t="s">
        <v>934</v>
      </c>
      <c r="N7" s="770" t="s">
        <v>935</v>
      </c>
      <c r="O7" s="770" t="s">
        <v>936</v>
      </c>
      <c r="P7" s="771"/>
      <c r="Q7" s="771"/>
      <c r="R7" s="771"/>
      <c r="S7" s="771"/>
    </row>
    <row r="8" spans="2:19" ht="61.5" customHeight="1">
      <c r="B8" s="785"/>
      <c r="C8" s="786"/>
      <c r="D8" s="787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</row>
    <row r="9" spans="2:19">
      <c r="B9" s="764" t="s">
        <v>1143</v>
      </c>
      <c r="C9" s="778"/>
      <c r="D9" s="765"/>
      <c r="E9" s="11">
        <v>2380288909</v>
      </c>
      <c r="F9" s="11">
        <v>459360260</v>
      </c>
      <c r="G9" s="11">
        <v>-37606991</v>
      </c>
      <c r="H9" s="11">
        <v>65413824</v>
      </c>
      <c r="I9" s="11">
        <v>-1172053267</v>
      </c>
      <c r="J9" s="11">
        <v>-1708506</v>
      </c>
      <c r="K9" s="11">
        <v>-1120048</v>
      </c>
      <c r="L9" s="11">
        <v>-1109467997</v>
      </c>
      <c r="M9" s="11">
        <v>33898466</v>
      </c>
      <c r="N9" s="11">
        <v>-134792928</v>
      </c>
      <c r="O9" s="11">
        <v>-1210362459</v>
      </c>
      <c r="P9" s="11">
        <v>2078932098</v>
      </c>
      <c r="Q9" s="11">
        <v>3670611817</v>
      </c>
      <c r="R9" s="11">
        <v>607015945</v>
      </c>
      <c r="S9" s="11">
        <v>4277627762</v>
      </c>
    </row>
    <row r="10" spans="2:19">
      <c r="B10" s="3"/>
      <c r="C10" s="773" t="s">
        <v>937</v>
      </c>
      <c r="D10" s="774"/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2:19">
      <c r="B11" s="775" t="s">
        <v>928</v>
      </c>
      <c r="C11" s="776"/>
      <c r="D11" s="777"/>
      <c r="E11" s="3">
        <v>2380288909</v>
      </c>
      <c r="F11" s="3">
        <v>459360260</v>
      </c>
      <c r="G11" s="3">
        <v>-37606991</v>
      </c>
      <c r="H11" s="3">
        <v>65413824</v>
      </c>
      <c r="I11" s="3">
        <v>-1172053267</v>
      </c>
      <c r="J11" s="3">
        <v>-1708506</v>
      </c>
      <c r="K11" s="3">
        <v>-1120048</v>
      </c>
      <c r="L11" s="3">
        <v>-1109467997</v>
      </c>
      <c r="M11" s="3">
        <v>33898466</v>
      </c>
      <c r="N11" s="3">
        <v>-134792928</v>
      </c>
      <c r="O11" s="3">
        <v>-1210362459</v>
      </c>
      <c r="P11" s="3">
        <v>2078932098</v>
      </c>
      <c r="Q11" s="3">
        <v>3670611817</v>
      </c>
      <c r="R11" s="3">
        <v>607015945</v>
      </c>
      <c r="S11" s="3">
        <v>4277627762</v>
      </c>
    </row>
    <row r="12" spans="2:19">
      <c r="B12" s="3" t="s">
        <v>938</v>
      </c>
      <c r="C12" s="3"/>
      <c r="D12" s="3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</row>
    <row r="13" spans="2:19">
      <c r="B13" s="3"/>
      <c r="C13" s="3" t="s">
        <v>939</v>
      </c>
      <c r="D13" s="3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</row>
    <row r="14" spans="2:19">
      <c r="B14" s="3"/>
      <c r="C14" s="42"/>
      <c r="D14" s="43" t="s">
        <v>940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-22620481</v>
      </c>
      <c r="Q14" s="11">
        <v>-22620481</v>
      </c>
      <c r="R14" s="11">
        <v>22019318</v>
      </c>
      <c r="S14" s="11">
        <v>-601163</v>
      </c>
    </row>
    <row r="15" spans="2:19">
      <c r="B15" s="3"/>
      <c r="C15" s="42"/>
      <c r="D15" s="43" t="s">
        <v>921</v>
      </c>
      <c r="E15" s="11">
        <v>0</v>
      </c>
      <c r="F15" s="11">
        <v>0</v>
      </c>
      <c r="G15" s="11">
        <v>0</v>
      </c>
      <c r="H15" s="11">
        <v>0</v>
      </c>
      <c r="I15" s="11">
        <v>710571408</v>
      </c>
      <c r="J15" s="11">
        <v>-5607944</v>
      </c>
      <c r="K15" s="11">
        <v>0</v>
      </c>
      <c r="L15" s="11">
        <v>704963464</v>
      </c>
      <c r="M15" s="11">
        <v>0</v>
      </c>
      <c r="N15" s="11">
        <v>0</v>
      </c>
      <c r="O15" s="11">
        <v>704963464</v>
      </c>
      <c r="P15" s="11">
        <v>0</v>
      </c>
      <c r="Q15" s="11">
        <v>704963464</v>
      </c>
      <c r="R15" s="11">
        <v>9207785</v>
      </c>
      <c r="S15" s="11">
        <v>714171249</v>
      </c>
    </row>
    <row r="16" spans="2:19">
      <c r="B16" s="3"/>
      <c r="C16" s="3" t="s">
        <v>939</v>
      </c>
      <c r="D16" s="3"/>
      <c r="E16" s="3">
        <v>0</v>
      </c>
      <c r="F16" s="3">
        <v>0</v>
      </c>
      <c r="G16" s="3">
        <v>0</v>
      </c>
      <c r="H16" s="3">
        <v>0</v>
      </c>
      <c r="I16" s="3">
        <v>710571408</v>
      </c>
      <c r="J16" s="3">
        <v>-5607944</v>
      </c>
      <c r="K16" s="3">
        <v>0</v>
      </c>
      <c r="L16" s="3">
        <v>704963464</v>
      </c>
      <c r="M16" s="3">
        <v>0</v>
      </c>
      <c r="N16" s="3">
        <v>0</v>
      </c>
      <c r="O16" s="3">
        <v>704963464</v>
      </c>
      <c r="P16" s="3">
        <v>-22620481</v>
      </c>
      <c r="Q16" s="3">
        <v>682342983</v>
      </c>
      <c r="R16" s="3">
        <v>31227103</v>
      </c>
      <c r="S16" s="3">
        <v>713570086</v>
      </c>
    </row>
    <row r="17" spans="2:20">
      <c r="B17" s="3"/>
      <c r="C17" s="764" t="s">
        <v>226</v>
      </c>
      <c r="D17" s="765"/>
      <c r="E17" s="1072">
        <v>0</v>
      </c>
      <c r="F17" s="1072">
        <v>0</v>
      </c>
      <c r="G17" s="1072">
        <v>-2084310</v>
      </c>
      <c r="H17" s="1073"/>
      <c r="I17" s="1072">
        <v>0</v>
      </c>
      <c r="J17" s="1072">
        <v>0</v>
      </c>
      <c r="K17" s="1072"/>
      <c r="L17" s="1072"/>
      <c r="M17" s="1072">
        <v>0</v>
      </c>
      <c r="N17" s="1072">
        <v>0</v>
      </c>
      <c r="O17" s="1072">
        <v>0</v>
      </c>
      <c r="P17" s="1072">
        <v>0</v>
      </c>
      <c r="Q17" s="1072">
        <v>-2084310</v>
      </c>
      <c r="R17" s="1072">
        <v>0</v>
      </c>
      <c r="S17" s="1072">
        <v>-2084310</v>
      </c>
    </row>
    <row r="18" spans="2:20">
      <c r="B18" s="3"/>
      <c r="C18" s="764" t="s">
        <v>920</v>
      </c>
      <c r="D18" s="765"/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-4527279</v>
      </c>
      <c r="S18" s="11">
        <v>-4527279</v>
      </c>
    </row>
    <row r="19" spans="2:20">
      <c r="B19" s="3"/>
      <c r="C19" s="764" t="s">
        <v>1159</v>
      </c>
      <c r="D19" s="765"/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</row>
    <row r="20" spans="2:20">
      <c r="B20" s="3"/>
      <c r="C20" s="764" t="s">
        <v>1014</v>
      </c>
      <c r="D20" s="765"/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-23730196</v>
      </c>
      <c r="O20" s="11">
        <v>-23730196</v>
      </c>
      <c r="P20" s="11">
        <v>0</v>
      </c>
      <c r="Q20" s="11">
        <v>-23730196</v>
      </c>
      <c r="R20" s="11">
        <v>0</v>
      </c>
      <c r="S20" s="11">
        <v>-23730196</v>
      </c>
    </row>
    <row r="21" spans="2:20">
      <c r="B21" s="3"/>
      <c r="C21" s="766" t="s">
        <v>818</v>
      </c>
      <c r="D21" s="767"/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1901314</v>
      </c>
      <c r="N21" s="11">
        <v>0</v>
      </c>
      <c r="O21" s="11">
        <v>1901314</v>
      </c>
      <c r="P21" s="11">
        <v>0</v>
      </c>
      <c r="Q21" s="11">
        <v>1901314</v>
      </c>
      <c r="R21" s="11">
        <v>0</v>
      </c>
      <c r="S21" s="11">
        <v>1901314</v>
      </c>
    </row>
    <row r="22" spans="2:20" ht="44" customHeight="1">
      <c r="B22" s="3"/>
      <c r="C22" s="766" t="s">
        <v>941</v>
      </c>
      <c r="D22" s="767"/>
      <c r="E22" s="1072">
        <v>0</v>
      </c>
      <c r="F22" s="1072">
        <v>0</v>
      </c>
      <c r="G22" s="1072">
        <v>0</v>
      </c>
      <c r="H22" s="1072">
        <v>0</v>
      </c>
      <c r="I22" s="1072">
        <v>0</v>
      </c>
      <c r="J22" s="1072">
        <v>0</v>
      </c>
      <c r="K22" s="1072">
        <v>0</v>
      </c>
      <c r="L22" s="591">
        <v>0</v>
      </c>
      <c r="M22" s="1072">
        <v>0</v>
      </c>
      <c r="N22" s="1072">
        <v>-1677206</v>
      </c>
      <c r="O22" s="591">
        <v>-1677206</v>
      </c>
      <c r="P22" s="1072">
        <v>0</v>
      </c>
      <c r="Q22" s="591">
        <v>-1677206</v>
      </c>
      <c r="R22" s="1072">
        <v>0</v>
      </c>
      <c r="S22" s="591">
        <v>-1677206</v>
      </c>
    </row>
    <row r="23" spans="2:20">
      <c r="B23" s="775" t="s">
        <v>942</v>
      </c>
      <c r="C23" s="776"/>
      <c r="D23" s="777"/>
      <c r="E23" s="3">
        <v>0</v>
      </c>
      <c r="F23" s="3">
        <v>0</v>
      </c>
      <c r="G23" s="3">
        <v>-2084310</v>
      </c>
      <c r="H23" s="3">
        <v>0</v>
      </c>
      <c r="I23" s="3">
        <v>710571408</v>
      </c>
      <c r="J23" s="3">
        <v>-5607944</v>
      </c>
      <c r="K23" s="3">
        <v>0</v>
      </c>
      <c r="L23" s="3">
        <v>704963464</v>
      </c>
      <c r="M23" s="3">
        <v>1901314</v>
      </c>
      <c r="N23" s="3">
        <v>-25407402</v>
      </c>
      <c r="O23" s="3">
        <v>681457376</v>
      </c>
      <c r="P23" s="3">
        <v>-22620481</v>
      </c>
      <c r="Q23" s="3">
        <v>656752585</v>
      </c>
      <c r="R23" s="3">
        <v>26699824</v>
      </c>
      <c r="S23" s="3">
        <v>683452409</v>
      </c>
    </row>
    <row r="24" spans="2:20">
      <c r="B24" s="25" t="s">
        <v>1345</v>
      </c>
      <c r="C24" s="41"/>
      <c r="D24" s="44"/>
      <c r="E24" s="3">
        <v>2380288909</v>
      </c>
      <c r="F24" s="3">
        <v>459360260</v>
      </c>
      <c r="G24" s="3">
        <v>-39691301</v>
      </c>
      <c r="H24" s="3">
        <v>65413824</v>
      </c>
      <c r="I24" s="3">
        <v>-461481859</v>
      </c>
      <c r="J24" s="3">
        <v>-7316450</v>
      </c>
      <c r="K24" s="3">
        <v>-1120048</v>
      </c>
      <c r="L24" s="3">
        <v>-404504533</v>
      </c>
      <c r="M24" s="3">
        <v>35799780</v>
      </c>
      <c r="N24" s="3">
        <v>-160200330</v>
      </c>
      <c r="O24" s="3">
        <v>-528905083</v>
      </c>
      <c r="P24" s="3">
        <v>2056311617</v>
      </c>
      <c r="Q24" s="3">
        <v>4327364402</v>
      </c>
      <c r="R24" s="3">
        <v>633715769</v>
      </c>
      <c r="S24" s="3">
        <v>4961080171</v>
      </c>
    </row>
    <row r="25" spans="2:20" ht="13" customHeight="1">
      <c r="B25" s="14"/>
      <c r="C25" s="14"/>
      <c r="D25" s="14"/>
      <c r="E25" s="52"/>
      <c r="F25" s="52"/>
      <c r="G25" s="52"/>
      <c r="H25" s="52"/>
      <c r="I25" s="52"/>
      <c r="J25" s="14"/>
      <c r="K25" s="53"/>
      <c r="L25" s="53"/>
      <c r="M25" s="14"/>
      <c r="N25" s="14"/>
      <c r="O25" s="55"/>
      <c r="P25" s="55"/>
      <c r="Q25" s="55"/>
      <c r="R25" s="55"/>
      <c r="S25" s="55"/>
    </row>
    <row r="26" spans="2:20" s="122" customFormat="1" ht="19.5" customHeight="1">
      <c r="B26" s="121"/>
      <c r="C26" s="121"/>
      <c r="D26" s="121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2:20">
      <c r="B27" s="10"/>
      <c r="Q27" s="52"/>
      <c r="R27" s="52"/>
      <c r="S27" s="52"/>
    </row>
    <row r="28" spans="2:20">
      <c r="B28" s="10" t="s">
        <v>1184</v>
      </c>
      <c r="O28" s="5"/>
      <c r="P28" s="54">
        <v>0</v>
      </c>
      <c r="Q28" s="52"/>
      <c r="R28" s="5"/>
      <c r="S28" s="5"/>
      <c r="T28" s="5"/>
    </row>
    <row r="29" spans="2:20" ht="14.5">
      <c r="B29" s="60" t="s">
        <v>1344</v>
      </c>
      <c r="K29" s="12"/>
      <c r="L29" s="12"/>
      <c r="N29" s="5"/>
      <c r="P29" s="5"/>
    </row>
    <row r="30" spans="2:20">
      <c r="B30" s="60" t="s">
        <v>1279</v>
      </c>
    </row>
    <row r="31" spans="2:20"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2:20" ht="13" customHeight="1">
      <c r="B32" s="779" t="s">
        <v>923</v>
      </c>
      <c r="C32" s="780"/>
      <c r="D32" s="781"/>
      <c r="E32" s="770" t="s">
        <v>943</v>
      </c>
      <c r="F32" s="770" t="s">
        <v>925</v>
      </c>
      <c r="G32" s="770" t="s">
        <v>783</v>
      </c>
      <c r="H32" s="51"/>
      <c r="I32" s="768" t="s">
        <v>926</v>
      </c>
      <c r="J32" s="768"/>
      <c r="K32" s="768"/>
      <c r="L32" s="768"/>
      <c r="M32" s="768"/>
      <c r="N32" s="768"/>
      <c r="O32" s="769"/>
      <c r="P32" s="770" t="s">
        <v>927</v>
      </c>
      <c r="Q32" s="770" t="s">
        <v>460</v>
      </c>
      <c r="R32" s="770" t="s">
        <v>461</v>
      </c>
      <c r="S32" s="770" t="s">
        <v>928</v>
      </c>
    </row>
    <row r="33" spans="2:19" ht="13" customHeight="1">
      <c r="B33" s="782"/>
      <c r="C33" s="783"/>
      <c r="D33" s="784"/>
      <c r="E33" s="771"/>
      <c r="F33" s="771"/>
      <c r="G33" s="771"/>
      <c r="H33" s="770" t="s">
        <v>929</v>
      </c>
      <c r="I33" s="770" t="s">
        <v>930</v>
      </c>
      <c r="J33" s="770" t="s">
        <v>931</v>
      </c>
      <c r="K33" s="770" t="s">
        <v>932</v>
      </c>
      <c r="L33" s="770" t="s">
        <v>933</v>
      </c>
      <c r="M33" s="770" t="s">
        <v>934</v>
      </c>
      <c r="N33" s="770" t="s">
        <v>935</v>
      </c>
      <c r="O33" s="770" t="s">
        <v>936</v>
      </c>
      <c r="P33" s="771"/>
      <c r="Q33" s="771"/>
      <c r="R33" s="771"/>
      <c r="S33" s="771"/>
    </row>
    <row r="34" spans="2:19">
      <c r="B34" s="785"/>
      <c r="C34" s="786"/>
      <c r="D34" s="787"/>
      <c r="E34" s="772"/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  <c r="S34" s="772"/>
    </row>
    <row r="35" spans="2:19">
      <c r="B35" s="764" t="s">
        <v>1143</v>
      </c>
      <c r="C35" s="778"/>
      <c r="D35" s="765"/>
      <c r="E35" s="11">
        <v>2422050488</v>
      </c>
      <c r="F35" s="11">
        <v>459834409</v>
      </c>
      <c r="G35" s="11">
        <v>-83508378</v>
      </c>
      <c r="H35" s="11">
        <v>65413824</v>
      </c>
      <c r="I35" s="11">
        <v>-1247196757</v>
      </c>
      <c r="J35" s="11">
        <v>-1626927</v>
      </c>
      <c r="K35" s="11">
        <v>-1120048</v>
      </c>
      <c r="L35" s="11">
        <v>-1184529908</v>
      </c>
      <c r="M35" s="11">
        <v>33345193</v>
      </c>
      <c r="N35" s="11">
        <v>-131215187</v>
      </c>
      <c r="O35" s="11">
        <v>-1282399902</v>
      </c>
      <c r="P35" s="11">
        <v>2154835639</v>
      </c>
      <c r="Q35" s="11">
        <v>3670812256</v>
      </c>
      <c r="R35" s="11">
        <v>575405146</v>
      </c>
      <c r="S35" s="11">
        <v>4246217402</v>
      </c>
    </row>
    <row r="36" spans="2:19">
      <c r="B36" s="3"/>
      <c r="C36" s="773" t="s">
        <v>937</v>
      </c>
      <c r="D36" s="774"/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2:19">
      <c r="B37" s="775" t="s">
        <v>928</v>
      </c>
      <c r="C37" s="776"/>
      <c r="D37" s="777"/>
      <c r="E37" s="3">
        <v>2422050488</v>
      </c>
      <c r="F37" s="3">
        <v>459834409</v>
      </c>
      <c r="G37" s="3">
        <v>-83508378</v>
      </c>
      <c r="H37" s="3">
        <v>65413824</v>
      </c>
      <c r="I37" s="3">
        <v>-1247196757</v>
      </c>
      <c r="J37" s="3">
        <v>-1626927</v>
      </c>
      <c r="K37" s="3">
        <v>-1120048</v>
      </c>
      <c r="L37" s="3">
        <v>-1184529908</v>
      </c>
      <c r="M37" s="3">
        <v>33345193</v>
      </c>
      <c r="N37" s="3">
        <v>-131215187</v>
      </c>
      <c r="O37" s="3">
        <v>-1282399902</v>
      </c>
      <c r="P37" s="3">
        <v>2154835639</v>
      </c>
      <c r="Q37" s="3">
        <v>3670812256</v>
      </c>
      <c r="R37" s="3">
        <v>575405146</v>
      </c>
      <c r="S37" s="3">
        <v>4246217402</v>
      </c>
    </row>
    <row r="38" spans="2:19">
      <c r="B38" s="3" t="s">
        <v>938</v>
      </c>
      <c r="C38" s="3"/>
      <c r="D38" s="3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2:19">
      <c r="B39" s="3"/>
      <c r="C39" s="3" t="s">
        <v>939</v>
      </c>
      <c r="D39" s="3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</row>
    <row r="40" spans="2:19">
      <c r="B40" s="3"/>
      <c r="C40" s="42"/>
      <c r="D40" s="43" t="s">
        <v>940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60367226</v>
      </c>
      <c r="Q40" s="11">
        <v>60367226</v>
      </c>
      <c r="R40" s="11">
        <v>15513358</v>
      </c>
      <c r="S40" s="11">
        <v>75880584</v>
      </c>
    </row>
    <row r="41" spans="2:19">
      <c r="B41" s="3"/>
      <c r="C41" s="42"/>
      <c r="D41" s="43" t="s">
        <v>921</v>
      </c>
      <c r="E41" s="11">
        <v>0</v>
      </c>
      <c r="F41" s="11">
        <v>0</v>
      </c>
      <c r="G41" s="11">
        <v>0</v>
      </c>
      <c r="H41" s="11">
        <v>0</v>
      </c>
      <c r="I41" s="11">
        <v>-187043562</v>
      </c>
      <c r="J41" s="11">
        <v>12243840</v>
      </c>
      <c r="K41" s="11">
        <v>0</v>
      </c>
      <c r="L41" s="11">
        <v>-174799722</v>
      </c>
      <c r="M41" s="11">
        <v>0</v>
      </c>
      <c r="N41" s="11">
        <v>0</v>
      </c>
      <c r="O41" s="11">
        <v>-174799722</v>
      </c>
      <c r="P41" s="11">
        <v>0</v>
      </c>
      <c r="Q41" s="11">
        <v>-174799722</v>
      </c>
      <c r="R41" s="11">
        <v>-4211450</v>
      </c>
      <c r="S41" s="11">
        <v>-179011172</v>
      </c>
    </row>
    <row r="42" spans="2:19">
      <c r="B42" s="3"/>
      <c r="C42" s="3" t="s">
        <v>939</v>
      </c>
      <c r="D42" s="3"/>
      <c r="E42" s="3">
        <v>0</v>
      </c>
      <c r="F42" s="3">
        <v>0</v>
      </c>
      <c r="G42" s="3">
        <v>0</v>
      </c>
      <c r="H42" s="3">
        <v>0</v>
      </c>
      <c r="I42" s="3">
        <v>-187043562</v>
      </c>
      <c r="J42" s="3">
        <v>12243840</v>
      </c>
      <c r="K42" s="3">
        <v>0</v>
      </c>
      <c r="L42" s="3">
        <v>-174799722</v>
      </c>
      <c r="M42" s="3">
        <v>0</v>
      </c>
      <c r="N42" s="3">
        <v>0</v>
      </c>
      <c r="O42" s="3">
        <v>-174799722</v>
      </c>
      <c r="P42" s="3">
        <v>60367226</v>
      </c>
      <c r="Q42" s="3">
        <v>-114432496</v>
      </c>
      <c r="R42" s="3">
        <v>11301908</v>
      </c>
      <c r="S42" s="3">
        <v>-103130588</v>
      </c>
    </row>
    <row r="43" spans="2:19">
      <c r="B43" s="3"/>
      <c r="C43" s="764" t="s">
        <v>226</v>
      </c>
      <c r="D43" s="765"/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</row>
    <row r="44" spans="2:19">
      <c r="B44" s="3"/>
      <c r="C44" s="764" t="s">
        <v>920</v>
      </c>
      <c r="D44" s="765"/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-40045795</v>
      </c>
      <c r="Q44" s="11">
        <v>-40045795</v>
      </c>
      <c r="R44" s="11">
        <v>-3672671</v>
      </c>
      <c r="S44" s="11">
        <v>-43718466</v>
      </c>
    </row>
    <row r="45" spans="2:19">
      <c r="B45" s="3"/>
      <c r="C45" s="764" t="s">
        <v>1014</v>
      </c>
      <c r="D45" s="765"/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16860188</v>
      </c>
      <c r="O45" s="11">
        <v>16860188</v>
      </c>
      <c r="P45" s="11">
        <v>0</v>
      </c>
      <c r="Q45" s="11">
        <v>16860188</v>
      </c>
      <c r="R45" s="11">
        <v>0</v>
      </c>
      <c r="S45" s="11">
        <v>16860188</v>
      </c>
    </row>
    <row r="46" spans="2:19" ht="13" customHeight="1">
      <c r="B46" s="3"/>
      <c r="C46" s="766" t="s">
        <v>818</v>
      </c>
      <c r="D46" s="767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976895</v>
      </c>
      <c r="N46" s="11">
        <v>0</v>
      </c>
      <c r="O46" s="11">
        <v>976895</v>
      </c>
      <c r="P46" s="11">
        <v>0</v>
      </c>
      <c r="Q46" s="11">
        <v>976895</v>
      </c>
      <c r="R46" s="11">
        <v>0</v>
      </c>
      <c r="S46" s="11">
        <v>976895</v>
      </c>
    </row>
    <row r="47" spans="2:19" ht="13" customHeight="1">
      <c r="B47" s="3"/>
      <c r="C47" s="766" t="s">
        <v>941</v>
      </c>
      <c r="D47" s="767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83651</v>
      </c>
      <c r="O47" s="11">
        <v>83651</v>
      </c>
      <c r="P47" s="11">
        <v>0</v>
      </c>
      <c r="Q47" s="11">
        <v>83651</v>
      </c>
      <c r="R47" s="11">
        <v>0</v>
      </c>
      <c r="S47" s="11">
        <v>83651</v>
      </c>
    </row>
    <row r="48" spans="2:19">
      <c r="B48" s="775" t="s">
        <v>942</v>
      </c>
      <c r="C48" s="776"/>
      <c r="D48" s="777"/>
      <c r="E48" s="3">
        <v>0</v>
      </c>
      <c r="F48" s="3">
        <v>0</v>
      </c>
      <c r="G48" s="3">
        <v>0</v>
      </c>
      <c r="H48" s="3">
        <v>0</v>
      </c>
      <c r="I48" s="3">
        <v>-187043562</v>
      </c>
      <c r="J48" s="3">
        <v>12243840</v>
      </c>
      <c r="K48" s="3">
        <v>0</v>
      </c>
      <c r="L48" s="3">
        <v>-174799722</v>
      </c>
      <c r="M48" s="3">
        <v>976895</v>
      </c>
      <c r="N48" s="3">
        <v>16943839</v>
      </c>
      <c r="O48" s="3">
        <v>-156878988</v>
      </c>
      <c r="P48" s="3">
        <v>20321431</v>
      </c>
      <c r="Q48" s="3">
        <v>-136557557</v>
      </c>
      <c r="R48" s="3">
        <v>7629237</v>
      </c>
      <c r="S48" s="3">
        <v>-128928320</v>
      </c>
    </row>
    <row r="49" spans="2:19">
      <c r="B49" s="25" t="s">
        <v>1346</v>
      </c>
      <c r="C49" s="41"/>
      <c r="D49" s="44"/>
      <c r="E49" s="3">
        <v>2422050488</v>
      </c>
      <c r="F49" s="3">
        <v>459834409</v>
      </c>
      <c r="G49" s="3">
        <v>-83508378</v>
      </c>
      <c r="H49" s="3">
        <v>65413824</v>
      </c>
      <c r="I49" s="3">
        <v>-1434240319</v>
      </c>
      <c r="J49" s="3">
        <v>10616913</v>
      </c>
      <c r="K49" s="3">
        <v>-1120048</v>
      </c>
      <c r="L49" s="3">
        <v>-1359329630</v>
      </c>
      <c r="M49" s="3">
        <v>34322088</v>
      </c>
      <c r="N49" s="3">
        <v>-114271348</v>
      </c>
      <c r="O49" s="3">
        <v>-1439278890</v>
      </c>
      <c r="P49" s="3">
        <v>2175157070</v>
      </c>
      <c r="Q49" s="3">
        <v>3534254699</v>
      </c>
      <c r="R49" s="3">
        <v>583034383</v>
      </c>
      <c r="S49" s="3">
        <v>4117289082</v>
      </c>
    </row>
    <row r="52" spans="2:19" s="122" customFormat="1" ht="21" customHeight="1"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</sheetData>
  <mergeCells count="53">
    <mergeCell ref="C22:D22"/>
    <mergeCell ref="C17:D17"/>
    <mergeCell ref="B48:D48"/>
    <mergeCell ref="C45:D45"/>
    <mergeCell ref="C46:D46"/>
    <mergeCell ref="C47:D47"/>
    <mergeCell ref="C44:D44"/>
    <mergeCell ref="C43:D43"/>
    <mergeCell ref="B37:D37"/>
    <mergeCell ref="B35:D35"/>
    <mergeCell ref="C36:D36"/>
    <mergeCell ref="S32:S34"/>
    <mergeCell ref="H33:H34"/>
    <mergeCell ref="I33:I34"/>
    <mergeCell ref="J33:J34"/>
    <mergeCell ref="K33:K34"/>
    <mergeCell ref="L33:L34"/>
    <mergeCell ref="M33:M34"/>
    <mergeCell ref="N33:N34"/>
    <mergeCell ref="O33:O34"/>
    <mergeCell ref="G32:G34"/>
    <mergeCell ref="I32:O32"/>
    <mergeCell ref="P32:P34"/>
    <mergeCell ref="Q32:Q34"/>
    <mergeCell ref="R32:R34"/>
    <mergeCell ref="B23:D23"/>
    <mergeCell ref="B32:D34"/>
    <mergeCell ref="E32:E34"/>
    <mergeCell ref="F32:F34"/>
    <mergeCell ref="S6:S8"/>
    <mergeCell ref="K7:K8"/>
    <mergeCell ref="L7:L8"/>
    <mergeCell ref="M7:M8"/>
    <mergeCell ref="N7:N8"/>
    <mergeCell ref="O7:O8"/>
    <mergeCell ref="P6:P8"/>
    <mergeCell ref="Q6:Q8"/>
    <mergeCell ref="C19:D19"/>
    <mergeCell ref="C20:D20"/>
    <mergeCell ref="C21:D21"/>
    <mergeCell ref="I6:O6"/>
    <mergeCell ref="R6:R8"/>
    <mergeCell ref="H7:H8"/>
    <mergeCell ref="I7:I8"/>
    <mergeCell ref="J7:J8"/>
    <mergeCell ref="C18:D18"/>
    <mergeCell ref="C10:D10"/>
    <mergeCell ref="B11:D11"/>
    <mergeCell ref="B9:D9"/>
    <mergeCell ref="B6:D8"/>
    <mergeCell ref="E6:E8"/>
    <mergeCell ref="F6:F8"/>
    <mergeCell ref="G6:G8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1C2B-40AA-4339-8AC3-1DE9E47527CB}">
  <sheetPr>
    <pageSetUpPr fitToPage="1"/>
  </sheetPr>
  <dimension ref="B1:Z36"/>
  <sheetViews>
    <sheetView showGridLines="0" topLeftCell="A15" zoomScaleNormal="10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64.1796875" style="58" customWidth="1"/>
    <col min="3" max="4" width="17.81640625" style="58" customWidth="1"/>
    <col min="5" max="5" width="10.7265625" style="58" customWidth="1"/>
    <col min="6" max="6" width="15.26953125" style="179" customWidth="1"/>
    <col min="7" max="7" width="14.7265625" style="179" customWidth="1"/>
    <col min="8" max="8" width="17.7265625" style="179" customWidth="1"/>
    <col min="9" max="10" width="11.453125" style="179"/>
    <col min="11" max="11" width="18.453125" style="179" customWidth="1"/>
    <col min="12" max="12" width="13.54296875" style="179" customWidth="1"/>
    <col min="13" max="13" width="13.7265625" style="179" customWidth="1"/>
    <col min="14" max="14" width="20.81640625" style="179" customWidth="1"/>
    <col min="15" max="15" width="14.453125" style="179" customWidth="1"/>
    <col min="16" max="19" width="11.453125" style="179"/>
    <col min="20" max="20" width="11.81640625" style="179" bestFit="1" customWidth="1"/>
    <col min="21" max="21" width="12.453125" style="179" bestFit="1" customWidth="1"/>
    <col min="22" max="26" width="11.453125" style="179"/>
    <col min="27" max="16384" width="11.453125" style="58"/>
  </cols>
  <sheetData>
    <row r="1" spans="2:26" ht="18.5">
      <c r="B1" s="136" t="s">
        <v>1075</v>
      </c>
      <c r="C1" s="351"/>
      <c r="D1" s="351"/>
    </row>
    <row r="2" spans="2:26" ht="14.25" customHeight="1"/>
    <row r="3" spans="2:26" s="61" customFormat="1" ht="12.75" customHeight="1">
      <c r="B3" s="1024" t="s">
        <v>344</v>
      </c>
      <c r="C3" s="811" t="s">
        <v>726</v>
      </c>
      <c r="D3" s="812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</row>
    <row r="4" spans="2:26" s="61" customFormat="1" ht="12.75" customHeight="1">
      <c r="B4" s="1025"/>
      <c r="C4" s="91" t="s">
        <v>1342</v>
      </c>
      <c r="D4" s="91" t="s">
        <v>1142</v>
      </c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</row>
    <row r="5" spans="2:26" s="61" customFormat="1">
      <c r="B5" s="1025"/>
      <c r="C5" s="94">
        <v>45382</v>
      </c>
      <c r="D5" s="94">
        <v>45016</v>
      </c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</row>
    <row r="6" spans="2:26" s="61" customFormat="1" ht="12.75" customHeight="1">
      <c r="B6" s="1026"/>
      <c r="C6" s="67" t="s">
        <v>150</v>
      </c>
      <c r="D6" s="67" t="s">
        <v>150</v>
      </c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</row>
    <row r="7" spans="2:26">
      <c r="B7" s="514" t="s">
        <v>492</v>
      </c>
      <c r="C7" s="500">
        <v>-22620481</v>
      </c>
      <c r="D7" s="500">
        <v>60367226</v>
      </c>
    </row>
    <row r="8" spans="2:26">
      <c r="B8" s="405" t="s">
        <v>317</v>
      </c>
      <c r="C8" s="502">
        <v>-22620481</v>
      </c>
      <c r="D8" s="502">
        <v>60367226</v>
      </c>
    </row>
    <row r="9" spans="2:26">
      <c r="B9" s="375" t="s">
        <v>148</v>
      </c>
      <c r="C9" s="500">
        <v>2833528663.5111113</v>
      </c>
      <c r="D9" s="500">
        <v>2801917679</v>
      </c>
    </row>
    <row r="10" spans="2:26">
      <c r="B10" s="375" t="s">
        <v>492</v>
      </c>
      <c r="C10" s="515">
        <v>-8</v>
      </c>
      <c r="D10" s="515">
        <v>21.5</v>
      </c>
    </row>
    <row r="11" spans="2:26">
      <c r="B11" s="405" t="s">
        <v>777</v>
      </c>
      <c r="C11" s="516">
        <v>-8</v>
      </c>
      <c r="D11" s="516">
        <v>21.5</v>
      </c>
    </row>
    <row r="12" spans="2:26">
      <c r="C12"/>
      <c r="D12"/>
    </row>
    <row r="13" spans="2:26" ht="12.65" customHeight="1">
      <c r="C13"/>
      <c r="D13"/>
    </row>
    <row r="14" spans="2:26" s="61" customFormat="1" ht="12.75" customHeight="1">
      <c r="B14" s="1024" t="s">
        <v>842</v>
      </c>
      <c r="C14" s="811" t="s">
        <v>726</v>
      </c>
      <c r="D14" s="812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</row>
    <row r="15" spans="2:26" s="61" customFormat="1" ht="12.75" customHeight="1">
      <c r="B15" s="1025"/>
      <c r="C15" s="91" t="s">
        <v>1342</v>
      </c>
      <c r="D15" s="91" t="s">
        <v>1142</v>
      </c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</row>
    <row r="16" spans="2:26" s="61" customFormat="1">
      <c r="B16" s="1025"/>
      <c r="C16" s="94">
        <v>45382</v>
      </c>
      <c r="D16" s="94">
        <v>45016</v>
      </c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</row>
    <row r="17" spans="2:26" s="61" customFormat="1" ht="12.75" customHeight="1">
      <c r="B17" s="1026"/>
      <c r="C17" s="67" t="s">
        <v>150</v>
      </c>
      <c r="D17" s="67" t="s">
        <v>150</v>
      </c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</row>
    <row r="18" spans="2:26">
      <c r="B18" s="514" t="s">
        <v>492</v>
      </c>
      <c r="C18" s="500">
        <v>-22620481</v>
      </c>
      <c r="D18" s="500">
        <v>60367226</v>
      </c>
    </row>
    <row r="19" spans="2:26">
      <c r="B19" s="405" t="s">
        <v>843</v>
      </c>
      <c r="C19" s="502">
        <v>-22620481</v>
      </c>
      <c r="D19" s="502">
        <v>60367226</v>
      </c>
    </row>
    <row r="20" spans="2:26">
      <c r="B20" s="375" t="s">
        <v>148</v>
      </c>
      <c r="C20" s="511">
        <v>2849719361.8444448</v>
      </c>
      <c r="D20" s="500">
        <v>2807880231</v>
      </c>
    </row>
    <row r="21" spans="2:26">
      <c r="B21" s="375" t="s">
        <v>444</v>
      </c>
      <c r="C21" s="515">
        <v>-7.9</v>
      </c>
      <c r="D21" s="515">
        <v>21.5</v>
      </c>
    </row>
    <row r="22" spans="2:26">
      <c r="B22" s="405" t="s">
        <v>844</v>
      </c>
      <c r="C22" s="516">
        <v>-7.9</v>
      </c>
      <c r="D22" s="516">
        <v>21.5</v>
      </c>
    </row>
    <row r="23" spans="2:26" ht="12.75" customHeight="1">
      <c r="C23"/>
      <c r="D23"/>
    </row>
    <row r="24" spans="2:26" ht="6" customHeight="1">
      <c r="D24" s="88"/>
    </row>
    <row r="25" spans="2:26" s="61" customFormat="1" ht="12.75" customHeight="1">
      <c r="B25" s="1024" t="s">
        <v>845</v>
      </c>
      <c r="C25" s="811" t="s">
        <v>726</v>
      </c>
      <c r="D25" s="812"/>
      <c r="E25" s="58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</row>
    <row r="26" spans="2:26" s="61" customFormat="1">
      <c r="B26" s="1025"/>
      <c r="C26" s="91" t="s">
        <v>1342</v>
      </c>
      <c r="D26" s="91" t="s">
        <v>1142</v>
      </c>
      <c r="E26" s="58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</row>
    <row r="27" spans="2:26" s="61" customFormat="1">
      <c r="B27" s="1025"/>
      <c r="C27" s="94">
        <v>45382</v>
      </c>
      <c r="D27" s="94">
        <v>45016</v>
      </c>
      <c r="E27" s="58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</row>
    <row r="28" spans="2:26">
      <c r="B28" s="405" t="s">
        <v>148</v>
      </c>
      <c r="C28" s="517">
        <v>2833528663.5111113</v>
      </c>
      <c r="D28" s="517">
        <v>2801917679</v>
      </c>
    </row>
    <row r="29" spans="2:26">
      <c r="B29" s="518" t="s">
        <v>846</v>
      </c>
      <c r="C29" s="519">
        <v>16190698.333333492</v>
      </c>
      <c r="D29" s="519">
        <v>5962552</v>
      </c>
    </row>
    <row r="30" spans="2:26">
      <c r="B30" s="405" t="s">
        <v>847</v>
      </c>
      <c r="C30" s="517">
        <v>2849719361.8444448</v>
      </c>
      <c r="D30" s="517">
        <v>2807880231</v>
      </c>
    </row>
    <row r="31" spans="2:26">
      <c r="B31" s="179"/>
      <c r="C31" s="179"/>
      <c r="D31" s="179"/>
    </row>
    <row r="32" spans="2:26">
      <c r="B32" s="179"/>
      <c r="C32" s="179"/>
      <c r="D32" s="179"/>
      <c r="E32" s="88"/>
    </row>
    <row r="33" spans="2:5">
      <c r="B33" s="179"/>
      <c r="C33" s="179"/>
      <c r="D33" s="179"/>
      <c r="E33" s="88"/>
    </row>
    <row r="34" spans="2:5">
      <c r="B34" s="179"/>
      <c r="C34" s="179"/>
      <c r="D34" s="179"/>
    </row>
    <row r="35" spans="2:5">
      <c r="B35" s="179"/>
      <c r="C35" s="179"/>
      <c r="D35" s="179"/>
    </row>
    <row r="36" spans="2:5" ht="12.75" customHeight="1"/>
  </sheetData>
  <mergeCells count="6">
    <mergeCell ref="B3:B6"/>
    <mergeCell ref="B14:B17"/>
    <mergeCell ref="B25:B27"/>
    <mergeCell ref="C3:D3"/>
    <mergeCell ref="C14:D14"/>
    <mergeCell ref="C25:D25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A65C-792C-417F-918C-5295D7B78BA3}">
  <sheetPr>
    <pageSetUpPr fitToPage="1"/>
  </sheetPr>
  <dimension ref="A1:AA286"/>
  <sheetViews>
    <sheetView showGridLines="0" zoomScale="70" zoomScaleNormal="70" workbookViewId="0">
      <pane xSplit="2" ySplit="5" topLeftCell="C6" activePane="bottomRight" state="frozen"/>
      <selection activeCell="J16" sqref="J16:L16"/>
      <selection pane="topRight" activeCell="J16" sqref="J16:L16"/>
      <selection pane="bottomLeft" activeCell="J16" sqref="J16:L16"/>
      <selection pane="bottomRight" activeCell="A10" sqref="A10:XFD12"/>
    </sheetView>
  </sheetViews>
  <sheetFormatPr baseColWidth="10" defaultColWidth="11.453125" defaultRowHeight="13"/>
  <cols>
    <col min="1" max="1" width="1.7265625" style="669" customWidth="1"/>
    <col min="2" max="2" width="57.81640625" style="669" customWidth="1"/>
    <col min="3" max="4" width="20.7265625" style="669" customWidth="1"/>
    <col min="5" max="5" width="19.453125" style="669" customWidth="1"/>
    <col min="6" max="6" width="17.54296875" style="669" customWidth="1"/>
    <col min="7" max="7" width="19.26953125" style="669" customWidth="1"/>
    <col min="8" max="8" width="20.1796875" style="669" customWidth="1"/>
    <col min="9" max="9" width="19.1796875" style="669" customWidth="1"/>
    <col min="10" max="10" width="14.54296875" style="669" bestFit="1" customWidth="1"/>
    <col min="11" max="13" width="19.54296875" style="669" customWidth="1"/>
    <col min="14" max="14" width="17.54296875" style="669" customWidth="1"/>
    <col min="15" max="15" width="13.453125" style="669" bestFit="1" customWidth="1"/>
    <col min="16" max="16" width="16.81640625" style="669" customWidth="1"/>
    <col min="17" max="17" width="16.54296875" style="669" bestFit="1" customWidth="1"/>
    <col min="18" max="18" width="15.453125" style="669" customWidth="1"/>
    <col min="19" max="19" width="16.81640625" style="669" customWidth="1"/>
    <col min="20" max="20" width="15.7265625" style="669" bestFit="1" customWidth="1"/>
    <col min="21" max="21" width="14.453125" style="669" bestFit="1" customWidth="1"/>
    <col min="22" max="22" width="14.1796875" style="669" bestFit="1" customWidth="1"/>
    <col min="23" max="23" width="14" style="669" bestFit="1" customWidth="1"/>
    <col min="24" max="16384" width="11.453125" style="669"/>
  </cols>
  <sheetData>
    <row r="1" spans="1:25">
      <c r="I1" s="670"/>
      <c r="J1" s="670"/>
      <c r="K1" s="670"/>
      <c r="L1" s="670"/>
      <c r="M1" s="670"/>
      <c r="N1" s="670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5" ht="6" customHeight="1">
      <c r="A2" s="671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5" ht="39">
      <c r="B3" s="672" t="s">
        <v>244</v>
      </c>
      <c r="C3" s="673" t="s">
        <v>418</v>
      </c>
      <c r="D3" s="673" t="s">
        <v>210</v>
      </c>
      <c r="E3" s="673" t="s">
        <v>245</v>
      </c>
      <c r="F3" s="673" t="s">
        <v>517</v>
      </c>
      <c r="G3" s="673" t="s">
        <v>246</v>
      </c>
      <c r="H3" s="673" t="s">
        <v>247</v>
      </c>
      <c r="I3" s="674" t="s">
        <v>732</v>
      </c>
      <c r="K3" s="672" t="s">
        <v>734</v>
      </c>
      <c r="L3" s="673" t="s">
        <v>735</v>
      </c>
      <c r="M3" s="674" t="s">
        <v>248</v>
      </c>
      <c r="O3" s="675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5">
      <c r="B4" s="676" t="s">
        <v>254</v>
      </c>
      <c r="C4" s="677"/>
      <c r="D4" s="677"/>
      <c r="E4" s="677"/>
      <c r="F4" s="677"/>
      <c r="G4" s="677"/>
      <c r="H4" s="677"/>
      <c r="I4" s="678"/>
      <c r="K4" s="679"/>
      <c r="L4" s="677"/>
      <c r="M4" s="678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5" spans="1:25">
      <c r="B5" s="680" t="s">
        <v>1397</v>
      </c>
      <c r="C5" s="681" t="s">
        <v>150</v>
      </c>
      <c r="D5" s="681" t="s">
        <v>150</v>
      </c>
      <c r="E5" s="681" t="s">
        <v>150</v>
      </c>
      <c r="F5" s="681" t="s">
        <v>150</v>
      </c>
      <c r="G5" s="681" t="s">
        <v>150</v>
      </c>
      <c r="H5" s="681" t="s">
        <v>150</v>
      </c>
      <c r="I5" s="682" t="s">
        <v>150</v>
      </c>
      <c r="K5" s="683" t="s">
        <v>150</v>
      </c>
      <c r="L5" s="681" t="s">
        <v>150</v>
      </c>
      <c r="M5" s="682" t="s">
        <v>150</v>
      </c>
      <c r="P5" s="179"/>
      <c r="Q5" s="179"/>
      <c r="R5" s="179"/>
      <c r="S5" s="179"/>
      <c r="T5" s="179"/>
      <c r="U5" s="179"/>
      <c r="V5" s="179"/>
      <c r="W5" s="179"/>
      <c r="X5" s="179"/>
      <c r="Y5" s="179"/>
    </row>
    <row r="6" spans="1:25">
      <c r="B6" s="684" t="s">
        <v>255</v>
      </c>
      <c r="C6" s="193">
        <v>3132879967</v>
      </c>
      <c r="D6" s="193">
        <v>82227550</v>
      </c>
      <c r="E6" s="193">
        <v>367897699</v>
      </c>
      <c r="F6" s="193">
        <v>253623186</v>
      </c>
      <c r="G6" s="193">
        <v>27965048</v>
      </c>
      <c r="H6" s="193">
        <v>1130095</v>
      </c>
      <c r="I6" s="193">
        <v>3865723545</v>
      </c>
      <c r="K6" s="193">
        <v>70850953</v>
      </c>
      <c r="L6" s="193">
        <v>1495485</v>
      </c>
      <c r="M6" s="193">
        <v>3938069983</v>
      </c>
      <c r="P6" s="179"/>
      <c r="Q6" s="179"/>
      <c r="R6" s="179"/>
      <c r="S6" s="179"/>
      <c r="T6" s="179"/>
      <c r="U6" s="179"/>
      <c r="V6" s="179"/>
      <c r="W6" s="179"/>
      <c r="X6" s="179"/>
      <c r="Y6" s="179"/>
    </row>
    <row r="7" spans="1:25">
      <c r="B7" s="685" t="s">
        <v>436</v>
      </c>
      <c r="C7" s="193">
        <v>-2233059392</v>
      </c>
      <c r="D7" s="193">
        <v>-8218030</v>
      </c>
      <c r="E7" s="193">
        <v>-218453385</v>
      </c>
      <c r="F7" s="193">
        <v>-185504698</v>
      </c>
      <c r="G7" s="193">
        <v>-6889944</v>
      </c>
      <c r="H7" s="193">
        <v>-1073203</v>
      </c>
      <c r="I7" s="193">
        <v>-2653198652</v>
      </c>
      <c r="K7" s="193">
        <v>-130976667</v>
      </c>
      <c r="L7" s="193">
        <v>-1340113</v>
      </c>
      <c r="M7" s="193">
        <v>-2785515432</v>
      </c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>
      <c r="B8" s="686" t="s">
        <v>256</v>
      </c>
      <c r="C8" s="687">
        <v>899820575</v>
      </c>
      <c r="D8" s="687">
        <v>74009520</v>
      </c>
      <c r="E8" s="687">
        <v>149444314</v>
      </c>
      <c r="F8" s="687">
        <v>68118488</v>
      </c>
      <c r="G8" s="687">
        <v>21075104</v>
      </c>
      <c r="H8" s="687">
        <v>56892</v>
      </c>
      <c r="I8" s="688">
        <v>1212524893</v>
      </c>
      <c r="K8" s="687">
        <v>-60125714</v>
      </c>
      <c r="L8" s="687">
        <v>155372</v>
      </c>
      <c r="M8" s="687">
        <v>1152554551</v>
      </c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>
      <c r="B9" s="685" t="s">
        <v>10</v>
      </c>
      <c r="C9" s="193">
        <v>2844806</v>
      </c>
      <c r="D9" s="193">
        <v>16337855</v>
      </c>
      <c r="E9" s="193">
        <v>53841</v>
      </c>
      <c r="F9" s="193">
        <v>3916985</v>
      </c>
      <c r="G9" s="193">
        <v>-66</v>
      </c>
      <c r="H9" s="193">
        <v>-131133</v>
      </c>
      <c r="I9" s="193">
        <v>23022288</v>
      </c>
      <c r="K9" s="193">
        <v>26497</v>
      </c>
      <c r="L9" s="193">
        <v>642</v>
      </c>
      <c r="M9" s="193">
        <v>23049427</v>
      </c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>
      <c r="B10" s="689" t="s">
        <v>257</v>
      </c>
      <c r="C10" s="193">
        <v>-638064393</v>
      </c>
      <c r="D10" s="193">
        <v>-15368485</v>
      </c>
      <c r="E10" s="193">
        <v>-91598486</v>
      </c>
      <c r="F10" s="193">
        <v>-70379450</v>
      </c>
      <c r="G10" s="193">
        <v>-4460339</v>
      </c>
      <c r="H10" s="193">
        <v>-68728441</v>
      </c>
      <c r="I10" s="193">
        <v>-888599594</v>
      </c>
      <c r="K10" s="193">
        <v>-27703417</v>
      </c>
      <c r="L10" s="193">
        <v>-377745</v>
      </c>
      <c r="M10" s="193">
        <v>-916680756</v>
      </c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>
      <c r="B11" s="689" t="s">
        <v>464</v>
      </c>
      <c r="C11" s="193">
        <v>0</v>
      </c>
      <c r="D11" s="193">
        <v>0</v>
      </c>
      <c r="E11" s="193">
        <v>0</v>
      </c>
      <c r="F11" s="193">
        <v>0</v>
      </c>
      <c r="G11" s="193">
        <v>0</v>
      </c>
      <c r="H11" s="193">
        <v>-81665031</v>
      </c>
      <c r="I11" s="193">
        <v>-81665031</v>
      </c>
      <c r="K11" s="193">
        <v>-31365613</v>
      </c>
      <c r="L11" s="193">
        <v>82895</v>
      </c>
      <c r="M11" s="193">
        <v>-112947749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>
      <c r="B12" s="689" t="s">
        <v>501</v>
      </c>
      <c r="C12" s="193">
        <v>-1176124</v>
      </c>
      <c r="D12" s="193">
        <v>0</v>
      </c>
      <c r="E12" s="193">
        <v>0</v>
      </c>
      <c r="F12" s="193">
        <v>0</v>
      </c>
      <c r="G12" s="193">
        <v>-1941160</v>
      </c>
      <c r="H12" s="193">
        <v>0</v>
      </c>
      <c r="I12" s="193">
        <v>-3117284</v>
      </c>
      <c r="K12" s="193">
        <v>0</v>
      </c>
      <c r="L12" s="193">
        <v>0</v>
      </c>
      <c r="M12" s="193">
        <v>-3117284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>
      <c r="B13" s="689" t="s">
        <v>438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-65194419</v>
      </c>
      <c r="I13" s="193">
        <v>-65194419</v>
      </c>
      <c r="J13" s="690"/>
      <c r="K13" s="193">
        <v>-481955</v>
      </c>
      <c r="L13" s="193">
        <v>239197</v>
      </c>
      <c r="M13" s="193">
        <v>-65437177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>
      <c r="B14" s="689" t="s">
        <v>439</v>
      </c>
      <c r="C14" s="193">
        <v>0</v>
      </c>
      <c r="D14" s="193">
        <v>0</v>
      </c>
      <c r="E14" s="193">
        <v>0</v>
      </c>
      <c r="F14" s="193">
        <v>0</v>
      </c>
      <c r="G14" s="193">
        <v>0</v>
      </c>
      <c r="H14" s="193">
        <v>-11511779</v>
      </c>
      <c r="I14" s="193">
        <v>-11511779</v>
      </c>
      <c r="K14" s="193">
        <v>54983686</v>
      </c>
      <c r="L14" s="193">
        <v>2712338</v>
      </c>
      <c r="M14" s="193">
        <v>46184245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>
      <c r="B15" s="689" t="s">
        <v>181</v>
      </c>
      <c r="C15" s="193">
        <v>0</v>
      </c>
      <c r="D15" s="193">
        <v>0</v>
      </c>
      <c r="E15" s="193">
        <v>0</v>
      </c>
      <c r="F15" s="193">
        <v>0</v>
      </c>
      <c r="G15" s="193">
        <v>0</v>
      </c>
      <c r="H15" s="193">
        <v>-23414088</v>
      </c>
      <c r="I15" s="193">
        <v>-23414088</v>
      </c>
      <c r="K15" s="193">
        <v>11136098</v>
      </c>
      <c r="L15" s="193">
        <v>-288256</v>
      </c>
      <c r="M15" s="193">
        <v>-12566246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>
      <c r="B16" s="689" t="s">
        <v>182</v>
      </c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8200783</v>
      </c>
      <c r="I16" s="193">
        <v>8200783</v>
      </c>
      <c r="K16" s="193">
        <v>-120342307</v>
      </c>
      <c r="L16" s="193">
        <v>501350</v>
      </c>
      <c r="M16" s="193">
        <v>-111640174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2:25">
      <c r="B17" s="689" t="s">
        <v>602</v>
      </c>
      <c r="C17" s="193">
        <v>0</v>
      </c>
      <c r="D17" s="193">
        <v>0</v>
      </c>
      <c r="E17" s="193">
        <v>0</v>
      </c>
      <c r="F17" s="193">
        <v>0</v>
      </c>
      <c r="G17" s="193">
        <v>0</v>
      </c>
      <c r="H17" s="193">
        <v>0</v>
      </c>
      <c r="I17" s="193">
        <v>0</v>
      </c>
      <c r="K17" s="193"/>
      <c r="L17" s="193"/>
      <c r="M17" s="193"/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2:25">
      <c r="B18" s="691" t="s">
        <v>343</v>
      </c>
      <c r="C18" s="290">
        <v>263424864</v>
      </c>
      <c r="D18" s="290">
        <v>74978890</v>
      </c>
      <c r="E18" s="290">
        <v>57899669</v>
      </c>
      <c r="F18" s="290">
        <v>1656023</v>
      </c>
      <c r="G18" s="290">
        <v>14673539</v>
      </c>
      <c r="H18" s="290">
        <v>-242387216</v>
      </c>
      <c r="I18" s="290">
        <v>170245769</v>
      </c>
      <c r="K18" s="290">
        <v>-173872725</v>
      </c>
      <c r="L18" s="290">
        <v>3025793</v>
      </c>
      <c r="M18" s="290">
        <v>-601163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2:25">
      <c r="B19" s="691" t="s">
        <v>491</v>
      </c>
      <c r="C19" s="290">
        <v>263424864</v>
      </c>
      <c r="D19" s="290">
        <v>74978890</v>
      </c>
      <c r="E19" s="290">
        <v>57899669</v>
      </c>
      <c r="F19" s="290">
        <v>1656023</v>
      </c>
      <c r="G19" s="290">
        <v>14673539</v>
      </c>
      <c r="H19" s="290">
        <v>-242387216</v>
      </c>
      <c r="I19" s="290">
        <v>170245769</v>
      </c>
      <c r="K19" s="290">
        <v>-173872725</v>
      </c>
      <c r="L19" s="290">
        <v>3025793</v>
      </c>
      <c r="M19" s="290">
        <v>-601163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2:25">
      <c r="B20" s="691" t="s">
        <v>602</v>
      </c>
      <c r="C20" s="290">
        <v>0</v>
      </c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K20" s="290">
        <v>0</v>
      </c>
      <c r="L20" s="290">
        <v>0</v>
      </c>
      <c r="M20" s="290">
        <v>0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pans="2:25" ht="26">
      <c r="B21" s="692" t="s">
        <v>502</v>
      </c>
      <c r="C21" s="193">
        <v>0</v>
      </c>
      <c r="D21" s="193">
        <v>0</v>
      </c>
      <c r="E21" s="193">
        <v>0</v>
      </c>
      <c r="F21" s="193">
        <v>0</v>
      </c>
      <c r="G21" s="193">
        <v>0</v>
      </c>
      <c r="H21" s="193">
        <v>-22006490</v>
      </c>
      <c r="I21" s="193">
        <v>-22006490</v>
      </c>
      <c r="K21" s="193">
        <v>-12828</v>
      </c>
      <c r="L21" s="193">
        <v>0</v>
      </c>
      <c r="M21" s="193">
        <v>-22019318</v>
      </c>
      <c r="P21" s="179"/>
      <c r="Q21" s="179"/>
      <c r="R21" s="179"/>
      <c r="S21" s="179"/>
      <c r="T21" s="179"/>
      <c r="U21" s="179"/>
      <c r="V21" s="179"/>
      <c r="W21" s="179"/>
      <c r="X21" s="179"/>
      <c r="Y21" s="179"/>
    </row>
    <row r="22" spans="2:25" ht="27" customHeight="1">
      <c r="B22" s="693" t="s">
        <v>318</v>
      </c>
      <c r="C22" s="694">
        <v>263424864</v>
      </c>
      <c r="D22" s="694">
        <v>74978890</v>
      </c>
      <c r="E22" s="694">
        <v>57899669</v>
      </c>
      <c r="F22" s="694">
        <v>1656023</v>
      </c>
      <c r="G22" s="694">
        <v>14673539</v>
      </c>
      <c r="H22" s="694">
        <v>-264393706</v>
      </c>
      <c r="I22" s="694">
        <v>148239279</v>
      </c>
      <c r="K22" s="694">
        <v>-173885553</v>
      </c>
      <c r="L22" s="694">
        <v>3025793</v>
      </c>
      <c r="M22" s="694">
        <v>-22620481</v>
      </c>
      <c r="P22" s="179"/>
      <c r="Q22" s="179"/>
      <c r="R22" s="179"/>
      <c r="S22" s="179"/>
      <c r="T22" s="179"/>
      <c r="U22" s="179"/>
      <c r="V22" s="179"/>
      <c r="W22" s="179"/>
      <c r="X22" s="179"/>
      <c r="Y22" s="179"/>
    </row>
    <row r="23" spans="2:25">
      <c r="B23" s="695"/>
      <c r="C23" s="696">
        <v>0</v>
      </c>
      <c r="D23" s="696">
        <v>0</v>
      </c>
      <c r="E23" s="696">
        <v>0</v>
      </c>
      <c r="F23" s="696">
        <v>0</v>
      </c>
      <c r="G23" s="696">
        <v>0</v>
      </c>
      <c r="H23" s="696">
        <v>0</v>
      </c>
      <c r="I23" s="696">
        <v>0</v>
      </c>
      <c r="K23" s="696"/>
      <c r="L23" s="696"/>
      <c r="M23" s="696"/>
      <c r="P23" s="179"/>
      <c r="Q23" s="179"/>
      <c r="R23" s="179"/>
      <c r="S23" s="179"/>
      <c r="T23" s="179"/>
      <c r="U23" s="179"/>
      <c r="V23" s="179"/>
      <c r="W23" s="179"/>
      <c r="X23" s="179"/>
      <c r="Y23" s="179"/>
    </row>
    <row r="24" spans="2:25">
      <c r="B24" s="695"/>
      <c r="C24" s="696"/>
      <c r="D24" s="696"/>
      <c r="E24" s="696"/>
      <c r="F24" s="696"/>
      <c r="G24" s="696"/>
      <c r="H24" s="696"/>
      <c r="I24" s="696"/>
      <c r="K24" s="696"/>
      <c r="L24" s="696"/>
      <c r="M24" s="696"/>
      <c r="P24" s="179"/>
      <c r="Q24" s="179"/>
      <c r="R24" s="179"/>
      <c r="S24" s="179"/>
      <c r="T24" s="179"/>
      <c r="U24" s="179"/>
      <c r="V24" s="179"/>
      <c r="W24" s="179"/>
      <c r="X24" s="179"/>
      <c r="Y24" s="179"/>
    </row>
    <row r="25" spans="2:25">
      <c r="B25" s="689" t="s">
        <v>313</v>
      </c>
      <c r="C25" s="74">
        <v>79166503</v>
      </c>
      <c r="D25" s="74">
        <v>3497460</v>
      </c>
      <c r="E25" s="74">
        <v>6149418</v>
      </c>
      <c r="F25" s="74">
        <v>9605492</v>
      </c>
      <c r="G25" s="74">
        <v>85693</v>
      </c>
      <c r="H25" s="74">
        <v>6492129</v>
      </c>
      <c r="I25" s="74">
        <v>104996695</v>
      </c>
      <c r="K25" s="74">
        <v>8578777</v>
      </c>
      <c r="L25" s="74">
        <v>6156</v>
      </c>
      <c r="M25" s="74">
        <v>113581628</v>
      </c>
      <c r="P25" s="179"/>
      <c r="Q25" s="179"/>
      <c r="R25" s="179"/>
      <c r="S25" s="179"/>
      <c r="T25" s="179"/>
      <c r="U25" s="179"/>
      <c r="V25" s="179"/>
      <c r="W25" s="179"/>
      <c r="X25" s="179"/>
      <c r="Y25" s="179"/>
    </row>
    <row r="26" spans="2:25">
      <c r="B26" s="695"/>
      <c r="C26" s="697"/>
      <c r="D26" s="697"/>
      <c r="E26" s="697"/>
      <c r="F26" s="697"/>
      <c r="G26" s="697"/>
      <c r="H26" s="697"/>
      <c r="I26" s="697"/>
      <c r="K26" s="697"/>
      <c r="L26" s="697"/>
      <c r="M26" s="697"/>
      <c r="P26" s="179"/>
      <c r="Q26" s="179"/>
      <c r="R26" s="179"/>
      <c r="S26" s="179"/>
      <c r="T26" s="179"/>
      <c r="U26" s="179"/>
      <c r="V26" s="179"/>
      <c r="W26" s="179"/>
      <c r="X26" s="179"/>
      <c r="Y26" s="179"/>
    </row>
    <row r="27" spans="2:25" ht="39">
      <c r="B27" s="672" t="s">
        <v>244</v>
      </c>
      <c r="C27" s="673" t="s">
        <v>418</v>
      </c>
      <c r="D27" s="673" t="s">
        <v>210</v>
      </c>
      <c r="E27" s="673" t="s">
        <v>245</v>
      </c>
      <c r="F27" s="673" t="s">
        <v>517</v>
      </c>
      <c r="G27" s="673" t="s">
        <v>246</v>
      </c>
      <c r="H27" s="673" t="s">
        <v>247</v>
      </c>
      <c r="I27" s="674" t="s">
        <v>732</v>
      </c>
      <c r="K27" s="672" t="s">
        <v>734</v>
      </c>
      <c r="L27" s="673" t="s">
        <v>735</v>
      </c>
      <c r="M27" s="674" t="s">
        <v>248</v>
      </c>
      <c r="O27" s="675"/>
      <c r="P27" s="179"/>
      <c r="Q27" s="179"/>
      <c r="R27" s="179"/>
      <c r="S27" s="179"/>
      <c r="T27" s="179"/>
      <c r="U27" s="179"/>
      <c r="V27" s="179"/>
      <c r="W27" s="179"/>
      <c r="X27" s="179"/>
      <c r="Y27" s="179"/>
    </row>
    <row r="28" spans="2:25">
      <c r="B28" s="676" t="s">
        <v>254</v>
      </c>
      <c r="C28" s="677"/>
      <c r="D28" s="677"/>
      <c r="E28" s="677"/>
      <c r="F28" s="677"/>
      <c r="G28" s="677"/>
      <c r="H28" s="677"/>
      <c r="I28" s="678"/>
      <c r="K28" s="679"/>
      <c r="L28" s="677"/>
      <c r="M28" s="678"/>
      <c r="P28" s="179"/>
      <c r="Q28" s="179"/>
      <c r="R28" s="179"/>
      <c r="S28" s="179"/>
      <c r="T28" s="179"/>
      <c r="U28" s="179"/>
      <c r="V28" s="179"/>
      <c r="W28" s="179"/>
      <c r="X28" s="179"/>
      <c r="Y28" s="179"/>
    </row>
    <row r="29" spans="2:25">
      <c r="B29" s="680" t="s">
        <v>1398</v>
      </c>
      <c r="C29" s="681" t="s">
        <v>150</v>
      </c>
      <c r="D29" s="681" t="s">
        <v>150</v>
      </c>
      <c r="E29" s="681" t="s">
        <v>150</v>
      </c>
      <c r="F29" s="681" t="s">
        <v>150</v>
      </c>
      <c r="G29" s="681" t="s">
        <v>150</v>
      </c>
      <c r="H29" s="681" t="s">
        <v>150</v>
      </c>
      <c r="I29" s="682" t="s">
        <v>150</v>
      </c>
      <c r="K29" s="683" t="s">
        <v>150</v>
      </c>
      <c r="L29" s="681" t="s">
        <v>150</v>
      </c>
      <c r="M29" s="682" t="s">
        <v>150</v>
      </c>
      <c r="P29" s="179"/>
      <c r="Q29" s="179"/>
      <c r="R29" s="179"/>
      <c r="S29" s="179"/>
      <c r="T29" s="179"/>
      <c r="U29" s="179"/>
      <c r="V29" s="179"/>
      <c r="W29" s="179"/>
      <c r="X29" s="179"/>
      <c r="Y29" s="179"/>
    </row>
    <row r="30" spans="2:25">
      <c r="B30" s="685" t="s">
        <v>255</v>
      </c>
      <c r="C30" s="74">
        <v>2773084542</v>
      </c>
      <c r="D30" s="74">
        <v>78205722</v>
      </c>
      <c r="E30" s="74">
        <v>405965359</v>
      </c>
      <c r="F30" s="74">
        <v>238744553</v>
      </c>
      <c r="G30" s="74">
        <v>31863890</v>
      </c>
      <c r="H30" s="74">
        <v>3155594</v>
      </c>
      <c r="I30" s="74">
        <v>3531019660</v>
      </c>
      <c r="K30" s="74">
        <v>45976039</v>
      </c>
      <c r="L30" s="74">
        <v>-73811942</v>
      </c>
      <c r="M30" s="74">
        <v>3503183757</v>
      </c>
      <c r="P30" s="179"/>
      <c r="Q30" s="179"/>
      <c r="R30" s="179"/>
      <c r="S30" s="179"/>
      <c r="T30" s="179"/>
      <c r="U30" s="179"/>
      <c r="V30" s="179"/>
      <c r="W30" s="179"/>
      <c r="X30" s="179"/>
      <c r="Y30" s="179"/>
    </row>
    <row r="31" spans="2:25">
      <c r="B31" s="685" t="s">
        <v>436</v>
      </c>
      <c r="C31" s="74">
        <v>-2007824582</v>
      </c>
      <c r="D31" s="74">
        <v>-11133250</v>
      </c>
      <c r="E31" s="74">
        <v>-257742746</v>
      </c>
      <c r="F31" s="74">
        <v>-186130888</v>
      </c>
      <c r="G31" s="74">
        <v>-11910797</v>
      </c>
      <c r="H31" s="74">
        <v>-912677</v>
      </c>
      <c r="I31" s="74">
        <v>-2475654940</v>
      </c>
      <c r="K31" s="74">
        <v>-59159798</v>
      </c>
      <c r="L31" s="74">
        <v>47321748</v>
      </c>
      <c r="M31" s="74">
        <v>-2487492990</v>
      </c>
      <c r="P31" s="179"/>
      <c r="Q31" s="179"/>
      <c r="R31" s="179"/>
      <c r="S31" s="179"/>
      <c r="T31" s="179"/>
      <c r="U31" s="179"/>
      <c r="V31" s="179"/>
      <c r="W31" s="179"/>
      <c r="X31" s="179"/>
      <c r="Y31" s="179"/>
    </row>
    <row r="32" spans="2:25">
      <c r="B32" s="686" t="s">
        <v>256</v>
      </c>
      <c r="C32" s="687">
        <v>765259960</v>
      </c>
      <c r="D32" s="687">
        <v>67072472</v>
      </c>
      <c r="E32" s="687">
        <v>148222613</v>
      </c>
      <c r="F32" s="687">
        <v>52613665</v>
      </c>
      <c r="G32" s="687">
        <v>19953093</v>
      </c>
      <c r="H32" s="687">
        <v>2242917</v>
      </c>
      <c r="I32" s="688">
        <v>1055364720</v>
      </c>
      <c r="K32" s="687">
        <v>-13183759</v>
      </c>
      <c r="L32" s="687">
        <v>-26490194</v>
      </c>
      <c r="M32" s="688">
        <v>1015690767</v>
      </c>
      <c r="P32" s="179"/>
      <c r="Q32" s="179"/>
      <c r="R32" s="179"/>
      <c r="S32" s="179"/>
      <c r="T32" s="179"/>
      <c r="U32" s="179"/>
      <c r="V32" s="179"/>
      <c r="W32" s="179"/>
      <c r="X32" s="179"/>
      <c r="Y32" s="179"/>
    </row>
    <row r="33" spans="2:25">
      <c r="B33" s="685" t="s">
        <v>10</v>
      </c>
      <c r="C33" s="74">
        <v>2488995</v>
      </c>
      <c r="D33" s="74">
        <v>1109674</v>
      </c>
      <c r="E33" s="74">
        <v>30498</v>
      </c>
      <c r="F33" s="74">
        <v>4282365</v>
      </c>
      <c r="G33" s="74">
        <v>-7</v>
      </c>
      <c r="H33" s="74">
        <v>-108258</v>
      </c>
      <c r="I33" s="74">
        <v>7803267</v>
      </c>
      <c r="K33" s="74">
        <v>23397</v>
      </c>
      <c r="L33" s="74">
        <v>692248</v>
      </c>
      <c r="M33" s="74">
        <v>8518912</v>
      </c>
      <c r="P33" s="179"/>
      <c r="Q33" s="179"/>
      <c r="R33" s="179"/>
      <c r="S33" s="179"/>
      <c r="T33" s="179"/>
      <c r="U33" s="179"/>
      <c r="V33" s="179"/>
      <c r="W33" s="179"/>
      <c r="X33" s="179"/>
      <c r="Y33" s="179"/>
    </row>
    <row r="34" spans="2:25">
      <c r="B34" s="689" t="s">
        <v>257</v>
      </c>
      <c r="C34" s="74">
        <v>-550905391</v>
      </c>
      <c r="D34" s="74">
        <v>-12358472</v>
      </c>
      <c r="E34" s="74">
        <v>-87817108</v>
      </c>
      <c r="F34" s="74">
        <v>-71928273</v>
      </c>
      <c r="G34" s="74">
        <v>-4370593</v>
      </c>
      <c r="H34" s="74">
        <v>-59817075</v>
      </c>
      <c r="I34" s="74">
        <v>-787196912</v>
      </c>
      <c r="K34" s="74">
        <v>-19187722</v>
      </c>
      <c r="L34" s="74">
        <v>18087459</v>
      </c>
      <c r="M34" s="74">
        <v>-788297175</v>
      </c>
      <c r="P34" s="179"/>
      <c r="Q34" s="179"/>
      <c r="R34" s="179"/>
      <c r="S34" s="179"/>
      <c r="T34" s="179"/>
      <c r="U34" s="179"/>
      <c r="V34" s="179"/>
      <c r="W34" s="179"/>
      <c r="X34" s="179"/>
      <c r="Y34" s="179"/>
    </row>
    <row r="35" spans="2:25">
      <c r="B35" s="689" t="s">
        <v>464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-76497916</v>
      </c>
      <c r="I35" s="74">
        <v>-76497916</v>
      </c>
      <c r="K35" s="74">
        <v>1348668</v>
      </c>
      <c r="L35" s="74">
        <v>184314</v>
      </c>
      <c r="M35" s="74">
        <v>-74964934</v>
      </c>
      <c r="P35" s="179"/>
      <c r="Q35" s="179"/>
      <c r="R35" s="179"/>
      <c r="S35" s="179"/>
      <c r="T35" s="179"/>
      <c r="U35" s="179"/>
      <c r="V35" s="179"/>
      <c r="W35" s="179"/>
      <c r="X35" s="179"/>
      <c r="Y35" s="179"/>
    </row>
    <row r="36" spans="2:25">
      <c r="B36" s="689" t="s">
        <v>501</v>
      </c>
      <c r="C36" s="74">
        <v>-195455</v>
      </c>
      <c r="D36" s="74">
        <v>0</v>
      </c>
      <c r="E36" s="74">
        <v>0</v>
      </c>
      <c r="F36" s="74">
        <v>0</v>
      </c>
      <c r="G36" s="74">
        <v>-7875026</v>
      </c>
      <c r="H36" s="74">
        <v>0</v>
      </c>
      <c r="I36" s="74">
        <v>-8070481</v>
      </c>
      <c r="K36" s="74">
        <v>0</v>
      </c>
      <c r="L36" s="74">
        <v>0</v>
      </c>
      <c r="M36" s="74">
        <v>-8070481</v>
      </c>
      <c r="P36" s="179"/>
      <c r="Q36" s="179"/>
      <c r="R36" s="179"/>
      <c r="S36" s="179"/>
      <c r="T36" s="179"/>
      <c r="U36" s="179"/>
      <c r="V36" s="179"/>
      <c r="W36" s="179"/>
      <c r="X36" s="179"/>
      <c r="Y36" s="179"/>
    </row>
    <row r="37" spans="2:25">
      <c r="B37" s="689" t="s">
        <v>438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-1298033</v>
      </c>
      <c r="I37" s="74">
        <v>-1298033</v>
      </c>
      <c r="K37" s="74">
        <v>-184109</v>
      </c>
      <c r="L37" s="74">
        <v>46662</v>
      </c>
      <c r="M37" s="74">
        <v>-1435480</v>
      </c>
      <c r="P37" s="179"/>
      <c r="Q37" s="179"/>
      <c r="R37" s="179"/>
      <c r="S37" s="179"/>
      <c r="T37" s="179"/>
      <c r="U37" s="179"/>
      <c r="V37" s="179"/>
      <c r="W37" s="179"/>
      <c r="X37" s="179"/>
      <c r="Y37" s="179"/>
    </row>
    <row r="38" spans="2:25">
      <c r="B38" s="689" t="s">
        <v>439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-17796527</v>
      </c>
      <c r="I38" s="74">
        <v>-17796527</v>
      </c>
      <c r="K38" s="74">
        <v>12607958</v>
      </c>
      <c r="L38" s="74">
        <v>147834</v>
      </c>
      <c r="M38" s="74">
        <v>-5040735</v>
      </c>
      <c r="P38" s="179"/>
      <c r="Q38" s="179"/>
      <c r="R38" s="179"/>
      <c r="S38" s="179"/>
      <c r="T38" s="179"/>
      <c r="U38" s="179"/>
      <c r="V38" s="179"/>
      <c r="W38" s="179"/>
      <c r="X38" s="179"/>
      <c r="Y38" s="179"/>
    </row>
    <row r="39" spans="2:25">
      <c r="B39" s="689" t="s">
        <v>181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4066133</v>
      </c>
      <c r="I39" s="74">
        <v>4066133</v>
      </c>
      <c r="K39" s="74">
        <v>2254276</v>
      </c>
      <c r="L39" s="74">
        <v>-83806</v>
      </c>
      <c r="M39" s="74">
        <v>6236603</v>
      </c>
      <c r="P39" s="179"/>
      <c r="Q39" s="179"/>
      <c r="R39" s="179"/>
      <c r="S39" s="179"/>
      <c r="T39" s="179"/>
      <c r="U39" s="179"/>
      <c r="V39" s="179"/>
      <c r="W39" s="179"/>
      <c r="X39" s="179"/>
      <c r="Y39" s="179"/>
    </row>
    <row r="40" spans="2:25">
      <c r="B40" s="689" t="s">
        <v>182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-20357461</v>
      </c>
      <c r="I40" s="74">
        <v>-20357461</v>
      </c>
      <c r="K40" s="74">
        <v>-59177247</v>
      </c>
      <c r="L40" s="74">
        <v>2777815</v>
      </c>
      <c r="M40" s="74">
        <v>-76756893</v>
      </c>
      <c r="P40" s="179"/>
      <c r="Q40" s="179"/>
      <c r="R40" s="179"/>
      <c r="S40" s="179"/>
      <c r="T40" s="179"/>
      <c r="U40" s="179"/>
      <c r="V40" s="179"/>
      <c r="W40" s="179"/>
      <c r="X40" s="179"/>
      <c r="Y40" s="179"/>
    </row>
    <row r="41" spans="2:25">
      <c r="B41" s="689" t="s">
        <v>602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K41" s="74">
        <v>0</v>
      </c>
      <c r="L41" s="74">
        <v>0</v>
      </c>
      <c r="M41" s="74">
        <v>0</v>
      </c>
      <c r="P41" s="179"/>
      <c r="Q41" s="179"/>
      <c r="R41" s="179"/>
      <c r="S41" s="179"/>
      <c r="T41" s="179"/>
      <c r="U41" s="179"/>
      <c r="V41" s="179"/>
      <c r="W41" s="179"/>
      <c r="X41" s="179"/>
      <c r="Y41" s="179"/>
    </row>
    <row r="42" spans="2:25">
      <c r="B42" s="691" t="s">
        <v>343</v>
      </c>
      <c r="C42" s="290">
        <v>216648109</v>
      </c>
      <c r="D42" s="290">
        <v>55823674</v>
      </c>
      <c r="E42" s="290">
        <v>60436003</v>
      </c>
      <c r="F42" s="290">
        <v>-15032243</v>
      </c>
      <c r="G42" s="290">
        <v>7707467</v>
      </c>
      <c r="H42" s="290">
        <v>-169566220</v>
      </c>
      <c r="I42" s="290">
        <v>156016790</v>
      </c>
      <c r="K42" s="290">
        <v>-75498538</v>
      </c>
      <c r="L42" s="290">
        <v>-4637668</v>
      </c>
      <c r="M42" s="290">
        <v>75880584</v>
      </c>
      <c r="P42" s="179"/>
      <c r="Q42" s="179"/>
      <c r="R42" s="179"/>
      <c r="S42" s="179"/>
      <c r="T42" s="179"/>
      <c r="U42" s="179"/>
      <c r="V42" s="179"/>
      <c r="W42" s="179"/>
      <c r="X42" s="179"/>
      <c r="Y42" s="179"/>
    </row>
    <row r="43" spans="2:25">
      <c r="B43" s="691" t="s">
        <v>491</v>
      </c>
      <c r="C43" s="290">
        <v>216648109</v>
      </c>
      <c r="D43" s="290">
        <v>55823674</v>
      </c>
      <c r="E43" s="290">
        <v>60436003</v>
      </c>
      <c r="F43" s="290">
        <v>-15032243</v>
      </c>
      <c r="G43" s="290">
        <v>7707467</v>
      </c>
      <c r="H43" s="290">
        <v>-169566220</v>
      </c>
      <c r="I43" s="290">
        <v>156016790</v>
      </c>
      <c r="K43" s="290">
        <v>-75498538</v>
      </c>
      <c r="L43" s="290">
        <v>-4637668</v>
      </c>
      <c r="M43" s="290">
        <v>75880584</v>
      </c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2:25">
      <c r="B44" s="691" t="s">
        <v>602</v>
      </c>
      <c r="C44" s="290">
        <v>0</v>
      </c>
      <c r="D44" s="290">
        <v>0</v>
      </c>
      <c r="E44" s="290">
        <v>0</v>
      </c>
      <c r="F44" s="290">
        <v>0</v>
      </c>
      <c r="G44" s="290">
        <v>0</v>
      </c>
      <c r="H44" s="290">
        <v>0</v>
      </c>
      <c r="I44" s="290">
        <v>0</v>
      </c>
      <c r="K44" s="290">
        <v>0</v>
      </c>
      <c r="L44" s="290">
        <v>0</v>
      </c>
      <c r="M44" s="290">
        <v>0</v>
      </c>
      <c r="P44" s="179"/>
      <c r="Q44" s="179"/>
      <c r="R44" s="179"/>
      <c r="S44" s="179"/>
      <c r="T44" s="179"/>
      <c r="U44" s="179"/>
      <c r="V44" s="179"/>
      <c r="W44" s="179"/>
      <c r="X44" s="179"/>
      <c r="Y44" s="179"/>
    </row>
    <row r="45" spans="2:25" ht="26">
      <c r="B45" s="692" t="s">
        <v>502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-15539763</v>
      </c>
      <c r="I45" s="74">
        <v>-15539763</v>
      </c>
      <c r="K45" s="74">
        <v>26405</v>
      </c>
      <c r="L45" s="74">
        <v>0</v>
      </c>
      <c r="M45" s="74">
        <v>-15513358</v>
      </c>
      <c r="P45" s="179"/>
      <c r="Q45" s="179"/>
      <c r="R45" s="179"/>
      <c r="S45" s="179"/>
      <c r="T45" s="179"/>
      <c r="U45" s="179"/>
      <c r="V45" s="179"/>
      <c r="W45" s="179"/>
      <c r="X45" s="179"/>
      <c r="Y45" s="179"/>
    </row>
    <row r="46" spans="2:25" ht="29.25" customHeight="1">
      <c r="B46" s="693" t="s">
        <v>318</v>
      </c>
      <c r="C46" s="694">
        <v>216648109</v>
      </c>
      <c r="D46" s="694">
        <v>55823674</v>
      </c>
      <c r="E46" s="694">
        <v>60436003</v>
      </c>
      <c r="F46" s="694">
        <v>-15032243</v>
      </c>
      <c r="G46" s="694">
        <v>7707467</v>
      </c>
      <c r="H46" s="694">
        <v>-185105983</v>
      </c>
      <c r="I46" s="694">
        <v>140477027</v>
      </c>
      <c r="K46" s="694">
        <v>-75472133</v>
      </c>
      <c r="L46" s="694">
        <v>-4637668</v>
      </c>
      <c r="M46" s="694">
        <v>60367226</v>
      </c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2:25">
      <c r="B47" s="695"/>
      <c r="C47" s="87">
        <v>0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  <c r="K47" s="87">
        <v>83179600</v>
      </c>
      <c r="L47" s="87">
        <v>-180468315</v>
      </c>
      <c r="M47" s="87">
        <v>80109801</v>
      </c>
      <c r="P47" s="179"/>
      <c r="Q47" s="179"/>
      <c r="R47" s="179"/>
      <c r="S47" s="179"/>
      <c r="T47" s="179"/>
      <c r="U47" s="179"/>
      <c r="V47" s="179"/>
      <c r="W47" s="179"/>
      <c r="X47" s="179"/>
      <c r="Y47" s="179"/>
    </row>
    <row r="48" spans="2:25">
      <c r="B48" s="695"/>
      <c r="C48" s="87"/>
      <c r="D48" s="87"/>
      <c r="E48" s="87"/>
      <c r="F48" s="87"/>
      <c r="G48" s="87"/>
      <c r="H48" s="87"/>
      <c r="I48" s="87"/>
      <c r="K48" s="87"/>
      <c r="L48" s="87"/>
      <c r="M48" s="87"/>
      <c r="P48" s="179"/>
      <c r="Q48" s="179"/>
      <c r="R48" s="179"/>
      <c r="S48" s="179"/>
      <c r="T48" s="179"/>
      <c r="U48" s="179"/>
      <c r="V48" s="179"/>
      <c r="W48" s="179"/>
      <c r="X48" s="179"/>
      <c r="Y48" s="179"/>
    </row>
    <row r="49" spans="2:25">
      <c r="B49" s="689" t="s">
        <v>313</v>
      </c>
      <c r="C49" s="74">
        <v>70973499</v>
      </c>
      <c r="D49" s="74">
        <v>5109668</v>
      </c>
      <c r="E49" s="74">
        <v>5372121</v>
      </c>
      <c r="F49" s="74">
        <v>12051981</v>
      </c>
      <c r="G49" s="74">
        <v>19150</v>
      </c>
      <c r="H49" s="74">
        <v>6850734</v>
      </c>
      <c r="I49" s="74">
        <v>100377153</v>
      </c>
      <c r="K49" s="74">
        <v>8504211</v>
      </c>
      <c r="L49" s="74">
        <v>-1134122</v>
      </c>
      <c r="M49" s="74">
        <v>107747242</v>
      </c>
      <c r="P49" s="179"/>
      <c r="Q49" s="179"/>
      <c r="R49" s="179"/>
      <c r="S49" s="179"/>
      <c r="T49" s="179"/>
      <c r="U49" s="179"/>
      <c r="V49" s="179"/>
      <c r="W49" s="179"/>
      <c r="X49" s="179"/>
      <c r="Y49" s="179"/>
    </row>
    <row r="50" spans="2:25">
      <c r="B50" s="698"/>
      <c r="C50" s="699"/>
      <c r="D50" s="699"/>
      <c r="E50" s="699"/>
      <c r="F50" s="699"/>
      <c r="G50" s="699"/>
      <c r="H50" s="699"/>
      <c r="I50" s="699"/>
      <c r="K50" s="697"/>
      <c r="L50" s="697"/>
      <c r="M50" s="697"/>
      <c r="P50" s="179"/>
      <c r="Q50" s="179"/>
      <c r="R50" s="179"/>
      <c r="S50" s="179"/>
      <c r="T50" s="179"/>
      <c r="U50" s="179"/>
      <c r="V50" s="179"/>
      <c r="W50" s="179"/>
      <c r="X50" s="179"/>
      <c r="Y50" s="179"/>
    </row>
    <row r="51" spans="2:25" ht="39" customHeight="1">
      <c r="B51" s="672" t="s">
        <v>503</v>
      </c>
      <c r="C51" s="673" t="s">
        <v>418</v>
      </c>
      <c r="D51" s="673" t="s">
        <v>210</v>
      </c>
      <c r="E51" s="673" t="s">
        <v>245</v>
      </c>
      <c r="F51" s="673" t="s">
        <v>517</v>
      </c>
      <c r="G51" s="673" t="s">
        <v>246</v>
      </c>
      <c r="H51" s="673" t="s">
        <v>247</v>
      </c>
      <c r="I51" s="674" t="s">
        <v>732</v>
      </c>
      <c r="K51" s="672" t="s">
        <v>734</v>
      </c>
      <c r="L51" s="673" t="s">
        <v>735</v>
      </c>
      <c r="M51" s="674" t="s">
        <v>248</v>
      </c>
      <c r="P51" s="179"/>
      <c r="Q51" s="179"/>
      <c r="R51" s="179"/>
      <c r="S51" s="179"/>
      <c r="T51" s="179"/>
      <c r="U51" s="179"/>
      <c r="V51" s="179"/>
      <c r="W51" s="179"/>
      <c r="X51" s="179"/>
      <c r="Y51" s="179"/>
    </row>
    <row r="52" spans="2:25">
      <c r="B52" s="676" t="s">
        <v>1397</v>
      </c>
      <c r="C52" s="677"/>
      <c r="D52" s="677"/>
      <c r="E52" s="677"/>
      <c r="F52" s="677"/>
      <c r="G52" s="677"/>
      <c r="H52" s="677"/>
      <c r="I52" s="678"/>
      <c r="K52" s="679"/>
      <c r="L52" s="677"/>
      <c r="M52" s="678"/>
      <c r="P52" s="179"/>
      <c r="Q52" s="179"/>
      <c r="R52" s="179"/>
      <c r="S52" s="179"/>
      <c r="T52" s="179"/>
      <c r="U52" s="179"/>
      <c r="V52" s="179"/>
      <c r="W52" s="179"/>
      <c r="X52" s="179"/>
      <c r="Y52" s="179"/>
    </row>
    <row r="53" spans="2:25">
      <c r="B53" s="680" t="s">
        <v>249</v>
      </c>
      <c r="C53" s="681" t="s">
        <v>150</v>
      </c>
      <c r="D53" s="681" t="s">
        <v>150</v>
      </c>
      <c r="E53" s="681" t="s">
        <v>150</v>
      </c>
      <c r="F53" s="681" t="s">
        <v>150</v>
      </c>
      <c r="G53" s="681" t="s">
        <v>150</v>
      </c>
      <c r="H53" s="681" t="s">
        <v>150</v>
      </c>
      <c r="I53" s="682" t="s">
        <v>150</v>
      </c>
      <c r="K53" s="683" t="s">
        <v>150</v>
      </c>
      <c r="L53" s="681" t="s">
        <v>150</v>
      </c>
      <c r="M53" s="682" t="s">
        <v>150</v>
      </c>
      <c r="P53" s="179"/>
      <c r="Q53" s="179"/>
      <c r="R53" s="179"/>
      <c r="S53" s="179"/>
      <c r="T53" s="179"/>
      <c r="U53" s="179"/>
      <c r="V53" s="179"/>
      <c r="W53" s="179"/>
      <c r="X53" s="179"/>
      <c r="Y53" s="179"/>
    </row>
    <row r="54" spans="2:25">
      <c r="B54" s="685" t="s">
        <v>255</v>
      </c>
      <c r="C54" s="74">
        <v>1194988091</v>
      </c>
      <c r="D54" s="74">
        <v>57653503</v>
      </c>
      <c r="E54" s="74">
        <v>193293479</v>
      </c>
      <c r="F54" s="74">
        <v>253623186</v>
      </c>
      <c r="G54" s="74">
        <v>0</v>
      </c>
      <c r="H54" s="74">
        <v>3572485</v>
      </c>
      <c r="I54" s="74">
        <v>1703130744</v>
      </c>
      <c r="K54" s="74">
        <v>0</v>
      </c>
      <c r="L54" s="74">
        <v>0</v>
      </c>
      <c r="M54" s="74">
        <v>1703130744</v>
      </c>
      <c r="P54" s="179"/>
      <c r="Q54" s="179"/>
      <c r="R54" s="179"/>
      <c r="S54" s="179"/>
      <c r="T54" s="179"/>
      <c r="U54" s="179"/>
      <c r="V54" s="179"/>
      <c r="W54" s="179"/>
      <c r="X54" s="179"/>
      <c r="Y54" s="179"/>
    </row>
    <row r="55" spans="2:25">
      <c r="B55" s="685" t="s">
        <v>436</v>
      </c>
      <c r="C55" s="74">
        <v>-866177017</v>
      </c>
      <c r="D55" s="74">
        <v>-3790683</v>
      </c>
      <c r="E55" s="74">
        <v>-135518219</v>
      </c>
      <c r="F55" s="74">
        <v>-185504698</v>
      </c>
      <c r="G55" s="74">
        <v>0</v>
      </c>
      <c r="H55" s="74">
        <v>-68784</v>
      </c>
      <c r="I55" s="74">
        <v>-1191059401</v>
      </c>
      <c r="K55" s="74">
        <v>0</v>
      </c>
      <c r="L55" s="74">
        <v>0</v>
      </c>
      <c r="M55" s="74">
        <v>-1191059401</v>
      </c>
      <c r="P55" s="179"/>
      <c r="Q55" s="179"/>
      <c r="R55" s="179"/>
      <c r="S55" s="179"/>
      <c r="T55" s="179"/>
      <c r="U55" s="179"/>
      <c r="V55" s="179"/>
      <c r="W55" s="179"/>
      <c r="X55" s="179"/>
      <c r="Y55" s="179"/>
    </row>
    <row r="56" spans="2:25">
      <c r="B56" s="686" t="s">
        <v>256</v>
      </c>
      <c r="C56" s="688">
        <v>328811074</v>
      </c>
      <c r="D56" s="688">
        <v>53862820</v>
      </c>
      <c r="E56" s="688">
        <v>57775260</v>
      </c>
      <c r="F56" s="688">
        <v>68118488</v>
      </c>
      <c r="G56" s="688">
        <v>0</v>
      </c>
      <c r="H56" s="688">
        <v>3503701</v>
      </c>
      <c r="I56" s="688">
        <v>512071343</v>
      </c>
      <c r="K56" s="700">
        <v>0</v>
      </c>
      <c r="L56" s="688">
        <v>0</v>
      </c>
      <c r="M56" s="688">
        <v>512071343</v>
      </c>
      <c r="P56" s="179"/>
      <c r="Q56" s="179"/>
      <c r="R56" s="179"/>
      <c r="S56" s="179"/>
      <c r="T56" s="179"/>
      <c r="U56" s="179"/>
      <c r="V56" s="179"/>
      <c r="W56" s="179"/>
      <c r="X56" s="179"/>
      <c r="Y56" s="179"/>
    </row>
    <row r="57" spans="2:25">
      <c r="K57" s="697"/>
      <c r="L57" s="697"/>
      <c r="M57" s="697"/>
      <c r="P57" s="179"/>
      <c r="Q57" s="179"/>
      <c r="R57" s="179"/>
      <c r="S57" s="179"/>
      <c r="T57" s="179"/>
      <c r="U57" s="179"/>
      <c r="V57" s="179"/>
      <c r="W57" s="179"/>
      <c r="X57" s="179"/>
      <c r="Y57" s="179"/>
    </row>
    <row r="58" spans="2:25">
      <c r="B58" s="701"/>
      <c r="C58" s="673"/>
      <c r="D58" s="673"/>
      <c r="E58" s="673"/>
      <c r="F58" s="673"/>
      <c r="G58" s="673"/>
      <c r="H58" s="673"/>
      <c r="I58" s="674"/>
      <c r="K58" s="672"/>
      <c r="L58" s="673"/>
      <c r="M58" s="674"/>
      <c r="P58" s="179"/>
      <c r="Q58" s="179"/>
      <c r="R58" s="179"/>
      <c r="S58" s="179"/>
      <c r="T58" s="179"/>
      <c r="U58" s="179"/>
      <c r="V58" s="179"/>
      <c r="W58" s="179"/>
      <c r="X58" s="179"/>
      <c r="Y58" s="179"/>
    </row>
    <row r="59" spans="2:25">
      <c r="B59" s="680" t="s">
        <v>250</v>
      </c>
      <c r="C59" s="681" t="s">
        <v>150</v>
      </c>
      <c r="D59" s="681" t="s">
        <v>150</v>
      </c>
      <c r="E59" s="681" t="s">
        <v>150</v>
      </c>
      <c r="F59" s="681" t="s">
        <v>150</v>
      </c>
      <c r="G59" s="681" t="s">
        <v>150</v>
      </c>
      <c r="H59" s="681" t="s">
        <v>150</v>
      </c>
      <c r="I59" s="682" t="s">
        <v>150</v>
      </c>
      <c r="K59" s="683" t="s">
        <v>150</v>
      </c>
      <c r="L59" s="681" t="s">
        <v>150</v>
      </c>
      <c r="M59" s="682" t="s">
        <v>150</v>
      </c>
      <c r="P59" s="179"/>
      <c r="Q59" s="179"/>
      <c r="R59" s="179"/>
      <c r="S59" s="179"/>
      <c r="T59" s="179"/>
      <c r="U59" s="179"/>
      <c r="V59" s="179"/>
      <c r="W59" s="179"/>
      <c r="X59" s="179"/>
      <c r="Y59" s="179"/>
    </row>
    <row r="60" spans="2:25">
      <c r="B60" s="685" t="s">
        <v>255</v>
      </c>
      <c r="C60" s="74">
        <v>435297899</v>
      </c>
      <c r="D60" s="74">
        <v>14187815</v>
      </c>
      <c r="E60" s="74">
        <v>152953151</v>
      </c>
      <c r="F60" s="74">
        <v>0</v>
      </c>
      <c r="G60" s="74">
        <v>27353614</v>
      </c>
      <c r="H60" s="74">
        <v>-1672579</v>
      </c>
      <c r="I60" s="74">
        <v>628119900</v>
      </c>
      <c r="K60" s="74">
        <v>70850953</v>
      </c>
      <c r="L60" s="74">
        <v>1495485</v>
      </c>
      <c r="M60" s="74">
        <v>700466338</v>
      </c>
      <c r="P60" s="179"/>
      <c r="Q60" s="179"/>
      <c r="R60" s="179"/>
      <c r="S60" s="179"/>
      <c r="T60" s="179"/>
      <c r="U60" s="179"/>
      <c r="V60" s="179"/>
      <c r="W60" s="179"/>
      <c r="X60" s="179"/>
      <c r="Y60" s="179"/>
    </row>
    <row r="61" spans="2:25">
      <c r="B61" s="685" t="s">
        <v>436</v>
      </c>
      <c r="C61" s="74">
        <v>-274062194</v>
      </c>
      <c r="D61" s="74">
        <v>-2807907</v>
      </c>
      <c r="E61" s="74">
        <v>-65304846</v>
      </c>
      <c r="F61" s="74">
        <v>0</v>
      </c>
      <c r="G61" s="74">
        <v>-6889949</v>
      </c>
      <c r="H61" s="74">
        <v>-1054616</v>
      </c>
      <c r="I61" s="74">
        <v>-350119512</v>
      </c>
      <c r="K61" s="74">
        <v>-130976667</v>
      </c>
      <c r="L61" s="74">
        <v>-1340113</v>
      </c>
      <c r="M61" s="74">
        <v>-482436292</v>
      </c>
      <c r="P61" s="179"/>
      <c r="Q61" s="179"/>
      <c r="R61" s="179"/>
      <c r="S61" s="179"/>
      <c r="T61" s="179"/>
      <c r="U61" s="179"/>
      <c r="V61" s="179"/>
      <c r="W61" s="179"/>
      <c r="X61" s="179"/>
      <c r="Y61" s="179"/>
    </row>
    <row r="62" spans="2:25">
      <c r="B62" s="686" t="s">
        <v>256</v>
      </c>
      <c r="C62" s="688">
        <v>161235705</v>
      </c>
      <c r="D62" s="688">
        <v>11379908</v>
      </c>
      <c r="E62" s="688">
        <v>87648305</v>
      </c>
      <c r="F62" s="688">
        <v>0</v>
      </c>
      <c r="G62" s="688">
        <v>20463665</v>
      </c>
      <c r="H62" s="688">
        <v>-2727195</v>
      </c>
      <c r="I62" s="688">
        <v>278000388</v>
      </c>
      <c r="K62" s="700">
        <v>-60125714</v>
      </c>
      <c r="L62" s="688">
        <v>155372</v>
      </c>
      <c r="M62" s="688">
        <v>218030046</v>
      </c>
      <c r="P62" s="179"/>
      <c r="Q62" s="179"/>
      <c r="R62" s="179"/>
      <c r="S62" s="179"/>
      <c r="T62" s="179"/>
      <c r="U62" s="179"/>
      <c r="V62" s="179"/>
      <c r="W62" s="179"/>
      <c r="X62" s="179"/>
      <c r="Y62" s="179"/>
    </row>
    <row r="63" spans="2:25">
      <c r="K63" s="697"/>
      <c r="L63" s="697"/>
      <c r="M63" s="697"/>
      <c r="P63" s="179"/>
      <c r="Q63" s="179"/>
      <c r="R63" s="179"/>
      <c r="S63" s="179"/>
      <c r="T63" s="179"/>
      <c r="U63" s="179"/>
      <c r="V63" s="179"/>
      <c r="W63" s="179"/>
      <c r="X63" s="179"/>
      <c r="Y63" s="179"/>
    </row>
    <row r="64" spans="2:25">
      <c r="B64" s="701"/>
      <c r="C64" s="673"/>
      <c r="D64" s="673"/>
      <c r="E64" s="673"/>
      <c r="F64" s="673"/>
      <c r="G64" s="673"/>
      <c r="H64" s="673"/>
      <c r="I64" s="674"/>
      <c r="K64" s="672"/>
      <c r="L64" s="673"/>
      <c r="M64" s="674"/>
      <c r="P64" s="179"/>
      <c r="Q64" s="179"/>
      <c r="R64" s="179"/>
      <c r="S64" s="179"/>
      <c r="T64" s="179"/>
      <c r="U64" s="179"/>
      <c r="V64" s="179"/>
      <c r="W64" s="179"/>
      <c r="X64" s="179"/>
      <c r="Y64" s="179"/>
    </row>
    <row r="65" spans="2:25">
      <c r="B65" s="680" t="s">
        <v>252</v>
      </c>
      <c r="C65" s="681" t="s">
        <v>150</v>
      </c>
      <c r="D65" s="681" t="s">
        <v>150</v>
      </c>
      <c r="E65" s="681" t="s">
        <v>150</v>
      </c>
      <c r="F65" s="681" t="s">
        <v>150</v>
      </c>
      <c r="G65" s="681" t="s">
        <v>150</v>
      </c>
      <c r="H65" s="681" t="s">
        <v>150</v>
      </c>
      <c r="I65" s="682" t="s">
        <v>150</v>
      </c>
      <c r="K65" s="683" t="s">
        <v>150</v>
      </c>
      <c r="L65" s="681" t="s">
        <v>150</v>
      </c>
      <c r="M65" s="682" t="s">
        <v>150</v>
      </c>
      <c r="P65" s="179"/>
      <c r="Q65" s="179"/>
      <c r="R65" s="179"/>
      <c r="S65" s="179"/>
      <c r="T65" s="179"/>
      <c r="U65" s="179"/>
      <c r="V65" s="179"/>
      <c r="W65" s="179"/>
      <c r="X65" s="179"/>
      <c r="Y65" s="179"/>
    </row>
    <row r="66" spans="2:25">
      <c r="B66" s="685" t="s">
        <v>504</v>
      </c>
      <c r="C66" s="74">
        <v>481052277</v>
      </c>
      <c r="D66" s="74">
        <v>0</v>
      </c>
      <c r="E66" s="74">
        <v>0</v>
      </c>
      <c r="F66" s="74">
        <v>0</v>
      </c>
      <c r="G66" s="74">
        <v>261480</v>
      </c>
      <c r="H66" s="74">
        <v>0</v>
      </c>
      <c r="I66" s="74">
        <v>481313757</v>
      </c>
      <c r="K66" s="74">
        <v>0</v>
      </c>
      <c r="L66" s="74">
        <v>0</v>
      </c>
      <c r="M66" s="74">
        <v>481313757</v>
      </c>
      <c r="P66" s="179"/>
      <c r="Q66" s="179"/>
      <c r="R66" s="179"/>
      <c r="S66" s="179"/>
      <c r="T66" s="179"/>
      <c r="U66" s="179"/>
      <c r="V66" s="179"/>
      <c r="W66" s="179"/>
      <c r="X66" s="179"/>
      <c r="Y66" s="179"/>
    </row>
    <row r="67" spans="2:25">
      <c r="B67" s="685" t="s">
        <v>436</v>
      </c>
      <c r="C67" s="74">
        <v>-383411681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-383411681</v>
      </c>
      <c r="K67" s="74">
        <v>0</v>
      </c>
      <c r="L67" s="74">
        <v>0</v>
      </c>
      <c r="M67" s="74">
        <v>-383411681</v>
      </c>
      <c r="P67" s="179"/>
      <c r="Q67" s="179"/>
      <c r="R67" s="179"/>
      <c r="S67" s="179"/>
      <c r="T67" s="179"/>
      <c r="U67" s="179"/>
      <c r="V67" s="179"/>
      <c r="W67" s="179"/>
      <c r="X67" s="179"/>
      <c r="Y67" s="179"/>
    </row>
    <row r="68" spans="2:25">
      <c r="B68" s="686" t="s">
        <v>256</v>
      </c>
      <c r="C68" s="688">
        <v>97640596</v>
      </c>
      <c r="D68" s="688">
        <v>0</v>
      </c>
      <c r="E68" s="688">
        <v>0</v>
      </c>
      <c r="F68" s="688">
        <v>0</v>
      </c>
      <c r="G68" s="688">
        <v>261480</v>
      </c>
      <c r="H68" s="688">
        <v>0</v>
      </c>
      <c r="I68" s="688">
        <v>97902076</v>
      </c>
      <c r="K68" s="700">
        <v>0</v>
      </c>
      <c r="L68" s="688">
        <v>0</v>
      </c>
      <c r="M68" s="688">
        <v>97902076</v>
      </c>
      <c r="P68" s="179"/>
      <c r="Q68" s="179"/>
      <c r="R68" s="179"/>
      <c r="S68" s="179"/>
      <c r="T68" s="179"/>
      <c r="U68" s="179"/>
      <c r="V68" s="179"/>
      <c r="W68" s="179"/>
      <c r="X68" s="179"/>
      <c r="Y68" s="179"/>
    </row>
    <row r="69" spans="2:25">
      <c r="K69" s="697"/>
      <c r="L69" s="697"/>
      <c r="M69" s="697"/>
      <c r="P69" s="179"/>
      <c r="Q69" s="179"/>
      <c r="R69" s="179"/>
      <c r="S69" s="179"/>
      <c r="T69" s="179"/>
      <c r="U69" s="179"/>
      <c r="V69" s="179"/>
      <c r="W69" s="179"/>
      <c r="X69" s="179"/>
      <c r="Y69" s="179"/>
    </row>
    <row r="70" spans="2:25">
      <c r="B70" s="701"/>
      <c r="C70" s="673"/>
      <c r="D70" s="673"/>
      <c r="E70" s="673"/>
      <c r="F70" s="673"/>
      <c r="G70" s="673"/>
      <c r="H70" s="673"/>
      <c r="I70" s="674"/>
      <c r="K70" s="672"/>
      <c r="L70" s="673"/>
      <c r="M70" s="674"/>
      <c r="P70" s="179"/>
      <c r="Q70" s="179"/>
      <c r="R70" s="179"/>
      <c r="S70" s="179"/>
      <c r="T70" s="179"/>
      <c r="U70" s="179"/>
      <c r="V70" s="179"/>
      <c r="W70" s="179"/>
      <c r="X70" s="179"/>
      <c r="Y70" s="179"/>
    </row>
    <row r="71" spans="2:25">
      <c r="B71" s="680" t="s">
        <v>251</v>
      </c>
      <c r="C71" s="681" t="s">
        <v>150</v>
      </c>
      <c r="D71" s="681" t="s">
        <v>150</v>
      </c>
      <c r="E71" s="681" t="s">
        <v>150</v>
      </c>
      <c r="F71" s="681" t="s">
        <v>150</v>
      </c>
      <c r="G71" s="681" t="s">
        <v>150</v>
      </c>
      <c r="H71" s="681" t="s">
        <v>150</v>
      </c>
      <c r="I71" s="682" t="s">
        <v>150</v>
      </c>
      <c r="K71" s="683" t="s">
        <v>150</v>
      </c>
      <c r="L71" s="681" t="s">
        <v>150</v>
      </c>
      <c r="M71" s="682" t="s">
        <v>150</v>
      </c>
      <c r="P71" s="179"/>
      <c r="Q71" s="179"/>
      <c r="R71" s="179"/>
      <c r="S71" s="179"/>
      <c r="T71" s="179"/>
      <c r="U71" s="179"/>
      <c r="V71" s="179"/>
      <c r="W71" s="179"/>
      <c r="X71" s="179"/>
      <c r="Y71" s="179"/>
    </row>
    <row r="72" spans="2:25">
      <c r="B72" s="685" t="s">
        <v>255</v>
      </c>
      <c r="C72" s="74">
        <v>304735169</v>
      </c>
      <c r="D72" s="74">
        <v>7295185</v>
      </c>
      <c r="E72" s="74">
        <v>0</v>
      </c>
      <c r="F72" s="74">
        <v>0</v>
      </c>
      <c r="G72" s="74">
        <v>0</v>
      </c>
      <c r="H72" s="74">
        <v>223505</v>
      </c>
      <c r="I72" s="74">
        <v>312253859</v>
      </c>
      <c r="K72" s="74">
        <v>0</v>
      </c>
      <c r="L72" s="74">
        <v>0</v>
      </c>
      <c r="M72" s="74">
        <v>312253859</v>
      </c>
      <c r="P72" s="179"/>
      <c r="Q72" s="179"/>
      <c r="R72" s="179"/>
      <c r="S72" s="179"/>
      <c r="T72" s="179"/>
      <c r="U72" s="179"/>
      <c r="V72" s="179"/>
      <c r="W72" s="179"/>
      <c r="X72" s="179"/>
      <c r="Y72" s="179"/>
    </row>
    <row r="73" spans="2:25">
      <c r="B73" s="685" t="s">
        <v>436</v>
      </c>
      <c r="C73" s="74">
        <v>-230878099</v>
      </c>
      <c r="D73" s="74">
        <v>-1492148</v>
      </c>
      <c r="E73" s="74">
        <v>0</v>
      </c>
      <c r="F73" s="74">
        <v>0</v>
      </c>
      <c r="G73" s="74">
        <v>0</v>
      </c>
      <c r="H73" s="74">
        <v>46993</v>
      </c>
      <c r="I73" s="74">
        <v>-232323254</v>
      </c>
      <c r="K73" s="74">
        <v>0</v>
      </c>
      <c r="L73" s="74">
        <v>0</v>
      </c>
      <c r="M73" s="74">
        <v>-232323254</v>
      </c>
      <c r="P73" s="179"/>
      <c r="Q73" s="179"/>
      <c r="R73" s="179"/>
      <c r="S73" s="179"/>
      <c r="T73" s="179"/>
      <c r="U73" s="179"/>
      <c r="V73" s="179"/>
      <c r="W73" s="179"/>
      <c r="X73" s="179"/>
      <c r="Y73" s="179"/>
    </row>
    <row r="74" spans="2:25">
      <c r="B74" s="686" t="s">
        <v>256</v>
      </c>
      <c r="C74" s="688">
        <v>73857070</v>
      </c>
      <c r="D74" s="688">
        <v>5803037</v>
      </c>
      <c r="E74" s="688">
        <v>0</v>
      </c>
      <c r="F74" s="688">
        <v>0</v>
      </c>
      <c r="G74" s="688">
        <v>0</v>
      </c>
      <c r="H74" s="688">
        <v>270498</v>
      </c>
      <c r="I74" s="688">
        <v>79930605</v>
      </c>
      <c r="K74" s="700">
        <v>0</v>
      </c>
      <c r="L74" s="688">
        <v>0</v>
      </c>
      <c r="M74" s="688">
        <v>79930605</v>
      </c>
      <c r="P74" s="179"/>
      <c r="Q74" s="179"/>
      <c r="R74" s="179"/>
      <c r="S74" s="179"/>
      <c r="T74" s="179"/>
      <c r="U74" s="179"/>
      <c r="V74" s="179"/>
      <c r="W74" s="179"/>
      <c r="X74" s="179"/>
      <c r="Y74" s="179"/>
    </row>
    <row r="75" spans="2:25">
      <c r="K75" s="697"/>
      <c r="L75" s="697"/>
      <c r="M75" s="697"/>
      <c r="P75" s="179"/>
      <c r="Q75" s="179"/>
      <c r="R75" s="179"/>
      <c r="S75" s="179"/>
      <c r="T75" s="179"/>
      <c r="U75" s="179"/>
      <c r="V75" s="179"/>
      <c r="W75" s="179"/>
      <c r="X75" s="179"/>
      <c r="Y75" s="179"/>
    </row>
    <row r="76" spans="2:25">
      <c r="B76" s="701"/>
      <c r="C76" s="673"/>
      <c r="D76" s="673"/>
      <c r="E76" s="673"/>
      <c r="F76" s="673"/>
      <c r="G76" s="673"/>
      <c r="H76" s="673"/>
      <c r="I76" s="674"/>
      <c r="K76" s="672"/>
      <c r="L76" s="673"/>
      <c r="M76" s="674"/>
      <c r="P76" s="179"/>
      <c r="Q76" s="179"/>
      <c r="R76" s="179"/>
      <c r="S76" s="179"/>
      <c r="T76" s="179"/>
      <c r="U76" s="179"/>
      <c r="V76" s="179"/>
      <c r="W76" s="179"/>
      <c r="X76" s="179"/>
      <c r="Y76" s="179"/>
    </row>
    <row r="77" spans="2:25">
      <c r="B77" s="680" t="s">
        <v>253</v>
      </c>
      <c r="C77" s="681" t="s">
        <v>150</v>
      </c>
      <c r="D77" s="681" t="s">
        <v>150</v>
      </c>
      <c r="E77" s="681" t="s">
        <v>150</v>
      </c>
      <c r="F77" s="681" t="s">
        <v>150</v>
      </c>
      <c r="G77" s="681" t="s">
        <v>150</v>
      </c>
      <c r="H77" s="681" t="s">
        <v>150</v>
      </c>
      <c r="I77" s="682" t="s">
        <v>150</v>
      </c>
      <c r="K77" s="683" t="s">
        <v>150</v>
      </c>
      <c r="L77" s="681" t="s">
        <v>150</v>
      </c>
      <c r="M77" s="682" t="s">
        <v>150</v>
      </c>
      <c r="P77" s="179"/>
      <c r="Q77" s="179"/>
      <c r="R77" s="179"/>
      <c r="S77" s="179"/>
      <c r="T77" s="179"/>
      <c r="U77" s="179"/>
      <c r="V77" s="179"/>
      <c r="W77" s="179"/>
      <c r="X77" s="179"/>
      <c r="Y77" s="179"/>
    </row>
    <row r="78" spans="2:25">
      <c r="B78" s="685" t="s">
        <v>255</v>
      </c>
      <c r="C78" s="74">
        <v>227023429</v>
      </c>
      <c r="D78" s="74">
        <v>3091047</v>
      </c>
      <c r="E78" s="74">
        <v>21651069</v>
      </c>
      <c r="F78" s="74">
        <v>0</v>
      </c>
      <c r="G78" s="74">
        <v>349954</v>
      </c>
      <c r="H78" s="74">
        <v>-993316</v>
      </c>
      <c r="I78" s="74">
        <v>251122183</v>
      </c>
      <c r="K78" s="74">
        <v>0</v>
      </c>
      <c r="L78" s="74">
        <v>0</v>
      </c>
      <c r="M78" s="74">
        <v>251122183</v>
      </c>
      <c r="P78" s="179"/>
      <c r="Q78" s="179"/>
      <c r="R78" s="179"/>
      <c r="S78" s="179"/>
      <c r="T78" s="179"/>
      <c r="U78" s="179"/>
      <c r="V78" s="179"/>
      <c r="W78" s="179"/>
      <c r="X78" s="179"/>
      <c r="Y78" s="179"/>
    </row>
    <row r="79" spans="2:25">
      <c r="B79" s="685" t="s">
        <v>436</v>
      </c>
      <c r="C79" s="74">
        <v>-179468173</v>
      </c>
      <c r="D79" s="74">
        <v>-127292</v>
      </c>
      <c r="E79" s="74">
        <v>-17630320</v>
      </c>
      <c r="F79" s="74">
        <v>0</v>
      </c>
      <c r="G79" s="74">
        <v>5</v>
      </c>
      <c r="H79" s="74">
        <v>3204</v>
      </c>
      <c r="I79" s="74">
        <v>-197222576</v>
      </c>
      <c r="K79" s="74">
        <v>0</v>
      </c>
      <c r="L79" s="74">
        <v>0</v>
      </c>
      <c r="M79" s="74">
        <v>-197222576</v>
      </c>
      <c r="P79" s="179"/>
      <c r="Q79" s="179"/>
      <c r="R79" s="179"/>
      <c r="S79" s="179"/>
      <c r="T79" s="179"/>
      <c r="U79" s="179"/>
      <c r="V79" s="179"/>
      <c r="W79" s="179"/>
      <c r="X79" s="179"/>
      <c r="Y79" s="179"/>
    </row>
    <row r="80" spans="2:25">
      <c r="B80" s="686" t="s">
        <v>256</v>
      </c>
      <c r="C80" s="688">
        <v>47555256</v>
      </c>
      <c r="D80" s="688">
        <v>2963755</v>
      </c>
      <c r="E80" s="688">
        <v>4020749</v>
      </c>
      <c r="F80" s="688">
        <v>0</v>
      </c>
      <c r="G80" s="688">
        <v>349959</v>
      </c>
      <c r="H80" s="688">
        <v>-990112</v>
      </c>
      <c r="I80" s="688">
        <v>53899607</v>
      </c>
      <c r="K80" s="700">
        <v>0</v>
      </c>
      <c r="L80" s="688">
        <v>0</v>
      </c>
      <c r="M80" s="688">
        <v>53899607</v>
      </c>
      <c r="P80" s="179"/>
      <c r="Q80" s="179"/>
      <c r="R80" s="179"/>
      <c r="S80" s="179"/>
      <c r="T80" s="179"/>
      <c r="U80" s="179"/>
      <c r="V80" s="179"/>
      <c r="W80" s="179"/>
      <c r="X80" s="179"/>
      <c r="Y80" s="179"/>
    </row>
    <row r="81" spans="2:25">
      <c r="K81" s="697"/>
      <c r="L81" s="697"/>
      <c r="M81" s="697"/>
      <c r="P81" s="179"/>
      <c r="Q81" s="179"/>
      <c r="R81" s="179"/>
      <c r="S81" s="179"/>
      <c r="T81" s="179"/>
      <c r="U81" s="179"/>
      <c r="V81" s="179"/>
      <c r="W81" s="179"/>
      <c r="X81" s="179"/>
      <c r="Y81" s="179"/>
    </row>
    <row r="82" spans="2:25">
      <c r="B82" s="701"/>
      <c r="C82" s="673"/>
      <c r="D82" s="673"/>
      <c r="E82" s="673"/>
      <c r="F82" s="673"/>
      <c r="G82" s="673"/>
      <c r="H82" s="673"/>
      <c r="I82" s="674"/>
      <c r="K82" s="672"/>
      <c r="L82" s="673"/>
      <c r="M82" s="674"/>
      <c r="P82" s="179"/>
      <c r="Q82" s="179"/>
      <c r="R82" s="179"/>
      <c r="S82" s="179"/>
      <c r="T82" s="179"/>
      <c r="U82" s="179"/>
      <c r="V82" s="179"/>
      <c r="W82" s="179"/>
      <c r="X82" s="179"/>
      <c r="Y82" s="179"/>
    </row>
    <row r="83" spans="2:25">
      <c r="B83" s="680" t="s">
        <v>1040</v>
      </c>
      <c r="C83" s="681" t="s">
        <v>150</v>
      </c>
      <c r="D83" s="681" t="s">
        <v>150</v>
      </c>
      <c r="E83" s="681" t="s">
        <v>150</v>
      </c>
      <c r="F83" s="681" t="s">
        <v>150</v>
      </c>
      <c r="G83" s="681" t="s">
        <v>150</v>
      </c>
      <c r="H83" s="681" t="s">
        <v>150</v>
      </c>
      <c r="I83" s="682" t="s">
        <v>150</v>
      </c>
      <c r="K83" s="683" t="s">
        <v>150</v>
      </c>
      <c r="L83" s="681" t="s">
        <v>150</v>
      </c>
      <c r="M83" s="682" t="s">
        <v>150</v>
      </c>
      <c r="P83" s="179"/>
      <c r="Q83" s="179"/>
      <c r="R83" s="179"/>
      <c r="S83" s="179"/>
      <c r="T83" s="179"/>
      <c r="U83" s="179"/>
      <c r="V83" s="179"/>
      <c r="W83" s="179"/>
      <c r="X83" s="179"/>
      <c r="Y83" s="179"/>
    </row>
    <row r="84" spans="2:25">
      <c r="B84" s="685" t="s">
        <v>255</v>
      </c>
      <c r="C84" s="74">
        <v>489783102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489783102</v>
      </c>
      <c r="K84" s="74">
        <v>0</v>
      </c>
      <c r="L84" s="74">
        <v>0</v>
      </c>
      <c r="M84" s="74">
        <v>489783102</v>
      </c>
      <c r="P84" s="179"/>
      <c r="Q84" s="179"/>
      <c r="R84" s="179"/>
      <c r="S84" s="179"/>
      <c r="T84" s="179"/>
      <c r="U84" s="179"/>
      <c r="V84" s="179"/>
      <c r="W84" s="179"/>
      <c r="X84" s="179"/>
      <c r="Y84" s="179"/>
    </row>
    <row r="85" spans="2:25">
      <c r="B85" s="685" t="s">
        <v>436</v>
      </c>
      <c r="C85" s="74">
        <v>-299062228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-299062228</v>
      </c>
      <c r="K85" s="74">
        <v>0</v>
      </c>
      <c r="L85" s="74">
        <v>0</v>
      </c>
      <c r="M85" s="74">
        <v>-299062228</v>
      </c>
      <c r="P85" s="179"/>
      <c r="Q85" s="179"/>
      <c r="R85" s="179"/>
      <c r="S85" s="179"/>
      <c r="T85" s="179"/>
      <c r="U85" s="179"/>
      <c r="V85" s="179"/>
      <c r="W85" s="179"/>
      <c r="X85" s="179"/>
      <c r="Y85" s="179"/>
    </row>
    <row r="86" spans="2:25">
      <c r="B86" s="686" t="s">
        <v>256</v>
      </c>
      <c r="C86" s="688">
        <v>190720874</v>
      </c>
      <c r="D86" s="688">
        <v>0</v>
      </c>
      <c r="E86" s="688">
        <v>0</v>
      </c>
      <c r="F86" s="688">
        <v>0</v>
      </c>
      <c r="G86" s="688">
        <v>0</v>
      </c>
      <c r="H86" s="688">
        <v>0</v>
      </c>
      <c r="I86" s="688">
        <v>190720874</v>
      </c>
      <c r="K86" s="700">
        <v>0</v>
      </c>
      <c r="L86" s="688">
        <v>0</v>
      </c>
      <c r="M86" s="688">
        <v>190720874</v>
      </c>
      <c r="P86" s="179"/>
      <c r="Q86" s="179"/>
      <c r="R86" s="179"/>
      <c r="S86" s="179"/>
      <c r="T86" s="179"/>
      <c r="U86" s="179"/>
      <c r="V86" s="179"/>
      <c r="W86" s="179"/>
      <c r="X86" s="179"/>
      <c r="Y86" s="179"/>
    </row>
    <row r="87" spans="2:25">
      <c r="B87" s="698"/>
      <c r="C87" s="699"/>
      <c r="D87" s="699"/>
      <c r="E87" s="699"/>
      <c r="F87" s="699"/>
      <c r="G87" s="699"/>
      <c r="H87" s="699"/>
      <c r="I87" s="699"/>
      <c r="K87" s="697"/>
      <c r="L87" s="697"/>
      <c r="M87" s="697"/>
      <c r="P87" s="179"/>
      <c r="Q87" s="179"/>
      <c r="R87" s="179"/>
      <c r="S87" s="179"/>
      <c r="T87" s="179"/>
      <c r="U87" s="179"/>
      <c r="V87" s="179"/>
      <c r="W87" s="179"/>
      <c r="X87" s="179"/>
      <c r="Y87" s="179"/>
    </row>
    <row r="88" spans="2:25" ht="39" customHeight="1">
      <c r="B88" s="672" t="s">
        <v>503</v>
      </c>
      <c r="C88" s="673" t="s">
        <v>418</v>
      </c>
      <c r="D88" s="673" t="s">
        <v>210</v>
      </c>
      <c r="E88" s="673" t="s">
        <v>245</v>
      </c>
      <c r="F88" s="673" t="s">
        <v>517</v>
      </c>
      <c r="G88" s="673" t="s">
        <v>246</v>
      </c>
      <c r="H88" s="673" t="s">
        <v>247</v>
      </c>
      <c r="I88" s="674" t="s">
        <v>732</v>
      </c>
      <c r="K88" s="672" t="s">
        <v>734</v>
      </c>
      <c r="L88" s="673" t="s">
        <v>735</v>
      </c>
      <c r="M88" s="674" t="s">
        <v>248</v>
      </c>
      <c r="P88" s="179"/>
      <c r="Q88" s="179"/>
      <c r="R88" s="179"/>
      <c r="S88" s="179"/>
      <c r="T88" s="179"/>
      <c r="U88" s="179"/>
      <c r="V88" s="179"/>
      <c r="W88" s="179"/>
      <c r="X88" s="179"/>
      <c r="Y88" s="179"/>
    </row>
    <row r="89" spans="2:25">
      <c r="B89" s="676" t="s">
        <v>1398</v>
      </c>
      <c r="C89" s="677"/>
      <c r="D89" s="677"/>
      <c r="E89" s="677"/>
      <c r="F89" s="677"/>
      <c r="G89" s="677"/>
      <c r="H89" s="677"/>
      <c r="I89" s="678"/>
      <c r="K89" s="679"/>
      <c r="L89" s="677"/>
      <c r="M89" s="678"/>
      <c r="P89" s="179"/>
      <c r="Q89" s="179"/>
      <c r="R89" s="179"/>
      <c r="S89" s="179"/>
      <c r="T89" s="179"/>
      <c r="U89" s="179"/>
      <c r="V89" s="179"/>
      <c r="W89" s="179"/>
      <c r="X89" s="179"/>
      <c r="Y89" s="179"/>
    </row>
    <row r="90" spans="2:25">
      <c r="B90" s="680" t="s">
        <v>249</v>
      </c>
      <c r="C90" s="681" t="s">
        <v>150</v>
      </c>
      <c r="D90" s="681" t="s">
        <v>150</v>
      </c>
      <c r="E90" s="681" t="s">
        <v>150</v>
      </c>
      <c r="F90" s="681" t="s">
        <v>150</v>
      </c>
      <c r="G90" s="681" t="s">
        <v>150</v>
      </c>
      <c r="H90" s="681" t="s">
        <v>150</v>
      </c>
      <c r="I90" s="682" t="s">
        <v>150</v>
      </c>
      <c r="K90" s="683" t="s">
        <v>150</v>
      </c>
      <c r="L90" s="681" t="s">
        <v>150</v>
      </c>
      <c r="M90" s="682" t="s">
        <v>150</v>
      </c>
      <c r="P90" s="179"/>
      <c r="Q90" s="179"/>
      <c r="R90" s="179"/>
      <c r="S90" s="179"/>
      <c r="T90" s="179"/>
      <c r="U90" s="179"/>
      <c r="V90" s="179"/>
      <c r="W90" s="179"/>
      <c r="X90" s="179"/>
      <c r="Y90" s="179"/>
    </row>
    <row r="91" spans="2:25">
      <c r="B91" s="685" t="s">
        <v>255</v>
      </c>
      <c r="C91" s="74">
        <v>1138748191</v>
      </c>
      <c r="D91" s="74">
        <v>51374588</v>
      </c>
      <c r="E91" s="74">
        <v>202069869</v>
      </c>
      <c r="F91" s="74">
        <v>238744553</v>
      </c>
      <c r="G91" s="74">
        <v>0</v>
      </c>
      <c r="H91" s="74">
        <v>4552327</v>
      </c>
      <c r="I91" s="74">
        <v>1635489528</v>
      </c>
      <c r="K91" s="74">
        <v>0</v>
      </c>
      <c r="L91" s="74">
        <v>0</v>
      </c>
      <c r="M91" s="74">
        <v>1635489528</v>
      </c>
      <c r="P91" s="179"/>
      <c r="Q91" s="179"/>
      <c r="R91" s="179"/>
      <c r="S91" s="179"/>
      <c r="T91" s="179"/>
      <c r="U91" s="179"/>
      <c r="V91" s="179"/>
      <c r="W91" s="179"/>
      <c r="X91" s="179"/>
      <c r="Y91" s="179"/>
    </row>
    <row r="92" spans="2:25">
      <c r="B92" s="685" t="s">
        <v>436</v>
      </c>
      <c r="C92" s="74">
        <v>-830177496</v>
      </c>
      <c r="D92" s="74">
        <v>-4106432</v>
      </c>
      <c r="E92" s="74">
        <v>-145919500</v>
      </c>
      <c r="F92" s="74">
        <v>-186130888</v>
      </c>
      <c r="G92" s="74">
        <v>-2</v>
      </c>
      <c r="H92" s="74">
        <v>-311502</v>
      </c>
      <c r="I92" s="74">
        <v>-1166645820</v>
      </c>
      <c r="K92" s="74">
        <v>0</v>
      </c>
      <c r="L92" s="74">
        <v>0</v>
      </c>
      <c r="M92" s="74">
        <v>-1166645820</v>
      </c>
      <c r="P92" s="179"/>
      <c r="Q92" s="179"/>
      <c r="R92" s="179"/>
      <c r="S92" s="179"/>
      <c r="T92" s="179"/>
      <c r="U92" s="179"/>
      <c r="V92" s="179"/>
      <c r="W92" s="179"/>
      <c r="X92" s="179"/>
      <c r="Y92" s="179"/>
    </row>
    <row r="93" spans="2:25">
      <c r="B93" s="686" t="s">
        <v>256</v>
      </c>
      <c r="C93" s="688">
        <v>308570695</v>
      </c>
      <c r="D93" s="688">
        <v>47268156</v>
      </c>
      <c r="E93" s="688">
        <v>56150369</v>
      </c>
      <c r="F93" s="688">
        <v>52613665</v>
      </c>
      <c r="G93" s="688">
        <v>-2</v>
      </c>
      <c r="H93" s="688">
        <v>4240825</v>
      </c>
      <c r="I93" s="688">
        <v>468843708</v>
      </c>
      <c r="K93" s="700">
        <v>0</v>
      </c>
      <c r="L93" s="688">
        <v>0</v>
      </c>
      <c r="M93" s="688">
        <v>468843708</v>
      </c>
      <c r="P93" s="179"/>
      <c r="Q93" s="179"/>
      <c r="R93" s="179"/>
      <c r="S93" s="179"/>
      <c r="T93" s="179"/>
      <c r="U93" s="179"/>
      <c r="V93" s="179"/>
      <c r="W93" s="179"/>
      <c r="X93" s="179"/>
      <c r="Y93" s="179"/>
    </row>
    <row r="94" spans="2:25">
      <c r="K94" s="697"/>
      <c r="L94" s="697"/>
      <c r="M94" s="697"/>
      <c r="P94" s="179"/>
      <c r="Q94" s="179"/>
      <c r="R94" s="179"/>
      <c r="S94" s="179"/>
      <c r="T94" s="179"/>
      <c r="U94" s="179"/>
      <c r="V94" s="179"/>
      <c r="W94" s="179"/>
      <c r="X94" s="179"/>
      <c r="Y94" s="179"/>
    </row>
    <row r="95" spans="2:25">
      <c r="B95" s="701"/>
      <c r="C95" s="673"/>
      <c r="D95" s="673"/>
      <c r="E95" s="673"/>
      <c r="F95" s="673"/>
      <c r="G95" s="673"/>
      <c r="H95" s="673"/>
      <c r="I95" s="674"/>
      <c r="K95" s="672"/>
      <c r="L95" s="673"/>
      <c r="M95" s="674"/>
      <c r="P95" s="179"/>
      <c r="Q95" s="179"/>
      <c r="R95" s="179"/>
      <c r="S95" s="179"/>
      <c r="T95" s="179"/>
      <c r="U95" s="179"/>
      <c r="V95" s="179"/>
      <c r="W95" s="179"/>
      <c r="X95" s="179"/>
      <c r="Y95" s="179"/>
    </row>
    <row r="96" spans="2:25">
      <c r="B96" s="680" t="s">
        <v>250</v>
      </c>
      <c r="C96" s="681" t="s">
        <v>150</v>
      </c>
      <c r="D96" s="681" t="s">
        <v>150</v>
      </c>
      <c r="E96" s="681" t="s">
        <v>150</v>
      </c>
      <c r="F96" s="681" t="s">
        <v>150</v>
      </c>
      <c r="G96" s="681" t="s">
        <v>150</v>
      </c>
      <c r="H96" s="681" t="s">
        <v>150</v>
      </c>
      <c r="I96" s="682" t="s">
        <v>150</v>
      </c>
      <c r="K96" s="683" t="s">
        <v>150</v>
      </c>
      <c r="L96" s="681" t="s">
        <v>150</v>
      </c>
      <c r="M96" s="682" t="s">
        <v>150</v>
      </c>
      <c r="P96" s="179"/>
      <c r="Q96" s="179"/>
      <c r="R96" s="179"/>
      <c r="S96" s="179"/>
      <c r="T96" s="179"/>
      <c r="U96" s="179"/>
      <c r="V96" s="179"/>
      <c r="W96" s="179"/>
      <c r="X96" s="179"/>
      <c r="Y96" s="179"/>
    </row>
    <row r="97" spans="2:25">
      <c r="B97" s="685" t="s">
        <v>255</v>
      </c>
      <c r="C97" s="74">
        <v>434833551</v>
      </c>
      <c r="D97" s="74">
        <v>19205373</v>
      </c>
      <c r="E97" s="74">
        <v>187649425</v>
      </c>
      <c r="F97" s="74">
        <v>0</v>
      </c>
      <c r="G97" s="74">
        <v>32625240</v>
      </c>
      <c r="H97" s="74">
        <v>-648822</v>
      </c>
      <c r="I97" s="74">
        <v>673664767</v>
      </c>
      <c r="K97" s="74">
        <v>45976039</v>
      </c>
      <c r="L97" s="74">
        <v>-73811942</v>
      </c>
      <c r="M97" s="74">
        <v>645828864</v>
      </c>
      <c r="P97" s="179"/>
      <c r="Q97" s="179"/>
      <c r="R97" s="179"/>
      <c r="S97" s="179"/>
      <c r="T97" s="179"/>
      <c r="U97" s="179"/>
      <c r="V97" s="179"/>
      <c r="W97" s="179"/>
      <c r="X97" s="179"/>
      <c r="Y97" s="179"/>
    </row>
    <row r="98" spans="2:25">
      <c r="B98" s="685" t="s">
        <v>436</v>
      </c>
      <c r="C98" s="74">
        <v>-299943953</v>
      </c>
      <c r="D98" s="74">
        <v>-4104121</v>
      </c>
      <c r="E98" s="74">
        <v>-99224744</v>
      </c>
      <c r="F98" s="74">
        <v>0</v>
      </c>
      <c r="G98" s="74">
        <v>-11910796</v>
      </c>
      <c r="H98" s="74">
        <v>-603781</v>
      </c>
      <c r="I98" s="74">
        <v>-415787395</v>
      </c>
      <c r="K98" s="74">
        <v>-59159798</v>
      </c>
      <c r="L98" s="74">
        <v>47321748</v>
      </c>
      <c r="M98" s="74">
        <v>-427625445</v>
      </c>
      <c r="P98" s="179"/>
      <c r="Q98" s="179"/>
      <c r="R98" s="179"/>
      <c r="S98" s="179"/>
      <c r="T98" s="179"/>
      <c r="U98" s="179"/>
      <c r="V98" s="179"/>
      <c r="W98" s="179"/>
      <c r="X98" s="179"/>
      <c r="Y98" s="179"/>
    </row>
    <row r="99" spans="2:25">
      <c r="B99" s="686" t="s">
        <v>256</v>
      </c>
      <c r="C99" s="688">
        <v>134889598</v>
      </c>
      <c r="D99" s="688">
        <v>15101252</v>
      </c>
      <c r="E99" s="688">
        <v>88424681</v>
      </c>
      <c r="F99" s="688">
        <v>0</v>
      </c>
      <c r="G99" s="688">
        <v>20714444</v>
      </c>
      <c r="H99" s="688">
        <v>-1252603</v>
      </c>
      <c r="I99" s="688">
        <v>257877372</v>
      </c>
      <c r="K99" s="700">
        <v>-13183759</v>
      </c>
      <c r="L99" s="688">
        <v>-26490194</v>
      </c>
      <c r="M99" s="688">
        <v>218203419</v>
      </c>
      <c r="P99" s="179"/>
      <c r="Q99" s="179"/>
      <c r="R99" s="179"/>
      <c r="S99" s="179"/>
      <c r="T99" s="179"/>
      <c r="U99" s="179"/>
      <c r="V99" s="179"/>
      <c r="W99" s="179"/>
      <c r="X99" s="179"/>
      <c r="Y99" s="179"/>
    </row>
    <row r="100" spans="2:25">
      <c r="K100" s="697"/>
      <c r="L100" s="697"/>
      <c r="M100" s="697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</row>
    <row r="101" spans="2:25">
      <c r="B101" s="701"/>
      <c r="C101" s="673"/>
      <c r="D101" s="673"/>
      <c r="E101" s="673"/>
      <c r="F101" s="673"/>
      <c r="G101" s="673"/>
      <c r="H101" s="673"/>
      <c r="I101" s="674"/>
      <c r="K101" s="672"/>
      <c r="L101" s="673"/>
      <c r="M101" s="674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</row>
    <row r="102" spans="2:25">
      <c r="B102" s="680" t="s">
        <v>252</v>
      </c>
      <c r="C102" s="681" t="s">
        <v>150</v>
      </c>
      <c r="D102" s="681" t="s">
        <v>150</v>
      </c>
      <c r="E102" s="681" t="s">
        <v>150</v>
      </c>
      <c r="F102" s="681" t="s">
        <v>150</v>
      </c>
      <c r="G102" s="681" t="s">
        <v>150</v>
      </c>
      <c r="H102" s="681" t="s">
        <v>150</v>
      </c>
      <c r="I102" s="682" t="s">
        <v>150</v>
      </c>
      <c r="K102" s="683" t="s">
        <v>150</v>
      </c>
      <c r="L102" s="681" t="s">
        <v>150</v>
      </c>
      <c r="M102" s="682" t="s">
        <v>150</v>
      </c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</row>
    <row r="103" spans="2:25">
      <c r="B103" s="685" t="s">
        <v>504</v>
      </c>
      <c r="C103" s="74">
        <v>372375222</v>
      </c>
      <c r="D103" s="74">
        <v>0</v>
      </c>
      <c r="E103" s="74">
        <v>0</v>
      </c>
      <c r="F103" s="74">
        <v>0</v>
      </c>
      <c r="G103" s="74">
        <v>-582103</v>
      </c>
      <c r="H103" s="74">
        <v>0</v>
      </c>
      <c r="I103" s="74">
        <v>371793119</v>
      </c>
      <c r="K103" s="74">
        <v>0</v>
      </c>
      <c r="L103" s="74">
        <v>0</v>
      </c>
      <c r="M103" s="74">
        <v>371793119</v>
      </c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</row>
    <row r="104" spans="2:25">
      <c r="B104" s="685" t="s">
        <v>436</v>
      </c>
      <c r="C104" s="74">
        <v>-295105033</v>
      </c>
      <c r="D104" s="74">
        <v>0</v>
      </c>
      <c r="E104" s="74">
        <v>0</v>
      </c>
      <c r="F104" s="74">
        <v>0</v>
      </c>
      <c r="G104" s="74">
        <v>0</v>
      </c>
      <c r="H104" s="74">
        <v>0</v>
      </c>
      <c r="I104" s="74">
        <v>-295105033</v>
      </c>
      <c r="K104" s="74">
        <v>0</v>
      </c>
      <c r="L104" s="74">
        <v>0</v>
      </c>
      <c r="M104" s="74">
        <v>-295105033</v>
      </c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</row>
    <row r="105" spans="2:25">
      <c r="B105" s="686" t="s">
        <v>256</v>
      </c>
      <c r="C105" s="688">
        <v>77270189</v>
      </c>
      <c r="D105" s="688">
        <v>0</v>
      </c>
      <c r="E105" s="688">
        <v>0</v>
      </c>
      <c r="F105" s="688">
        <v>0</v>
      </c>
      <c r="G105" s="688">
        <v>-582103</v>
      </c>
      <c r="H105" s="688">
        <v>0</v>
      </c>
      <c r="I105" s="688">
        <v>76688086</v>
      </c>
      <c r="K105" s="700">
        <v>0</v>
      </c>
      <c r="L105" s="688">
        <v>0</v>
      </c>
      <c r="M105" s="688">
        <v>76688086</v>
      </c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</row>
    <row r="106" spans="2:25">
      <c r="K106" s="697"/>
      <c r="L106" s="697"/>
      <c r="M106" s="697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</row>
    <row r="107" spans="2:25">
      <c r="B107" s="701"/>
      <c r="C107" s="673"/>
      <c r="D107" s="673"/>
      <c r="E107" s="673"/>
      <c r="F107" s="673"/>
      <c r="G107" s="673"/>
      <c r="H107" s="673"/>
      <c r="I107" s="674"/>
      <c r="K107" s="672"/>
      <c r="L107" s="673"/>
      <c r="M107" s="674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</row>
    <row r="108" spans="2:25">
      <c r="B108" s="680" t="s">
        <v>251</v>
      </c>
      <c r="C108" s="681" t="s">
        <v>150</v>
      </c>
      <c r="D108" s="681" t="s">
        <v>150</v>
      </c>
      <c r="E108" s="681" t="s">
        <v>150</v>
      </c>
      <c r="F108" s="681" t="s">
        <v>150</v>
      </c>
      <c r="G108" s="681" t="s">
        <v>150</v>
      </c>
      <c r="H108" s="681" t="s">
        <v>150</v>
      </c>
      <c r="I108" s="682" t="s">
        <v>150</v>
      </c>
      <c r="K108" s="683" t="s">
        <v>150</v>
      </c>
      <c r="L108" s="681" t="s">
        <v>150</v>
      </c>
      <c r="M108" s="682" t="s">
        <v>150</v>
      </c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</row>
    <row r="109" spans="2:25">
      <c r="B109" s="685" t="s">
        <v>255</v>
      </c>
      <c r="C109" s="74">
        <v>257859839</v>
      </c>
      <c r="D109" s="74">
        <v>5612468</v>
      </c>
      <c r="E109" s="74">
        <v>0</v>
      </c>
      <c r="F109" s="74">
        <v>0</v>
      </c>
      <c r="G109" s="74">
        <v>0</v>
      </c>
      <c r="H109" s="74">
        <v>111235</v>
      </c>
      <c r="I109" s="74">
        <v>263583542</v>
      </c>
      <c r="K109" s="74">
        <v>0</v>
      </c>
      <c r="L109" s="74">
        <v>0</v>
      </c>
      <c r="M109" s="74">
        <v>263583542</v>
      </c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</row>
    <row r="110" spans="2:25">
      <c r="B110" s="685" t="s">
        <v>436</v>
      </c>
      <c r="C110" s="74">
        <v>-196606609</v>
      </c>
      <c r="D110" s="74">
        <v>-2806269</v>
      </c>
      <c r="E110" s="74">
        <v>0</v>
      </c>
      <c r="F110" s="74">
        <v>0</v>
      </c>
      <c r="G110" s="74">
        <v>0</v>
      </c>
      <c r="H110" s="74">
        <v>-175</v>
      </c>
      <c r="I110" s="74">
        <v>-199413053</v>
      </c>
      <c r="K110" s="74">
        <v>0</v>
      </c>
      <c r="L110" s="74">
        <v>0</v>
      </c>
      <c r="M110" s="74">
        <v>-199413053</v>
      </c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</row>
    <row r="111" spans="2:25">
      <c r="B111" s="686" t="s">
        <v>256</v>
      </c>
      <c r="C111" s="688">
        <v>61253230</v>
      </c>
      <c r="D111" s="688">
        <v>2806199</v>
      </c>
      <c r="E111" s="688">
        <v>0</v>
      </c>
      <c r="F111" s="688">
        <v>0</v>
      </c>
      <c r="G111" s="688">
        <v>0</v>
      </c>
      <c r="H111" s="688">
        <v>111060</v>
      </c>
      <c r="I111" s="688">
        <v>64170489</v>
      </c>
      <c r="K111" s="700">
        <v>0</v>
      </c>
      <c r="L111" s="688">
        <v>0</v>
      </c>
      <c r="M111" s="688">
        <v>64170489</v>
      </c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</row>
    <row r="112" spans="2:25">
      <c r="K112" s="697"/>
      <c r="L112" s="697"/>
      <c r="M112" s="697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</row>
    <row r="113" spans="2:25">
      <c r="B113" s="701"/>
      <c r="C113" s="673"/>
      <c r="D113" s="673"/>
      <c r="E113" s="673"/>
      <c r="F113" s="673"/>
      <c r="G113" s="673"/>
      <c r="H113" s="673"/>
      <c r="I113" s="674"/>
      <c r="K113" s="672"/>
      <c r="L113" s="673"/>
      <c r="M113" s="674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</row>
    <row r="114" spans="2:25">
      <c r="B114" s="680" t="s">
        <v>253</v>
      </c>
      <c r="C114" s="681" t="s">
        <v>150</v>
      </c>
      <c r="D114" s="681" t="s">
        <v>150</v>
      </c>
      <c r="E114" s="681" t="s">
        <v>150</v>
      </c>
      <c r="F114" s="681" t="s">
        <v>150</v>
      </c>
      <c r="G114" s="681" t="s">
        <v>150</v>
      </c>
      <c r="H114" s="681" t="s">
        <v>150</v>
      </c>
      <c r="I114" s="682" t="s">
        <v>150</v>
      </c>
      <c r="K114" s="683" t="s">
        <v>150</v>
      </c>
      <c r="L114" s="681" t="s">
        <v>150</v>
      </c>
      <c r="M114" s="682" t="s">
        <v>150</v>
      </c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</row>
    <row r="115" spans="2:25">
      <c r="B115" s="685" t="s">
        <v>255</v>
      </c>
      <c r="C115" s="74">
        <v>169209996</v>
      </c>
      <c r="D115" s="74">
        <v>2013293</v>
      </c>
      <c r="E115" s="74">
        <v>16246065</v>
      </c>
      <c r="F115" s="74">
        <v>0</v>
      </c>
      <c r="G115" s="74">
        <v>-179247</v>
      </c>
      <c r="H115" s="74">
        <v>-859146</v>
      </c>
      <c r="I115" s="74">
        <v>186430961</v>
      </c>
      <c r="K115" s="74">
        <v>0</v>
      </c>
      <c r="L115" s="74">
        <v>0</v>
      </c>
      <c r="M115" s="74">
        <v>186430961</v>
      </c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</row>
    <row r="116" spans="2:25">
      <c r="B116" s="685" t="s">
        <v>436</v>
      </c>
      <c r="C116" s="74">
        <v>-132027571</v>
      </c>
      <c r="D116" s="74">
        <v>-116428</v>
      </c>
      <c r="E116" s="74">
        <v>-12598502</v>
      </c>
      <c r="F116" s="74">
        <v>0</v>
      </c>
      <c r="G116" s="74">
        <v>1</v>
      </c>
      <c r="H116" s="74">
        <v>2781</v>
      </c>
      <c r="I116" s="74">
        <v>-144739719</v>
      </c>
      <c r="K116" s="74">
        <v>0</v>
      </c>
      <c r="L116" s="74">
        <v>0</v>
      </c>
      <c r="M116" s="74">
        <v>-144739719</v>
      </c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</row>
    <row r="117" spans="2:25">
      <c r="B117" s="686" t="s">
        <v>256</v>
      </c>
      <c r="C117" s="688">
        <v>37182425</v>
      </c>
      <c r="D117" s="688">
        <v>1896865</v>
      </c>
      <c r="E117" s="688">
        <v>3647563</v>
      </c>
      <c r="F117" s="688">
        <v>0</v>
      </c>
      <c r="G117" s="688">
        <v>-179246</v>
      </c>
      <c r="H117" s="688">
        <v>-856365</v>
      </c>
      <c r="I117" s="688">
        <v>41691242</v>
      </c>
      <c r="K117" s="700">
        <v>0</v>
      </c>
      <c r="L117" s="688">
        <v>0</v>
      </c>
      <c r="M117" s="688">
        <v>41691242</v>
      </c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</row>
    <row r="118" spans="2:25">
      <c r="K118" s="697"/>
      <c r="L118" s="697"/>
      <c r="M118" s="697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</row>
    <row r="119" spans="2:25">
      <c r="B119" s="701"/>
      <c r="C119" s="673"/>
      <c r="D119" s="673"/>
      <c r="E119" s="673"/>
      <c r="F119" s="673"/>
      <c r="G119" s="673"/>
      <c r="H119" s="673"/>
      <c r="I119" s="674"/>
      <c r="K119" s="672"/>
      <c r="L119" s="673"/>
      <c r="M119" s="674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</row>
    <row r="120" spans="2:25">
      <c r="B120" s="680" t="s">
        <v>1031</v>
      </c>
      <c r="C120" s="681" t="s">
        <v>150</v>
      </c>
      <c r="D120" s="681" t="s">
        <v>150</v>
      </c>
      <c r="E120" s="681" t="s">
        <v>150</v>
      </c>
      <c r="F120" s="681" t="s">
        <v>150</v>
      </c>
      <c r="G120" s="681" t="s">
        <v>150</v>
      </c>
      <c r="H120" s="681" t="s">
        <v>150</v>
      </c>
      <c r="I120" s="682" t="s">
        <v>150</v>
      </c>
      <c r="K120" s="683" t="s">
        <v>150</v>
      </c>
      <c r="L120" s="681" t="s">
        <v>150</v>
      </c>
      <c r="M120" s="682" t="s">
        <v>150</v>
      </c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</row>
    <row r="121" spans="2:25">
      <c r="B121" s="685" t="s">
        <v>255</v>
      </c>
      <c r="C121" s="74">
        <v>400057743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400057743</v>
      </c>
      <c r="K121" s="74">
        <v>0</v>
      </c>
      <c r="L121" s="74">
        <v>0</v>
      </c>
      <c r="M121" s="74">
        <v>400057743</v>
      </c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</row>
    <row r="122" spans="2:25">
      <c r="B122" s="685" t="s">
        <v>436</v>
      </c>
      <c r="C122" s="74">
        <v>-253963920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-253963920</v>
      </c>
      <c r="K122" s="74">
        <v>0</v>
      </c>
      <c r="L122" s="74">
        <v>0</v>
      </c>
      <c r="M122" s="74">
        <v>-253963920</v>
      </c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</row>
    <row r="123" spans="2:25">
      <c r="B123" s="686" t="s">
        <v>256</v>
      </c>
      <c r="C123" s="688">
        <v>146093823</v>
      </c>
      <c r="D123" s="688">
        <v>0</v>
      </c>
      <c r="E123" s="688">
        <v>0</v>
      </c>
      <c r="F123" s="688">
        <v>0</v>
      </c>
      <c r="G123" s="688">
        <v>0</v>
      </c>
      <c r="H123" s="688">
        <v>0</v>
      </c>
      <c r="I123" s="688">
        <v>146093823</v>
      </c>
      <c r="K123" s="700">
        <v>0</v>
      </c>
      <c r="L123" s="688">
        <v>0</v>
      </c>
      <c r="M123" s="688">
        <v>146093823</v>
      </c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</row>
    <row r="124" spans="2:25">
      <c r="B124" s="698"/>
      <c r="C124" s="699"/>
      <c r="D124" s="699"/>
      <c r="E124" s="699"/>
      <c r="F124" s="699"/>
      <c r="G124" s="699"/>
      <c r="H124" s="699"/>
      <c r="I124" s="699"/>
      <c r="K124" s="697"/>
      <c r="L124" s="697"/>
      <c r="M124" s="697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</row>
    <row r="125" spans="2:25" ht="39">
      <c r="B125" s="672" t="s">
        <v>1399</v>
      </c>
      <c r="C125" s="673" t="s">
        <v>418</v>
      </c>
      <c r="D125" s="673" t="s">
        <v>210</v>
      </c>
      <c r="E125" s="673" t="s">
        <v>245</v>
      </c>
      <c r="F125" s="673" t="s">
        <v>517</v>
      </c>
      <c r="G125" s="673" t="s">
        <v>246</v>
      </c>
      <c r="H125" s="673" t="s">
        <v>247</v>
      </c>
      <c r="I125" s="674" t="s">
        <v>248</v>
      </c>
      <c r="K125" s="697"/>
      <c r="L125" s="697"/>
      <c r="M125" s="697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</row>
    <row r="126" spans="2:25">
      <c r="B126" s="702" t="s">
        <v>606</v>
      </c>
      <c r="C126" s="677"/>
      <c r="D126" s="677"/>
      <c r="E126" s="677"/>
      <c r="F126" s="677"/>
      <c r="G126" s="677"/>
      <c r="H126" s="677"/>
      <c r="I126" s="678"/>
      <c r="K126" s="697"/>
      <c r="L126" s="697"/>
      <c r="M126" s="697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</row>
    <row r="127" spans="2:25">
      <c r="B127" s="703" t="s">
        <v>152</v>
      </c>
      <c r="C127" s="681" t="s">
        <v>150</v>
      </c>
      <c r="D127" s="681" t="s">
        <v>150</v>
      </c>
      <c r="E127" s="681" t="s">
        <v>150</v>
      </c>
      <c r="F127" s="681" t="s">
        <v>150</v>
      </c>
      <c r="G127" s="681" t="s">
        <v>150</v>
      </c>
      <c r="H127" s="681" t="s">
        <v>150</v>
      </c>
      <c r="I127" s="682" t="s">
        <v>150</v>
      </c>
      <c r="K127" s="697"/>
      <c r="L127" s="697"/>
      <c r="M127" s="697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</row>
    <row r="128" spans="2:25">
      <c r="B128" s="704" t="s">
        <v>584</v>
      </c>
      <c r="C128" s="82">
        <v>335696124</v>
      </c>
      <c r="D128" s="82">
        <v>160648917</v>
      </c>
      <c r="E128" s="82">
        <v>20401153</v>
      </c>
      <c r="F128" s="82">
        <v>1962141</v>
      </c>
      <c r="G128" s="82">
        <v>0</v>
      </c>
      <c r="H128" s="82">
        <v>46217703</v>
      </c>
      <c r="I128" s="645">
        <v>564926038</v>
      </c>
      <c r="K128" s="697"/>
      <c r="L128" s="697"/>
      <c r="M128" s="697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</row>
    <row r="129" spans="2:25">
      <c r="B129" s="72" t="s">
        <v>71</v>
      </c>
      <c r="C129" s="82">
        <v>0</v>
      </c>
      <c r="D129" s="82">
        <v>3149747</v>
      </c>
      <c r="E129" s="82">
        <v>0</v>
      </c>
      <c r="F129" s="82">
        <v>0</v>
      </c>
      <c r="G129" s="82">
        <v>38935</v>
      </c>
      <c r="H129" s="82">
        <v>174892303</v>
      </c>
      <c r="I129" s="78">
        <v>178080985</v>
      </c>
      <c r="K129" s="697"/>
      <c r="L129" s="697"/>
      <c r="M129" s="697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</row>
    <row r="130" spans="2:25">
      <c r="B130" s="72" t="s">
        <v>34</v>
      </c>
      <c r="C130" s="82">
        <v>30006213</v>
      </c>
      <c r="D130" s="82">
        <v>5886779</v>
      </c>
      <c r="E130" s="82">
        <v>2048649</v>
      </c>
      <c r="F130" s="82">
        <v>4168728</v>
      </c>
      <c r="G130" s="82">
        <v>504439</v>
      </c>
      <c r="H130" s="82">
        <v>13123054</v>
      </c>
      <c r="I130" s="78">
        <v>55737862</v>
      </c>
      <c r="K130" s="697"/>
      <c r="L130" s="697"/>
      <c r="M130" s="697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</row>
    <row r="131" spans="2:25">
      <c r="B131" s="72" t="s">
        <v>622</v>
      </c>
      <c r="C131" s="82">
        <v>516836771</v>
      </c>
      <c r="D131" s="82">
        <v>28743798</v>
      </c>
      <c r="E131" s="82">
        <v>89922498</v>
      </c>
      <c r="F131" s="82">
        <v>38561492</v>
      </c>
      <c r="G131" s="82">
        <v>175013986</v>
      </c>
      <c r="H131" s="82">
        <v>26382659</v>
      </c>
      <c r="I131" s="78">
        <v>875461204</v>
      </c>
      <c r="K131" s="697"/>
      <c r="L131" s="697"/>
      <c r="M131" s="697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</row>
    <row r="132" spans="2:25">
      <c r="B132" s="72" t="s">
        <v>588</v>
      </c>
      <c r="C132" s="82">
        <v>0</v>
      </c>
      <c r="D132" s="82">
        <v>0</v>
      </c>
      <c r="E132" s="82">
        <v>0</v>
      </c>
      <c r="F132" s="82">
        <v>0</v>
      </c>
      <c r="G132" s="82">
        <v>13005665</v>
      </c>
      <c r="H132" s="82">
        <v>0</v>
      </c>
      <c r="I132" s="78">
        <v>13005665</v>
      </c>
      <c r="K132" s="697"/>
      <c r="L132" s="697"/>
      <c r="M132" s="697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</row>
    <row r="133" spans="2:25">
      <c r="B133" s="705" t="s">
        <v>16</v>
      </c>
      <c r="C133" s="82">
        <v>1109754819</v>
      </c>
      <c r="D133" s="82">
        <v>0</v>
      </c>
      <c r="E133" s="82">
        <v>313272972</v>
      </c>
      <c r="F133" s="82">
        <v>213831148</v>
      </c>
      <c r="G133" s="82">
        <v>0</v>
      </c>
      <c r="H133" s="82">
        <v>0</v>
      </c>
      <c r="I133" s="78">
        <v>1636858939</v>
      </c>
      <c r="K133" s="697"/>
      <c r="L133" s="697"/>
      <c r="M133" s="697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</row>
    <row r="134" spans="2:25">
      <c r="B134" s="72" t="s">
        <v>17</v>
      </c>
      <c r="C134" s="82">
        <v>91622172</v>
      </c>
      <c r="D134" s="82">
        <v>18527463</v>
      </c>
      <c r="E134" s="82">
        <v>4754416</v>
      </c>
      <c r="F134" s="82">
        <v>5724521</v>
      </c>
      <c r="G134" s="82">
        <v>0</v>
      </c>
      <c r="H134" s="82">
        <v>21714149</v>
      </c>
      <c r="I134" s="78">
        <v>142342721</v>
      </c>
      <c r="K134" s="697"/>
      <c r="L134" s="697"/>
      <c r="M134" s="697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</row>
    <row r="135" spans="2:25">
      <c r="B135" s="72" t="s">
        <v>1226</v>
      </c>
      <c r="C135" s="82">
        <v>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78">
        <v>0</v>
      </c>
      <c r="K135" s="697"/>
      <c r="L135" s="697"/>
      <c r="M135" s="697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</row>
    <row r="136" spans="2:25">
      <c r="B136" s="76" t="s">
        <v>111</v>
      </c>
      <c r="C136" s="78">
        <v>2083916099</v>
      </c>
      <c r="D136" s="78">
        <v>216956704</v>
      </c>
      <c r="E136" s="78">
        <v>430399688</v>
      </c>
      <c r="F136" s="78">
        <v>264248030</v>
      </c>
      <c r="G136" s="78">
        <v>188563025</v>
      </c>
      <c r="H136" s="78">
        <v>282329868</v>
      </c>
      <c r="I136" s="78">
        <v>3466413414</v>
      </c>
      <c r="K136" s="697"/>
      <c r="L136" s="697"/>
      <c r="M136" s="697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</row>
    <row r="137" spans="2:25" ht="5.25" customHeight="1">
      <c r="B137" s="698"/>
      <c r="C137" s="699"/>
      <c r="D137" s="699"/>
      <c r="E137" s="699"/>
      <c r="F137" s="699"/>
      <c r="G137" s="699"/>
      <c r="H137" s="699"/>
      <c r="I137" s="699"/>
      <c r="K137" s="697"/>
      <c r="L137" s="697"/>
      <c r="M137" s="697"/>
      <c r="O137" s="706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</row>
    <row r="138" spans="2:25">
      <c r="B138" s="68" t="s">
        <v>153</v>
      </c>
      <c r="C138" s="707"/>
      <c r="D138" s="707"/>
      <c r="E138" s="707"/>
      <c r="F138" s="707"/>
      <c r="G138" s="707"/>
      <c r="H138" s="707"/>
      <c r="I138" s="708"/>
      <c r="K138" s="697"/>
      <c r="L138" s="697"/>
      <c r="M138" s="697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</row>
    <row r="139" spans="2:25">
      <c r="B139" s="705" t="s">
        <v>449</v>
      </c>
      <c r="C139" s="82">
        <v>0</v>
      </c>
      <c r="D139" s="82">
        <v>0</v>
      </c>
      <c r="E139" s="82">
        <v>0</v>
      </c>
      <c r="F139" s="82">
        <v>0</v>
      </c>
      <c r="G139" s="82">
        <v>0</v>
      </c>
      <c r="H139" s="82">
        <v>245791550</v>
      </c>
      <c r="I139" s="78">
        <v>245791550</v>
      </c>
      <c r="K139" s="697"/>
      <c r="L139" s="697"/>
      <c r="M139" s="697"/>
      <c r="O139" s="706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</row>
    <row r="140" spans="2:25">
      <c r="B140" s="705" t="s">
        <v>448</v>
      </c>
      <c r="C140" s="82">
        <v>19772380</v>
      </c>
      <c r="D140" s="82">
        <v>5087672</v>
      </c>
      <c r="E140" s="82">
        <v>1211153</v>
      </c>
      <c r="F140" s="82">
        <v>2014894</v>
      </c>
      <c r="G140" s="82">
        <v>198824</v>
      </c>
      <c r="H140" s="82">
        <v>1170578</v>
      </c>
      <c r="I140" s="78">
        <v>29455501</v>
      </c>
      <c r="K140" s="697"/>
      <c r="L140" s="697"/>
      <c r="M140" s="697"/>
      <c r="O140" s="706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</row>
    <row r="141" spans="2:25">
      <c r="B141" s="72" t="s">
        <v>623</v>
      </c>
      <c r="C141" s="82">
        <v>200673</v>
      </c>
      <c r="D141" s="82">
        <v>35</v>
      </c>
      <c r="E141" s="82">
        <v>0</v>
      </c>
      <c r="F141" s="82">
        <v>0</v>
      </c>
      <c r="G141" s="82">
        <v>-62395</v>
      </c>
      <c r="H141" s="82">
        <v>0</v>
      </c>
      <c r="I141" s="78">
        <v>138313</v>
      </c>
      <c r="K141" s="697"/>
      <c r="L141" s="697"/>
      <c r="M141" s="697"/>
      <c r="O141" s="706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</row>
    <row r="142" spans="2:25">
      <c r="B142" s="705" t="s">
        <v>447</v>
      </c>
      <c r="C142" s="82">
        <v>473610</v>
      </c>
      <c r="D142" s="82">
        <v>0</v>
      </c>
      <c r="E142" s="82">
        <v>0</v>
      </c>
      <c r="F142" s="82">
        <v>0</v>
      </c>
      <c r="G142" s="82">
        <v>331029291</v>
      </c>
      <c r="H142" s="82">
        <v>0</v>
      </c>
      <c r="I142" s="78">
        <v>331502901</v>
      </c>
      <c r="K142" s="697"/>
      <c r="L142" s="697"/>
      <c r="M142" s="697"/>
      <c r="O142" s="706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</row>
    <row r="143" spans="2:25">
      <c r="B143" s="705" t="s">
        <v>450</v>
      </c>
      <c r="C143" s="82">
        <v>459922699</v>
      </c>
      <c r="D143" s="82">
        <v>2235340</v>
      </c>
      <c r="E143" s="82">
        <v>14181955</v>
      </c>
      <c r="F143" s="82">
        <v>126923577</v>
      </c>
      <c r="G143" s="82">
        <v>806868</v>
      </c>
      <c r="H143" s="82">
        <v>258166131</v>
      </c>
      <c r="I143" s="78">
        <v>862236570</v>
      </c>
      <c r="K143" s="697"/>
      <c r="L143" s="697"/>
      <c r="M143" s="697"/>
      <c r="O143" s="706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</row>
    <row r="144" spans="2:25">
      <c r="B144" s="705" t="s">
        <v>451</v>
      </c>
      <c r="C144" s="82">
        <v>1943431003</v>
      </c>
      <c r="D144" s="82">
        <v>36504633</v>
      </c>
      <c r="E144" s="82">
        <v>14423590</v>
      </c>
      <c r="F144" s="82">
        <v>5998924</v>
      </c>
      <c r="G144" s="82">
        <v>59438080</v>
      </c>
      <c r="H144" s="82">
        <v>0</v>
      </c>
      <c r="I144" s="78">
        <v>2059796230</v>
      </c>
      <c r="K144" s="709"/>
      <c r="L144" s="709"/>
      <c r="M144" s="709"/>
      <c r="O144" s="706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</row>
    <row r="145" spans="2:25">
      <c r="B145" s="705" t="s">
        <v>380</v>
      </c>
      <c r="C145" s="82">
        <v>2561441330</v>
      </c>
      <c r="D145" s="82">
        <v>502022258</v>
      </c>
      <c r="E145" s="82">
        <v>529055274</v>
      </c>
      <c r="F145" s="82">
        <v>299828244</v>
      </c>
      <c r="G145" s="82">
        <v>703762</v>
      </c>
      <c r="H145" s="82">
        <v>217684828</v>
      </c>
      <c r="I145" s="78">
        <v>4110735696</v>
      </c>
      <c r="K145" s="709"/>
      <c r="L145" s="709"/>
      <c r="M145" s="709"/>
      <c r="O145" s="706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</row>
    <row r="146" spans="2:25">
      <c r="B146" s="72" t="s">
        <v>590</v>
      </c>
      <c r="C146" s="82">
        <v>0</v>
      </c>
      <c r="D146" s="82">
        <v>3392498650</v>
      </c>
      <c r="E146" s="82">
        <v>0</v>
      </c>
      <c r="F146" s="82">
        <v>0</v>
      </c>
      <c r="G146" s="82">
        <v>0</v>
      </c>
      <c r="H146" s="82">
        <v>0</v>
      </c>
      <c r="I146" s="78">
        <v>3392498650</v>
      </c>
      <c r="K146" s="697"/>
      <c r="L146" s="697"/>
      <c r="M146" s="697"/>
      <c r="O146" s="706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</row>
    <row r="147" spans="2:25">
      <c r="B147" s="705" t="s">
        <v>6</v>
      </c>
      <c r="C147" s="82">
        <v>72845680</v>
      </c>
      <c r="D147" s="82">
        <v>13147</v>
      </c>
      <c r="E147" s="82">
        <v>0</v>
      </c>
      <c r="F147" s="82">
        <v>0</v>
      </c>
      <c r="G147" s="82">
        <v>0</v>
      </c>
      <c r="H147" s="82">
        <v>758826</v>
      </c>
      <c r="I147" s="78">
        <v>73617653</v>
      </c>
      <c r="K147" s="697"/>
      <c r="L147" s="697"/>
      <c r="M147" s="697"/>
      <c r="O147" s="706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</row>
    <row r="148" spans="2:25">
      <c r="B148" s="705" t="s">
        <v>351</v>
      </c>
      <c r="C148" s="82">
        <v>22227941</v>
      </c>
      <c r="D148" s="82">
        <v>10004450</v>
      </c>
      <c r="E148" s="82">
        <v>0</v>
      </c>
      <c r="F148" s="82">
        <v>0</v>
      </c>
      <c r="G148" s="82">
        <v>0</v>
      </c>
      <c r="H148" s="82">
        <v>337405067</v>
      </c>
      <c r="I148" s="78">
        <v>369637458</v>
      </c>
      <c r="K148" s="697"/>
      <c r="L148" s="697"/>
      <c r="M148" s="697"/>
      <c r="O148" s="706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</row>
    <row r="149" spans="2:25">
      <c r="B149" s="710" t="s">
        <v>452</v>
      </c>
      <c r="C149" s="711">
        <v>5080315316</v>
      </c>
      <c r="D149" s="711">
        <v>3948366185</v>
      </c>
      <c r="E149" s="711">
        <v>558871972</v>
      </c>
      <c r="F149" s="711">
        <v>434765639</v>
      </c>
      <c r="G149" s="711">
        <v>392114430</v>
      </c>
      <c r="H149" s="711">
        <v>1060976980</v>
      </c>
      <c r="I149" s="711">
        <v>11475410522</v>
      </c>
      <c r="K149" s="697"/>
      <c r="L149" s="697"/>
      <c r="M149" s="697"/>
      <c r="O149" s="706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</row>
    <row r="150" spans="2:25">
      <c r="B150" s="76" t="s">
        <v>154</v>
      </c>
      <c r="C150" s="711">
        <v>7164231415</v>
      </c>
      <c r="D150" s="711">
        <v>4165322889</v>
      </c>
      <c r="E150" s="711">
        <v>989271660</v>
      </c>
      <c r="F150" s="711">
        <v>699013669</v>
      </c>
      <c r="G150" s="711">
        <v>580677455</v>
      </c>
      <c r="H150" s="711">
        <v>1343306848</v>
      </c>
      <c r="I150" s="711">
        <v>14941823936</v>
      </c>
      <c r="K150" s="697"/>
      <c r="L150" s="697"/>
      <c r="M150" s="697"/>
      <c r="O150" s="706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</row>
    <row r="151" spans="2:25">
      <c r="B151" s="698"/>
      <c r="C151" s="690"/>
      <c r="D151" s="690"/>
      <c r="E151" s="690"/>
      <c r="F151" s="690"/>
      <c r="G151" s="690"/>
      <c r="H151" s="690"/>
      <c r="I151" s="690"/>
      <c r="K151" s="697"/>
      <c r="L151" s="697"/>
      <c r="M151" s="697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</row>
    <row r="152" spans="2:25">
      <c r="B152" s="698"/>
      <c r="C152" s="712"/>
      <c r="D152" s="712"/>
      <c r="E152" s="712"/>
      <c r="F152" s="712"/>
      <c r="G152" s="712"/>
      <c r="H152" s="712"/>
      <c r="I152" s="712"/>
      <c r="K152" s="697"/>
      <c r="L152" s="697"/>
      <c r="M152" s="697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</row>
    <row r="153" spans="2:25">
      <c r="B153" s="698"/>
      <c r="C153" s="690"/>
      <c r="D153" s="690"/>
      <c r="E153" s="690"/>
      <c r="F153" s="690"/>
      <c r="G153" s="690"/>
      <c r="H153" s="690"/>
      <c r="I153" s="690"/>
      <c r="K153" s="697"/>
      <c r="L153" s="697"/>
      <c r="M153" s="697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</row>
    <row r="154" spans="2:25" ht="39">
      <c r="B154" s="672" t="s">
        <v>1225</v>
      </c>
      <c r="C154" s="673" t="s">
        <v>418</v>
      </c>
      <c r="D154" s="673" t="s">
        <v>210</v>
      </c>
      <c r="E154" s="673" t="s">
        <v>245</v>
      </c>
      <c r="F154" s="673" t="s">
        <v>517</v>
      </c>
      <c r="G154" s="673" t="s">
        <v>246</v>
      </c>
      <c r="H154" s="673" t="s">
        <v>247</v>
      </c>
      <c r="I154" s="674" t="s">
        <v>248</v>
      </c>
      <c r="K154" s="697"/>
      <c r="L154" s="697"/>
      <c r="M154" s="697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</row>
    <row r="155" spans="2:25">
      <c r="B155" s="702" t="s">
        <v>606</v>
      </c>
      <c r="C155" s="677"/>
      <c r="D155" s="677"/>
      <c r="E155" s="677"/>
      <c r="F155" s="677"/>
      <c r="G155" s="677"/>
      <c r="H155" s="677"/>
      <c r="I155" s="678"/>
      <c r="K155" s="697"/>
      <c r="L155" s="697"/>
      <c r="M155" s="697"/>
      <c r="O155" s="690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</row>
    <row r="156" spans="2:25">
      <c r="B156" s="703" t="s">
        <v>152</v>
      </c>
      <c r="C156" s="681" t="s">
        <v>150</v>
      </c>
      <c r="D156" s="681" t="s">
        <v>150</v>
      </c>
      <c r="E156" s="681" t="s">
        <v>150</v>
      </c>
      <c r="F156" s="681" t="s">
        <v>150</v>
      </c>
      <c r="G156" s="681" t="s">
        <v>150</v>
      </c>
      <c r="H156" s="681" t="s">
        <v>150</v>
      </c>
      <c r="I156" s="682" t="s">
        <v>150</v>
      </c>
      <c r="K156" s="697"/>
      <c r="L156" s="697"/>
      <c r="M156" s="697"/>
      <c r="O156" s="690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</row>
    <row r="157" spans="2:25">
      <c r="B157" s="704" t="s">
        <v>584</v>
      </c>
      <c r="C157" s="713">
        <v>392736988</v>
      </c>
      <c r="D157" s="713">
        <v>59869425</v>
      </c>
      <c r="E157" s="713">
        <v>19547957</v>
      </c>
      <c r="F157" s="713">
        <v>1962141</v>
      </c>
      <c r="G157" s="713">
        <v>0</v>
      </c>
      <c r="H157" s="713">
        <v>9009073</v>
      </c>
      <c r="I157" s="645">
        <v>483125584</v>
      </c>
      <c r="K157" s="697"/>
      <c r="L157" s="697"/>
      <c r="M157" s="697"/>
      <c r="O157" s="690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</row>
    <row r="158" spans="2:25">
      <c r="B158" s="72" t="s">
        <v>71</v>
      </c>
      <c r="C158" s="74">
        <v>0</v>
      </c>
      <c r="D158" s="74">
        <v>3547398</v>
      </c>
      <c r="E158" s="74">
        <v>0</v>
      </c>
      <c r="F158" s="74">
        <v>0</v>
      </c>
      <c r="G158" s="74">
        <v>1550818</v>
      </c>
      <c r="H158" s="74">
        <v>205983238</v>
      </c>
      <c r="I158" s="645">
        <v>211081454</v>
      </c>
      <c r="K158" s="697"/>
      <c r="L158" s="697"/>
      <c r="M158" s="697"/>
      <c r="O158" s="690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</row>
    <row r="159" spans="2:25">
      <c r="B159" s="72" t="s">
        <v>34</v>
      </c>
      <c r="C159" s="74">
        <v>18274763</v>
      </c>
      <c r="D159" s="74">
        <v>1038279</v>
      </c>
      <c r="E159" s="74">
        <v>864014</v>
      </c>
      <c r="F159" s="74">
        <v>2949047</v>
      </c>
      <c r="G159" s="74">
        <v>311782</v>
      </c>
      <c r="H159" s="74">
        <v>9261025</v>
      </c>
      <c r="I159" s="645">
        <v>32698910</v>
      </c>
      <c r="K159" s="697"/>
      <c r="L159" s="697"/>
      <c r="M159" s="697"/>
      <c r="O159" s="690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</row>
    <row r="160" spans="2:25">
      <c r="B160" s="72" t="s">
        <v>622</v>
      </c>
      <c r="C160" s="74">
        <v>413192139</v>
      </c>
      <c r="D160" s="74">
        <v>32507227</v>
      </c>
      <c r="E160" s="74">
        <v>90137526</v>
      </c>
      <c r="F160" s="74">
        <v>45230482</v>
      </c>
      <c r="G160" s="74">
        <v>99963318</v>
      </c>
      <c r="H160" s="74">
        <v>20652511</v>
      </c>
      <c r="I160" s="78">
        <v>701683203</v>
      </c>
      <c r="K160" s="697"/>
      <c r="L160" s="697"/>
      <c r="M160" s="697"/>
      <c r="O160" s="690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</row>
    <row r="161" spans="2:25">
      <c r="B161" s="72" t="s">
        <v>588</v>
      </c>
      <c r="C161" s="74">
        <v>0</v>
      </c>
      <c r="D161" s="74">
        <v>0</v>
      </c>
      <c r="E161" s="74">
        <v>0</v>
      </c>
      <c r="F161" s="74">
        <v>0</v>
      </c>
      <c r="G161" s="74">
        <v>12629727</v>
      </c>
      <c r="H161" s="74">
        <v>0</v>
      </c>
      <c r="I161" s="78">
        <v>12629727</v>
      </c>
      <c r="K161" s="697"/>
      <c r="L161" s="697"/>
      <c r="M161" s="697"/>
      <c r="O161" s="690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</row>
    <row r="162" spans="2:25">
      <c r="B162" s="705" t="s">
        <v>16</v>
      </c>
      <c r="C162" s="74">
        <v>955700051</v>
      </c>
      <c r="D162" s="74">
        <v>0</v>
      </c>
      <c r="E162" s="74">
        <v>254232051</v>
      </c>
      <c r="F162" s="74">
        <v>201288807</v>
      </c>
      <c r="G162" s="74">
        <v>0</v>
      </c>
      <c r="H162" s="74">
        <v>0</v>
      </c>
      <c r="I162" s="78">
        <v>1411220909</v>
      </c>
      <c r="K162" s="697"/>
      <c r="L162" s="697"/>
      <c r="M162" s="697"/>
      <c r="O162" s="690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</row>
    <row r="163" spans="2:25">
      <c r="B163" s="72" t="s">
        <v>17</v>
      </c>
      <c r="C163" s="74">
        <v>74212183</v>
      </c>
      <c r="D163" s="74">
        <v>18451804</v>
      </c>
      <c r="E163" s="74">
        <v>4557921</v>
      </c>
      <c r="F163" s="74">
        <v>6437206</v>
      </c>
      <c r="G163" s="74">
        <v>0</v>
      </c>
      <c r="H163" s="74">
        <v>20178323</v>
      </c>
      <c r="I163" s="78">
        <v>123837437</v>
      </c>
      <c r="K163" s="697"/>
      <c r="L163" s="697"/>
      <c r="M163" s="697"/>
      <c r="O163" s="690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</row>
    <row r="164" spans="2:25">
      <c r="B164" s="72" t="s">
        <v>1226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8">
        <v>0</v>
      </c>
      <c r="K164" s="697"/>
      <c r="L164" s="697"/>
      <c r="M164" s="697"/>
      <c r="O164" s="690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</row>
    <row r="165" spans="2:25">
      <c r="B165" s="76" t="s">
        <v>111</v>
      </c>
      <c r="C165" s="78">
        <v>1854116124</v>
      </c>
      <c r="D165" s="78">
        <v>115414133</v>
      </c>
      <c r="E165" s="78">
        <v>369339469</v>
      </c>
      <c r="F165" s="78">
        <v>257867683</v>
      </c>
      <c r="G165" s="78">
        <v>114455645</v>
      </c>
      <c r="H165" s="78">
        <v>265084170</v>
      </c>
      <c r="I165" s="78">
        <v>2976277224</v>
      </c>
      <c r="K165" s="697"/>
      <c r="L165" s="697"/>
      <c r="M165" s="697"/>
      <c r="O165" s="690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</row>
    <row r="166" spans="2:25" ht="5.25" customHeight="1">
      <c r="B166" s="698"/>
      <c r="C166" s="699"/>
      <c r="D166" s="699"/>
      <c r="E166" s="699"/>
      <c r="F166" s="699"/>
      <c r="G166" s="699"/>
      <c r="H166" s="699"/>
      <c r="I166" s="699"/>
      <c r="K166" s="697"/>
      <c r="L166" s="697"/>
      <c r="M166" s="697"/>
      <c r="O166" s="690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</row>
    <row r="167" spans="2:25">
      <c r="B167" s="68" t="s">
        <v>153</v>
      </c>
      <c r="C167" s="707"/>
      <c r="D167" s="707"/>
      <c r="E167" s="707"/>
      <c r="F167" s="707"/>
      <c r="G167" s="707"/>
      <c r="H167" s="707"/>
      <c r="I167" s="708"/>
      <c r="K167" s="697"/>
      <c r="L167" s="697"/>
      <c r="M167" s="697"/>
      <c r="O167" s="690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</row>
    <row r="168" spans="2:25">
      <c r="B168" s="714" t="s">
        <v>449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230585174</v>
      </c>
      <c r="I168" s="78">
        <v>230585174</v>
      </c>
      <c r="K168" s="697"/>
      <c r="L168" s="697"/>
      <c r="M168" s="697"/>
      <c r="O168" s="690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</row>
    <row r="169" spans="2:25">
      <c r="B169" s="714" t="s">
        <v>448</v>
      </c>
      <c r="C169" s="74">
        <v>17041102</v>
      </c>
      <c r="D169" s="74">
        <v>5670701</v>
      </c>
      <c r="E169" s="74">
        <v>842050</v>
      </c>
      <c r="F169" s="74">
        <v>1996138</v>
      </c>
      <c r="G169" s="74">
        <v>107268</v>
      </c>
      <c r="H169" s="74">
        <v>821769</v>
      </c>
      <c r="I169" s="78">
        <v>26479028</v>
      </c>
      <c r="K169" s="697"/>
      <c r="L169" s="697"/>
      <c r="M169" s="697"/>
      <c r="O169" s="690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</row>
    <row r="170" spans="2:25">
      <c r="B170" s="72" t="s">
        <v>623</v>
      </c>
      <c r="C170" s="74">
        <v>45890</v>
      </c>
      <c r="D170" s="74">
        <v>2377</v>
      </c>
      <c r="E170" s="74">
        <v>0</v>
      </c>
      <c r="F170" s="74">
        <v>0</v>
      </c>
      <c r="G170" s="74">
        <v>108332</v>
      </c>
      <c r="H170" s="74">
        <v>0</v>
      </c>
      <c r="I170" s="78">
        <v>156599</v>
      </c>
      <c r="K170" s="697"/>
      <c r="L170" s="697"/>
      <c r="M170" s="697"/>
      <c r="O170" s="690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</row>
    <row r="171" spans="2:25">
      <c r="B171" s="714" t="s">
        <v>447</v>
      </c>
      <c r="C171" s="74">
        <v>1497560</v>
      </c>
      <c r="D171" s="74">
        <v>0</v>
      </c>
      <c r="E171" s="74">
        <v>0</v>
      </c>
      <c r="F171" s="74">
        <v>0</v>
      </c>
      <c r="G171" s="74">
        <v>333159443</v>
      </c>
      <c r="H171" s="74">
        <v>0</v>
      </c>
      <c r="I171" s="78">
        <v>334657003</v>
      </c>
      <c r="K171" s="697"/>
      <c r="L171" s="697"/>
      <c r="M171" s="697"/>
      <c r="O171" s="690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</row>
    <row r="172" spans="2:25">
      <c r="B172" s="714" t="s">
        <v>450</v>
      </c>
      <c r="C172" s="74">
        <v>410132086</v>
      </c>
      <c r="D172" s="74">
        <v>2032648</v>
      </c>
      <c r="E172" s="74">
        <v>11807572</v>
      </c>
      <c r="F172" s="74">
        <v>126594346</v>
      </c>
      <c r="G172" s="74">
        <v>543656</v>
      </c>
      <c r="H172" s="74">
        <v>222893635</v>
      </c>
      <c r="I172" s="78">
        <v>774003943</v>
      </c>
      <c r="K172" s="690"/>
      <c r="L172" s="690"/>
      <c r="M172" s="690"/>
      <c r="N172" s="690"/>
      <c r="O172" s="690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</row>
    <row r="173" spans="2:25">
      <c r="B173" s="714" t="s">
        <v>451</v>
      </c>
      <c r="C173" s="74">
        <v>1770500305</v>
      </c>
      <c r="D173" s="82">
        <v>33311578</v>
      </c>
      <c r="E173" s="82">
        <v>9096160</v>
      </c>
      <c r="F173" s="82">
        <v>5998924</v>
      </c>
      <c r="G173" s="74">
        <v>54683034</v>
      </c>
      <c r="H173" s="74">
        <v>0</v>
      </c>
      <c r="I173" s="78">
        <v>1873590001</v>
      </c>
      <c r="K173" s="697"/>
      <c r="L173" s="697"/>
      <c r="M173" s="697"/>
      <c r="O173" s="690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</row>
    <row r="174" spans="2:25">
      <c r="B174" s="714" t="s">
        <v>380</v>
      </c>
      <c r="C174" s="74">
        <v>2333007743</v>
      </c>
      <c r="D174" s="74">
        <v>471359419</v>
      </c>
      <c r="E174" s="74">
        <v>437583212</v>
      </c>
      <c r="F174" s="74">
        <v>314764712</v>
      </c>
      <c r="G174" s="74">
        <v>282150</v>
      </c>
      <c r="H174" s="74">
        <v>186125483</v>
      </c>
      <c r="I174" s="78">
        <v>3743122719</v>
      </c>
      <c r="K174" s="697"/>
      <c r="L174" s="697"/>
      <c r="M174" s="697"/>
      <c r="O174" s="690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</row>
    <row r="175" spans="2:25">
      <c r="B175" s="72" t="s">
        <v>590</v>
      </c>
      <c r="C175" s="74">
        <v>0</v>
      </c>
      <c r="D175" s="74">
        <v>3188927576</v>
      </c>
      <c r="E175" s="74">
        <v>0</v>
      </c>
      <c r="F175" s="74">
        <v>0</v>
      </c>
      <c r="G175" s="74">
        <v>0</v>
      </c>
      <c r="H175" s="74">
        <v>0</v>
      </c>
      <c r="I175" s="78">
        <v>3188927576</v>
      </c>
      <c r="K175" s="697"/>
      <c r="L175" s="697"/>
      <c r="M175" s="697"/>
      <c r="O175" s="690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2:25">
      <c r="B176" s="714" t="s">
        <v>6</v>
      </c>
      <c r="C176" s="74">
        <v>67872904</v>
      </c>
      <c r="D176" s="74">
        <v>15194</v>
      </c>
      <c r="E176" s="74">
        <v>0</v>
      </c>
      <c r="F176" s="74">
        <v>0</v>
      </c>
      <c r="G176" s="74">
        <v>0</v>
      </c>
      <c r="H176" s="74">
        <v>884684</v>
      </c>
      <c r="I176" s="78">
        <v>68772782</v>
      </c>
      <c r="K176" s="697"/>
      <c r="L176" s="697"/>
      <c r="M176" s="697"/>
      <c r="O176" s="690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</row>
    <row r="177" spans="2:25">
      <c r="B177" s="714" t="s">
        <v>351</v>
      </c>
      <c r="C177" s="74">
        <v>21229939</v>
      </c>
      <c r="D177" s="74">
        <v>9210907</v>
      </c>
      <c r="E177" s="74">
        <v>0</v>
      </c>
      <c r="F177" s="74">
        <v>0</v>
      </c>
      <c r="G177" s="74">
        <v>0</v>
      </c>
      <c r="H177" s="74">
        <v>326109634</v>
      </c>
      <c r="I177" s="78">
        <v>356550480</v>
      </c>
      <c r="K177" s="697"/>
      <c r="L177" s="697"/>
      <c r="M177" s="697"/>
      <c r="O177" s="690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</row>
    <row r="178" spans="2:25">
      <c r="B178" s="710" t="s">
        <v>452</v>
      </c>
      <c r="C178" s="711">
        <v>4621327529</v>
      </c>
      <c r="D178" s="711">
        <v>3710530400</v>
      </c>
      <c r="E178" s="711">
        <v>459328994</v>
      </c>
      <c r="F178" s="711">
        <v>449354120</v>
      </c>
      <c r="G178" s="711">
        <v>388883883</v>
      </c>
      <c r="H178" s="711">
        <v>967420379</v>
      </c>
      <c r="I178" s="711">
        <v>10596845305</v>
      </c>
      <c r="K178" s="697"/>
      <c r="L178" s="697"/>
      <c r="M178" s="697"/>
      <c r="O178" s="706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</row>
    <row r="179" spans="2:25">
      <c r="B179" s="76" t="s">
        <v>154</v>
      </c>
      <c r="C179" s="711">
        <v>6475443653</v>
      </c>
      <c r="D179" s="711">
        <v>3825944533</v>
      </c>
      <c r="E179" s="711">
        <v>828668463</v>
      </c>
      <c r="F179" s="711">
        <v>707221803</v>
      </c>
      <c r="G179" s="711">
        <v>503339528</v>
      </c>
      <c r="H179" s="711">
        <v>1232504549</v>
      </c>
      <c r="I179" s="711">
        <v>13573122529</v>
      </c>
      <c r="K179" s="697"/>
      <c r="L179" s="697"/>
      <c r="M179" s="697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</row>
    <row r="180" spans="2:25">
      <c r="K180" s="697"/>
      <c r="L180" s="697"/>
      <c r="M180" s="697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</row>
    <row r="181" spans="2:25" ht="39">
      <c r="B181" s="672" t="s">
        <v>244</v>
      </c>
      <c r="C181" s="673" t="s">
        <v>418</v>
      </c>
      <c r="D181" s="673" t="s">
        <v>210</v>
      </c>
      <c r="E181" s="673" t="s">
        <v>245</v>
      </c>
      <c r="F181" s="673" t="s">
        <v>517</v>
      </c>
      <c r="G181" s="673" t="s">
        <v>246</v>
      </c>
      <c r="H181" s="673" t="s">
        <v>247</v>
      </c>
      <c r="I181" s="674" t="s">
        <v>248</v>
      </c>
      <c r="K181" s="697"/>
      <c r="L181" s="697"/>
      <c r="M181" s="697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</row>
    <row r="182" spans="2:25">
      <c r="B182" s="1030" t="s">
        <v>607</v>
      </c>
      <c r="C182" s="677"/>
      <c r="D182" s="677"/>
      <c r="E182" s="677"/>
      <c r="F182" s="677"/>
      <c r="G182" s="677"/>
      <c r="H182" s="677"/>
      <c r="I182" s="678"/>
      <c r="K182" s="697"/>
      <c r="L182" s="697"/>
      <c r="M182" s="697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</row>
    <row r="183" spans="2:25">
      <c r="B183" s="1031"/>
      <c r="C183" s="681" t="s">
        <v>150</v>
      </c>
      <c r="D183" s="681" t="s">
        <v>150</v>
      </c>
      <c r="E183" s="681" t="s">
        <v>150</v>
      </c>
      <c r="F183" s="681" t="s">
        <v>150</v>
      </c>
      <c r="G183" s="681" t="s">
        <v>150</v>
      </c>
      <c r="H183" s="681" t="s">
        <v>150</v>
      </c>
      <c r="I183" s="682" t="s">
        <v>150</v>
      </c>
      <c r="K183" s="697"/>
      <c r="L183" s="697"/>
      <c r="M183" s="697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</row>
    <row r="184" spans="2:25">
      <c r="B184" s="705" t="s">
        <v>1400</v>
      </c>
      <c r="C184" s="74">
        <v>2036018858</v>
      </c>
      <c r="D184" s="74">
        <v>34390154</v>
      </c>
      <c r="E184" s="74">
        <v>364293012</v>
      </c>
      <c r="F184" s="74">
        <v>247060962</v>
      </c>
      <c r="G184" s="74">
        <v>62820081</v>
      </c>
      <c r="H184" s="74">
        <v>122392390</v>
      </c>
      <c r="I184" s="78">
        <v>2866975457</v>
      </c>
      <c r="K184" s="697"/>
      <c r="L184" s="697"/>
      <c r="M184" s="697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</row>
    <row r="185" spans="2:25">
      <c r="B185" s="705" t="s">
        <v>1150</v>
      </c>
      <c r="C185" s="74">
        <v>1895645840</v>
      </c>
      <c r="D185" s="74">
        <v>25601576</v>
      </c>
      <c r="E185" s="74">
        <v>314721887</v>
      </c>
      <c r="F185" s="74">
        <v>242107215</v>
      </c>
      <c r="G185" s="74">
        <v>43801393</v>
      </c>
      <c r="H185" s="74">
        <v>131702571</v>
      </c>
      <c r="I185" s="78">
        <v>2653580482</v>
      </c>
      <c r="K185" s="697"/>
      <c r="L185" s="697"/>
      <c r="M185" s="697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2:25">
      <c r="C186" s="690"/>
      <c r="D186" s="690"/>
      <c r="E186" s="690"/>
      <c r="F186" s="690"/>
      <c r="G186" s="690"/>
      <c r="H186" s="690"/>
      <c r="I186" s="690"/>
      <c r="K186" s="697"/>
      <c r="L186" s="697"/>
      <c r="M186" s="697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</row>
    <row r="187" spans="2:25" ht="4.5" customHeight="1">
      <c r="K187" s="697"/>
      <c r="L187" s="697"/>
      <c r="M187" s="697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</row>
    <row r="188" spans="2:25" ht="26">
      <c r="B188" s="715" t="s">
        <v>519</v>
      </c>
      <c r="C188" s="716" t="s">
        <v>249</v>
      </c>
      <c r="D188" s="716" t="s">
        <v>250</v>
      </c>
      <c r="E188" s="716" t="s">
        <v>252</v>
      </c>
      <c r="F188" s="716" t="s">
        <v>467</v>
      </c>
      <c r="G188" s="716" t="s">
        <v>253</v>
      </c>
      <c r="H188" s="716" t="s">
        <v>1040</v>
      </c>
      <c r="I188" s="716" t="s">
        <v>1140</v>
      </c>
      <c r="J188" s="717" t="s">
        <v>248</v>
      </c>
      <c r="K188" s="697"/>
      <c r="L188" s="697"/>
      <c r="M188" s="697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</row>
    <row r="189" spans="2:25">
      <c r="B189" s="718" t="s">
        <v>1397</v>
      </c>
      <c r="C189" s="719" t="s">
        <v>150</v>
      </c>
      <c r="D189" s="719" t="s">
        <v>150</v>
      </c>
      <c r="E189" s="719" t="s">
        <v>150</v>
      </c>
      <c r="F189" s="719" t="s">
        <v>150</v>
      </c>
      <c r="G189" s="719" t="s">
        <v>150</v>
      </c>
      <c r="H189" s="719" t="s">
        <v>150</v>
      </c>
      <c r="I189" s="719" t="s">
        <v>150</v>
      </c>
      <c r="J189" s="720" t="s">
        <v>150</v>
      </c>
      <c r="K189" s="697"/>
      <c r="L189" s="697"/>
      <c r="M189" s="697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2:25" ht="12.75" customHeight="1">
      <c r="B190" s="721" t="s">
        <v>520</v>
      </c>
      <c r="C190" s="74">
        <v>6365715949</v>
      </c>
      <c r="D190" s="74">
        <v>1944149315</v>
      </c>
      <c r="E190" s="74">
        <v>1451154840</v>
      </c>
      <c r="F190" s="74">
        <v>1647037711</v>
      </c>
      <c r="G190" s="74">
        <v>1612268904</v>
      </c>
      <c r="H190" s="74">
        <v>1825775786</v>
      </c>
      <c r="I190" s="74">
        <v>95721431</v>
      </c>
      <c r="J190" s="78">
        <v>14941823936</v>
      </c>
      <c r="K190" s="697"/>
      <c r="L190" s="697"/>
      <c r="M190" s="697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2:25" ht="12.75" customHeight="1">
      <c r="B191" s="721" t="s">
        <v>521</v>
      </c>
      <c r="C191" s="74">
        <v>6537733266</v>
      </c>
      <c r="D191" s="74">
        <v>822949369</v>
      </c>
      <c r="E191" s="74">
        <v>764274024</v>
      </c>
      <c r="F191" s="74">
        <v>456216219</v>
      </c>
      <c r="G191" s="74">
        <v>308282573</v>
      </c>
      <c r="H191" s="74">
        <v>1082321614</v>
      </c>
      <c r="I191" s="74">
        <v>8966700</v>
      </c>
      <c r="J191" s="78">
        <v>9980743765</v>
      </c>
      <c r="K191" s="722"/>
      <c r="L191" s="697"/>
      <c r="M191" s="697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</row>
    <row r="192" spans="2:25" ht="12.75" customHeight="1">
      <c r="B192" s="721" t="s">
        <v>304</v>
      </c>
      <c r="C192" s="74">
        <v>789699831</v>
      </c>
      <c r="D192" s="74">
        <v>1211418445</v>
      </c>
      <c r="E192" s="74">
        <v>677305125</v>
      </c>
      <c r="F192" s="74">
        <v>992238027</v>
      </c>
      <c r="G192" s="74">
        <v>1173510773</v>
      </c>
      <c r="H192" s="74">
        <v>64913390</v>
      </c>
      <c r="I192" s="74">
        <v>51994580</v>
      </c>
      <c r="J192" s="78">
        <v>4961080171</v>
      </c>
      <c r="K192" s="722"/>
      <c r="L192" s="722"/>
      <c r="M192" s="697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</row>
    <row r="193" spans="2:25" ht="12.75" customHeight="1">
      <c r="B193" s="721" t="s">
        <v>614</v>
      </c>
      <c r="C193" s="74">
        <v>-961717148</v>
      </c>
      <c r="D193" s="74">
        <v>-90218499</v>
      </c>
      <c r="E193" s="74">
        <v>9575691</v>
      </c>
      <c r="F193" s="74">
        <v>198583465</v>
      </c>
      <c r="G193" s="74">
        <v>130475558</v>
      </c>
      <c r="H193" s="74">
        <v>678540782</v>
      </c>
      <c r="I193" s="74">
        <v>34760151</v>
      </c>
      <c r="J193" s="78">
        <v>0</v>
      </c>
      <c r="K193" s="722"/>
      <c r="L193" s="697"/>
      <c r="M193" s="697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</row>
    <row r="194" spans="2:25" ht="12.75" customHeight="1">
      <c r="B194" s="721" t="s">
        <v>609</v>
      </c>
      <c r="C194" s="74">
        <v>-172017317</v>
      </c>
      <c r="D194" s="74">
        <v>1121199946</v>
      </c>
      <c r="E194" s="74">
        <v>686880816</v>
      </c>
      <c r="F194" s="74">
        <v>1190821492</v>
      </c>
      <c r="G194" s="74">
        <v>1303986331</v>
      </c>
      <c r="H194" s="74">
        <v>743454172</v>
      </c>
      <c r="I194" s="74">
        <v>86754731</v>
      </c>
      <c r="J194" s="78">
        <v>4961080171</v>
      </c>
      <c r="K194" s="697"/>
      <c r="L194" s="697"/>
      <c r="M194" s="697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</row>
    <row r="195" spans="2:25" ht="12.75" customHeight="1">
      <c r="B195" s="721" t="s">
        <v>615</v>
      </c>
      <c r="C195" s="723">
        <v>0.15917901017125086</v>
      </c>
      <c r="D195" s="723">
        <v>0.24418441211277897</v>
      </c>
      <c r="E195" s="723">
        <v>0.13652372097495782</v>
      </c>
      <c r="F195" s="723">
        <v>0.20000443306684068</v>
      </c>
      <c r="G195" s="723">
        <v>0.2365434003384502</v>
      </c>
      <c r="H195" s="723">
        <v>1.3084527514683454E-2</v>
      </c>
      <c r="I195" s="723">
        <v>1.0480495821038003E-2</v>
      </c>
      <c r="J195" s="724">
        <v>1</v>
      </c>
      <c r="K195" s="722"/>
      <c r="L195" s="697"/>
      <c r="M195" s="697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2:25" ht="12.75" customHeight="1">
      <c r="B196" s="721" t="s">
        <v>613</v>
      </c>
      <c r="C196" s="723">
        <v>-3.4673359645652865E-2</v>
      </c>
      <c r="D196" s="723">
        <v>0.22599915892389233</v>
      </c>
      <c r="E196" s="723">
        <v>0.13845388349399443</v>
      </c>
      <c r="F196" s="723">
        <v>0.24003270476477048</v>
      </c>
      <c r="G196" s="723">
        <v>0.26284322890455464</v>
      </c>
      <c r="H196" s="723">
        <v>0.14985731864319835</v>
      </c>
      <c r="I196" s="723">
        <v>1.7487064915242628E-2</v>
      </c>
      <c r="J196" s="724">
        <v>1</v>
      </c>
      <c r="K196" s="697"/>
      <c r="L196" s="697"/>
      <c r="M196" s="697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</row>
    <row r="197" spans="2:25" ht="6" customHeight="1">
      <c r="K197" s="697"/>
      <c r="L197" s="697"/>
      <c r="M197" s="697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</row>
    <row r="198" spans="2:25" ht="26">
      <c r="B198" s="715" t="s">
        <v>519</v>
      </c>
      <c r="C198" s="716" t="s">
        <v>249</v>
      </c>
      <c r="D198" s="716" t="s">
        <v>250</v>
      </c>
      <c r="E198" s="716" t="s">
        <v>252</v>
      </c>
      <c r="F198" s="716" t="s">
        <v>467</v>
      </c>
      <c r="G198" s="716" t="s">
        <v>253</v>
      </c>
      <c r="H198" s="716" t="s">
        <v>1040</v>
      </c>
      <c r="I198" s="716" t="s">
        <v>1140</v>
      </c>
      <c r="J198" s="717" t="s">
        <v>248</v>
      </c>
      <c r="K198" s="697"/>
      <c r="L198" s="697"/>
      <c r="M198" s="697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</row>
    <row r="199" spans="2:25">
      <c r="B199" s="718" t="s">
        <v>1224</v>
      </c>
      <c r="C199" s="719" t="s">
        <v>150</v>
      </c>
      <c r="D199" s="719" t="s">
        <v>150</v>
      </c>
      <c r="E199" s="719" t="s">
        <v>150</v>
      </c>
      <c r="F199" s="719" t="s">
        <v>150</v>
      </c>
      <c r="G199" s="719" t="s">
        <v>150</v>
      </c>
      <c r="H199" s="719" t="s">
        <v>150</v>
      </c>
      <c r="I199" s="719" t="s">
        <v>150</v>
      </c>
      <c r="J199" s="720" t="s">
        <v>150</v>
      </c>
      <c r="K199" s="697"/>
      <c r="L199" s="697"/>
      <c r="M199" s="697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</row>
    <row r="200" spans="2:25" ht="12.75" customHeight="1">
      <c r="B200" s="721" t="s">
        <v>520</v>
      </c>
      <c r="C200" s="74">
        <v>6254906558</v>
      </c>
      <c r="D200" s="74">
        <v>1258289246</v>
      </c>
      <c r="E200" s="74">
        <v>1395716030</v>
      </c>
      <c r="F200" s="74">
        <v>1477806253</v>
      </c>
      <c r="G200" s="74">
        <v>1472537784</v>
      </c>
      <c r="H200" s="74">
        <v>1642907569</v>
      </c>
      <c r="I200" s="74">
        <v>70959089</v>
      </c>
      <c r="J200" s="78">
        <v>13573122529</v>
      </c>
      <c r="K200" s="697"/>
      <c r="L200" s="697"/>
      <c r="M200" s="697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</row>
    <row r="201" spans="2:25" ht="12.75" customHeight="1">
      <c r="B201" s="721" t="s">
        <v>521</v>
      </c>
      <c r="C201" s="74">
        <v>6045595615</v>
      </c>
      <c r="D201" s="74">
        <v>529864332</v>
      </c>
      <c r="E201" s="74">
        <v>1033969438</v>
      </c>
      <c r="F201" s="74">
        <v>424121152</v>
      </c>
      <c r="G201" s="74">
        <v>267824189</v>
      </c>
      <c r="H201" s="74">
        <v>986441187</v>
      </c>
      <c r="I201" s="74">
        <v>7678854</v>
      </c>
      <c r="J201" s="78">
        <v>9295494767</v>
      </c>
      <c r="K201" s="697"/>
      <c r="L201" s="697"/>
      <c r="M201" s="697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</row>
    <row r="202" spans="2:25" ht="12.75" customHeight="1">
      <c r="B202" s="721" t="s">
        <v>304</v>
      </c>
      <c r="C202" s="74">
        <v>1070492640</v>
      </c>
      <c r="D202" s="74">
        <v>811163846</v>
      </c>
      <c r="E202" s="74">
        <v>353279486</v>
      </c>
      <c r="F202" s="74">
        <v>877361579</v>
      </c>
      <c r="G202" s="74">
        <v>1085156798</v>
      </c>
      <c r="H202" s="74">
        <v>49435361</v>
      </c>
      <c r="I202" s="74">
        <v>30738052</v>
      </c>
      <c r="J202" s="78">
        <v>4277627762</v>
      </c>
      <c r="K202" s="697"/>
      <c r="L202" s="697"/>
      <c r="M202" s="697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</row>
    <row r="203" spans="2:25" ht="12.75" customHeight="1">
      <c r="B203" s="721" t="s">
        <v>614</v>
      </c>
      <c r="C203" s="74">
        <v>-861181697</v>
      </c>
      <c r="D203" s="74">
        <v>-82738932</v>
      </c>
      <c r="E203" s="74">
        <v>8467106</v>
      </c>
      <c r="F203" s="74">
        <v>176323522</v>
      </c>
      <c r="G203" s="74">
        <v>119556797</v>
      </c>
      <c r="H203" s="74">
        <v>607031021</v>
      </c>
      <c r="I203" s="74">
        <v>32542183</v>
      </c>
      <c r="J203" s="78">
        <v>0</v>
      </c>
      <c r="K203" s="697"/>
      <c r="L203" s="697"/>
      <c r="M203" s="697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</row>
    <row r="204" spans="2:25" ht="12.75" customHeight="1">
      <c r="B204" s="721" t="s">
        <v>609</v>
      </c>
      <c r="C204" s="74">
        <v>209310943</v>
      </c>
      <c r="D204" s="74">
        <v>728424914</v>
      </c>
      <c r="E204" s="74">
        <v>361746592</v>
      </c>
      <c r="F204" s="74">
        <v>1053685101</v>
      </c>
      <c r="G204" s="74">
        <v>1204713595</v>
      </c>
      <c r="H204" s="74">
        <v>656466382</v>
      </c>
      <c r="I204" s="74">
        <v>63280235</v>
      </c>
      <c r="J204" s="78">
        <v>4277627762</v>
      </c>
      <c r="K204" s="690"/>
      <c r="L204" s="697"/>
      <c r="M204" s="697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</row>
    <row r="205" spans="2:25" ht="12.75" customHeight="1">
      <c r="B205" s="721" t="s">
        <v>615</v>
      </c>
      <c r="C205" s="723">
        <v>0.25025380878384151</v>
      </c>
      <c r="D205" s="723">
        <v>0.18962936728761581</v>
      </c>
      <c r="E205" s="723">
        <v>8.2587711146428641E-2</v>
      </c>
      <c r="F205" s="723">
        <v>0.20510470471366835</v>
      </c>
      <c r="G205" s="723">
        <v>0.2536819139897849</v>
      </c>
      <c r="H205" s="723">
        <v>1.1556723434225738E-2</v>
      </c>
      <c r="I205" s="723">
        <v>7.1857706444350498E-3</v>
      </c>
      <c r="J205" s="724">
        <v>1</v>
      </c>
      <c r="K205" s="697"/>
      <c r="L205" s="697"/>
      <c r="M205" s="697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</row>
    <row r="206" spans="2:25" ht="12.75" customHeight="1">
      <c r="B206" s="721" t="s">
        <v>613</v>
      </c>
      <c r="C206" s="723">
        <v>4.8931546793154555E-2</v>
      </c>
      <c r="D206" s="723">
        <v>0.1702871204621661</v>
      </c>
      <c r="E206" s="723">
        <v>8.4567104041532073E-2</v>
      </c>
      <c r="F206" s="723">
        <v>0.24632463590224848</v>
      </c>
      <c r="G206" s="723">
        <v>0.2816312362898864</v>
      </c>
      <c r="H206" s="723">
        <v>0.15346505552251929</v>
      </c>
      <c r="I206" s="723">
        <v>1.4793300988493071E-2</v>
      </c>
      <c r="J206" s="724">
        <v>1</v>
      </c>
      <c r="K206" s="697"/>
      <c r="L206" s="697"/>
      <c r="M206" s="697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</row>
    <row r="207" spans="2:25">
      <c r="C207" s="725">
        <v>0</v>
      </c>
      <c r="D207" s="725">
        <v>0</v>
      </c>
      <c r="E207" s="725">
        <v>0</v>
      </c>
      <c r="F207" s="179"/>
      <c r="G207" s="179"/>
      <c r="H207" s="179"/>
      <c r="I207" s="179"/>
      <c r="J207" s="179"/>
      <c r="K207" s="179"/>
      <c r="L207" s="179"/>
      <c r="M207" s="179"/>
      <c r="N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</row>
    <row r="208" spans="2:25" ht="26">
      <c r="B208" s="672" t="s">
        <v>244</v>
      </c>
      <c r="C208" s="673" t="s">
        <v>208</v>
      </c>
      <c r="D208" s="673" t="s">
        <v>209</v>
      </c>
      <c r="E208" s="674" t="s">
        <v>211</v>
      </c>
      <c r="F208" s="179"/>
      <c r="G208" s="179"/>
      <c r="H208" s="179"/>
      <c r="I208" s="179"/>
      <c r="J208" s="179"/>
      <c r="K208" s="179"/>
      <c r="L208" s="179"/>
      <c r="M208" s="179"/>
      <c r="N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</row>
    <row r="209" spans="2:25">
      <c r="B209" s="676"/>
      <c r="C209" s="677"/>
      <c r="D209" s="677"/>
      <c r="E209" s="678"/>
      <c r="F209" s="179"/>
      <c r="G209" s="179"/>
      <c r="H209" s="179"/>
      <c r="I209" s="179"/>
      <c r="J209" s="179"/>
      <c r="K209" s="179"/>
      <c r="L209" s="179"/>
      <c r="M209" s="179"/>
      <c r="N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</row>
    <row r="210" spans="2:25">
      <c r="B210" s="680" t="s">
        <v>1397</v>
      </c>
      <c r="C210" s="681" t="s">
        <v>150</v>
      </c>
      <c r="D210" s="681" t="s">
        <v>150</v>
      </c>
      <c r="E210" s="682" t="s">
        <v>150</v>
      </c>
      <c r="F210" s="179"/>
      <c r="G210" s="179"/>
      <c r="H210" s="179"/>
      <c r="I210" s="179"/>
      <c r="J210" s="179"/>
      <c r="K210" s="179"/>
      <c r="L210" s="179"/>
      <c r="M210" s="179"/>
      <c r="N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</row>
    <row r="211" spans="2:25">
      <c r="B211" s="705" t="s">
        <v>418</v>
      </c>
      <c r="C211" s="726">
        <v>3132879967</v>
      </c>
      <c r="D211" s="726">
        <v>0</v>
      </c>
      <c r="E211" s="726">
        <v>3132879967</v>
      </c>
      <c r="F211" s="179"/>
      <c r="G211" s="179"/>
      <c r="H211" s="179"/>
      <c r="I211" s="179"/>
      <c r="J211" s="179"/>
      <c r="K211" s="179"/>
      <c r="L211" s="179"/>
      <c r="M211" s="179"/>
      <c r="N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</row>
    <row r="212" spans="2:25">
      <c r="B212" s="705" t="s">
        <v>210</v>
      </c>
      <c r="C212" s="726">
        <v>108016087</v>
      </c>
      <c r="D212" s="726">
        <v>25788537</v>
      </c>
      <c r="E212" s="726">
        <v>82227550</v>
      </c>
      <c r="F212" s="179"/>
      <c r="G212" s="179"/>
      <c r="H212" s="179"/>
      <c r="I212" s="179"/>
      <c r="J212" s="179"/>
      <c r="K212" s="179"/>
      <c r="L212" s="179"/>
      <c r="M212" s="179"/>
      <c r="N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</row>
    <row r="213" spans="2:25">
      <c r="B213" s="705" t="s">
        <v>245</v>
      </c>
      <c r="C213" s="726">
        <v>368933109</v>
      </c>
      <c r="D213" s="726">
        <v>1035410</v>
      </c>
      <c r="E213" s="726">
        <v>367897699</v>
      </c>
      <c r="F213" s="179"/>
      <c r="G213" s="179"/>
      <c r="H213" s="179"/>
      <c r="I213" s="179"/>
      <c r="J213" s="179"/>
      <c r="K213" s="179"/>
      <c r="L213" s="179"/>
      <c r="M213" s="179"/>
      <c r="N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</row>
    <row r="214" spans="2:25">
      <c r="B214" s="705" t="s">
        <v>517</v>
      </c>
      <c r="C214" s="726">
        <v>253623186</v>
      </c>
      <c r="D214" s="726">
        <v>0</v>
      </c>
      <c r="E214" s="726">
        <v>253623186</v>
      </c>
      <c r="F214" s="179"/>
      <c r="G214" s="179"/>
      <c r="H214" s="179"/>
      <c r="I214" s="179"/>
      <c r="J214" s="179"/>
      <c r="K214" s="179"/>
      <c r="L214" s="179"/>
      <c r="M214" s="179"/>
      <c r="N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</row>
    <row r="215" spans="2:25">
      <c r="B215" s="705" t="s">
        <v>246</v>
      </c>
      <c r="C215" s="726">
        <v>27965048</v>
      </c>
      <c r="D215" s="726">
        <v>0</v>
      </c>
      <c r="E215" s="726">
        <v>27965048</v>
      </c>
      <c r="F215" s="179"/>
      <c r="G215" s="179"/>
      <c r="H215" s="179"/>
      <c r="I215" s="179"/>
      <c r="J215" s="179"/>
      <c r="K215" s="179"/>
      <c r="L215" s="179"/>
      <c r="M215" s="179"/>
      <c r="N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</row>
    <row r="216" spans="2:25">
      <c r="B216" s="705" t="s">
        <v>247</v>
      </c>
      <c r="C216" s="726">
        <v>1130095</v>
      </c>
      <c r="D216" s="726">
        <v>0</v>
      </c>
      <c r="E216" s="726">
        <v>1130095</v>
      </c>
      <c r="F216" s="179"/>
      <c r="G216" s="179"/>
      <c r="H216" s="179"/>
      <c r="I216" s="179"/>
      <c r="J216" s="179"/>
      <c r="K216" s="179"/>
      <c r="L216" s="179"/>
      <c r="M216" s="179"/>
      <c r="N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</row>
    <row r="217" spans="2:25">
      <c r="B217" s="721" t="s">
        <v>50</v>
      </c>
      <c r="C217" s="538">
        <v>3892547492</v>
      </c>
      <c r="D217" s="538">
        <v>26823947</v>
      </c>
      <c r="E217" s="538">
        <v>3865723545</v>
      </c>
      <c r="F217" s="179"/>
      <c r="G217" s="179"/>
      <c r="H217" s="179"/>
      <c r="I217" s="179"/>
      <c r="J217" s="179"/>
      <c r="K217" s="179"/>
      <c r="L217" s="179"/>
      <c r="M217" s="179"/>
      <c r="N217" s="179"/>
    </row>
    <row r="218" spans="2:25" ht="6" customHeight="1">
      <c r="F218" s="179"/>
      <c r="G218" s="179"/>
      <c r="H218" s="179"/>
      <c r="I218" s="179"/>
      <c r="J218" s="179"/>
      <c r="K218" s="179"/>
      <c r="L218" s="179"/>
      <c r="M218" s="179"/>
      <c r="N218" s="179"/>
    </row>
    <row r="219" spans="2:25" ht="26">
      <c r="B219" s="672" t="s">
        <v>244</v>
      </c>
      <c r="C219" s="673" t="s">
        <v>208</v>
      </c>
      <c r="D219" s="673" t="s">
        <v>209</v>
      </c>
      <c r="E219" s="674" t="s">
        <v>211</v>
      </c>
      <c r="F219" s="179"/>
      <c r="G219" s="179"/>
      <c r="H219" s="179"/>
      <c r="I219" s="179"/>
      <c r="J219" s="179"/>
      <c r="K219" s="179"/>
      <c r="L219" s="179"/>
      <c r="M219" s="179"/>
      <c r="N219" s="179"/>
    </row>
    <row r="220" spans="2:25">
      <c r="B220" s="676"/>
      <c r="C220" s="677"/>
      <c r="D220" s="677"/>
      <c r="E220" s="678"/>
      <c r="F220" s="179"/>
      <c r="G220" s="179"/>
      <c r="H220" s="179"/>
      <c r="I220" s="179"/>
      <c r="J220" s="179"/>
      <c r="K220" s="179"/>
      <c r="L220" s="179"/>
      <c r="M220" s="179"/>
      <c r="N220" s="179"/>
    </row>
    <row r="221" spans="2:25">
      <c r="B221" s="680" t="s">
        <v>1398</v>
      </c>
      <c r="C221" s="681" t="s">
        <v>150</v>
      </c>
      <c r="D221" s="681" t="s">
        <v>150</v>
      </c>
      <c r="E221" s="682" t="s">
        <v>150</v>
      </c>
      <c r="F221" s="179"/>
      <c r="G221" s="179"/>
      <c r="H221" s="179"/>
      <c r="I221" s="179"/>
      <c r="J221" s="179"/>
      <c r="K221" s="179"/>
      <c r="L221" s="179"/>
      <c r="M221" s="179"/>
      <c r="N221" s="179"/>
    </row>
    <row r="222" spans="2:25">
      <c r="B222" s="714" t="s">
        <v>418</v>
      </c>
      <c r="C222" s="727">
        <v>2773084542</v>
      </c>
      <c r="D222" s="727">
        <v>0</v>
      </c>
      <c r="E222" s="727">
        <v>2773084542</v>
      </c>
      <c r="F222" s="179"/>
      <c r="G222" s="179"/>
      <c r="H222" s="179"/>
      <c r="I222" s="179"/>
      <c r="J222" s="179"/>
      <c r="K222" s="179"/>
      <c r="L222" s="179"/>
      <c r="M222" s="179"/>
      <c r="N222" s="179"/>
    </row>
    <row r="223" spans="2:25">
      <c r="B223" s="714" t="s">
        <v>210</v>
      </c>
      <c r="C223" s="727">
        <v>103661844</v>
      </c>
      <c r="D223" s="727">
        <v>25456122</v>
      </c>
      <c r="E223" s="727">
        <v>78205722</v>
      </c>
      <c r="F223" s="179"/>
      <c r="G223" s="179"/>
      <c r="H223" s="179"/>
      <c r="I223" s="179"/>
      <c r="J223" s="179"/>
      <c r="K223" s="179"/>
      <c r="L223" s="179"/>
      <c r="M223" s="179"/>
      <c r="N223" s="179"/>
    </row>
    <row r="224" spans="2:25">
      <c r="B224" s="714" t="s">
        <v>245</v>
      </c>
      <c r="C224" s="727">
        <v>406958569</v>
      </c>
      <c r="D224" s="727">
        <v>993210</v>
      </c>
      <c r="E224" s="727">
        <v>405965359</v>
      </c>
      <c r="F224" s="179"/>
      <c r="G224" s="179"/>
      <c r="H224" s="179"/>
      <c r="I224" s="179"/>
      <c r="J224" s="179"/>
      <c r="K224" s="179"/>
      <c r="L224" s="179"/>
      <c r="M224" s="179"/>
      <c r="N224" s="179"/>
    </row>
    <row r="225" spans="2:19">
      <c r="B225" s="714" t="s">
        <v>517</v>
      </c>
      <c r="C225" s="727">
        <v>238744553</v>
      </c>
      <c r="D225" s="727">
        <v>0</v>
      </c>
      <c r="E225" s="727">
        <v>238744553</v>
      </c>
      <c r="F225" s="179"/>
      <c r="G225" s="179"/>
      <c r="H225" s="179"/>
      <c r="I225" s="179"/>
      <c r="J225" s="179"/>
      <c r="K225" s="179"/>
      <c r="L225" s="179"/>
      <c r="M225" s="179"/>
      <c r="N225" s="179"/>
    </row>
    <row r="226" spans="2:19">
      <c r="B226" s="714" t="s">
        <v>246</v>
      </c>
      <c r="C226" s="727">
        <v>31863890</v>
      </c>
      <c r="D226" s="727">
        <v>0</v>
      </c>
      <c r="E226" s="727">
        <v>31863890</v>
      </c>
      <c r="F226" s="179"/>
      <c r="G226" s="179"/>
      <c r="H226" s="179"/>
      <c r="I226" s="179"/>
      <c r="J226" s="179"/>
      <c r="K226" s="179"/>
      <c r="L226" s="179"/>
      <c r="M226" s="179"/>
      <c r="N226" s="179"/>
    </row>
    <row r="227" spans="2:19">
      <c r="B227" s="714" t="s">
        <v>247</v>
      </c>
      <c r="C227" s="727">
        <v>3155594</v>
      </c>
      <c r="D227" s="727">
        <v>0</v>
      </c>
      <c r="E227" s="727">
        <v>3155594</v>
      </c>
      <c r="F227" s="179"/>
      <c r="G227" s="179"/>
      <c r="H227" s="179"/>
      <c r="I227" s="179"/>
      <c r="J227" s="179"/>
      <c r="K227" s="179"/>
      <c r="L227" s="179"/>
      <c r="M227" s="179"/>
      <c r="N227" s="179"/>
    </row>
    <row r="228" spans="2:19">
      <c r="B228" s="721" t="s">
        <v>50</v>
      </c>
      <c r="C228" s="538">
        <v>3557468992</v>
      </c>
      <c r="D228" s="538">
        <v>26449332</v>
      </c>
      <c r="E228" s="538">
        <v>3531019660</v>
      </c>
      <c r="F228" s="179"/>
      <c r="G228" s="179"/>
      <c r="H228" s="179"/>
      <c r="I228" s="179"/>
      <c r="J228" s="179"/>
      <c r="K228" s="179"/>
      <c r="L228" s="179"/>
      <c r="M228" s="179"/>
      <c r="N228" s="179"/>
    </row>
    <row r="229" spans="2:19">
      <c r="F229" s="179"/>
      <c r="G229" s="179"/>
      <c r="H229" s="179"/>
      <c r="I229" s="179"/>
      <c r="J229" s="179"/>
      <c r="K229" s="179"/>
      <c r="L229" s="179"/>
      <c r="M229" s="179"/>
      <c r="N229" s="179"/>
    </row>
    <row r="230" spans="2:19" ht="26">
      <c r="B230" s="715" t="s">
        <v>72</v>
      </c>
      <c r="C230" s="716" t="s">
        <v>249</v>
      </c>
      <c r="D230" s="716" t="s">
        <v>250</v>
      </c>
      <c r="E230" s="716" t="s">
        <v>252</v>
      </c>
      <c r="F230" s="716" t="s">
        <v>467</v>
      </c>
      <c r="G230" s="716" t="s">
        <v>253</v>
      </c>
      <c r="H230" s="716" t="s">
        <v>1040</v>
      </c>
      <c r="I230" s="717" t="s">
        <v>1140</v>
      </c>
      <c r="J230" s="717" t="s">
        <v>248</v>
      </c>
    </row>
    <row r="231" spans="2:19">
      <c r="B231" s="718" t="s">
        <v>1397</v>
      </c>
      <c r="C231" s="719" t="s">
        <v>150</v>
      </c>
      <c r="D231" s="719" t="s">
        <v>150</v>
      </c>
      <c r="E231" s="719" t="s">
        <v>150</v>
      </c>
      <c r="F231" s="719" t="s">
        <v>150</v>
      </c>
      <c r="G231" s="719" t="s">
        <v>150</v>
      </c>
      <c r="H231" s="719" t="s">
        <v>150</v>
      </c>
      <c r="I231" s="720" t="s">
        <v>150</v>
      </c>
      <c r="J231" s="720" t="s">
        <v>150</v>
      </c>
      <c r="K231" s="179"/>
      <c r="L231" s="179"/>
      <c r="M231" s="179"/>
      <c r="N231" s="179"/>
      <c r="O231" s="179"/>
      <c r="P231" s="179"/>
      <c r="Q231" s="179"/>
      <c r="R231" s="179"/>
      <c r="S231" s="179"/>
    </row>
    <row r="232" spans="2:19">
      <c r="B232" s="86" t="s">
        <v>448</v>
      </c>
      <c r="C232" s="726">
        <v>8490115</v>
      </c>
      <c r="D232" s="726">
        <v>3528022</v>
      </c>
      <c r="E232" s="726">
        <v>13523275</v>
      </c>
      <c r="F232" s="726">
        <v>0</v>
      </c>
      <c r="G232" s="726">
        <v>0</v>
      </c>
      <c r="H232" s="726">
        <v>3786212</v>
      </c>
      <c r="I232" s="726">
        <v>127877</v>
      </c>
      <c r="J232" s="290">
        <v>29455501</v>
      </c>
      <c r="K232" s="179"/>
      <c r="L232" s="179"/>
      <c r="M232" s="179"/>
      <c r="N232" s="179"/>
      <c r="O232" s="179"/>
      <c r="P232" s="179"/>
      <c r="Q232" s="179"/>
      <c r="R232" s="179"/>
      <c r="S232" s="179"/>
    </row>
    <row r="233" spans="2:19" ht="26">
      <c r="B233" s="728" t="s">
        <v>623</v>
      </c>
      <c r="C233" s="726">
        <v>0</v>
      </c>
      <c r="D233" s="726">
        <v>138313</v>
      </c>
      <c r="E233" s="726">
        <v>0</v>
      </c>
      <c r="F233" s="726">
        <v>0</v>
      </c>
      <c r="G233" s="726">
        <v>0</v>
      </c>
      <c r="H233" s="726">
        <v>0</v>
      </c>
      <c r="I233" s="726">
        <v>0</v>
      </c>
      <c r="J233" s="290">
        <v>138313</v>
      </c>
      <c r="K233" s="179"/>
      <c r="L233" s="179"/>
      <c r="M233" s="179"/>
      <c r="N233" s="179"/>
      <c r="O233" s="179"/>
      <c r="P233" s="179"/>
      <c r="Q233" s="179"/>
      <c r="R233" s="179"/>
      <c r="S233" s="179"/>
    </row>
    <row r="234" spans="2:19">
      <c r="B234" s="86" t="s">
        <v>447</v>
      </c>
      <c r="C234" s="726">
        <v>250460820</v>
      </c>
      <c r="D234" s="726">
        <v>0</v>
      </c>
      <c r="E234" s="726">
        <v>0</v>
      </c>
      <c r="F234" s="726">
        <v>81042081</v>
      </c>
      <c r="G234" s="726">
        <v>0</v>
      </c>
      <c r="H234" s="726">
        <v>0</v>
      </c>
      <c r="I234" s="726">
        <v>0</v>
      </c>
      <c r="J234" s="290">
        <v>331502901</v>
      </c>
      <c r="K234" s="179"/>
      <c r="L234" s="179"/>
      <c r="M234" s="179"/>
      <c r="N234" s="179"/>
      <c r="O234" s="179"/>
      <c r="P234" s="179"/>
      <c r="Q234" s="179"/>
      <c r="R234" s="179"/>
      <c r="S234" s="179"/>
    </row>
    <row r="235" spans="2:19">
      <c r="B235" s="86" t="s">
        <v>450</v>
      </c>
      <c r="C235" s="726">
        <v>176667847</v>
      </c>
      <c r="D235" s="726">
        <v>15575553</v>
      </c>
      <c r="E235" s="726">
        <v>52283922</v>
      </c>
      <c r="F235" s="726">
        <v>148907151</v>
      </c>
      <c r="G235" s="726">
        <v>10612627</v>
      </c>
      <c r="H235" s="726">
        <v>376998147</v>
      </c>
      <c r="I235" s="726">
        <v>81191323</v>
      </c>
      <c r="J235" s="290">
        <v>862236570</v>
      </c>
      <c r="K235" s="179"/>
      <c r="L235" s="179"/>
      <c r="M235" s="179"/>
      <c r="N235" s="179"/>
      <c r="O235" s="179"/>
      <c r="P235" s="179"/>
      <c r="Q235" s="179"/>
      <c r="R235" s="179"/>
      <c r="S235" s="179"/>
    </row>
    <row r="236" spans="2:19">
      <c r="B236" s="86" t="s">
        <v>451</v>
      </c>
      <c r="C236" s="726">
        <v>114218339</v>
      </c>
      <c r="D236" s="726">
        <v>14037918</v>
      </c>
      <c r="E236" s="726">
        <v>327436332</v>
      </c>
      <c r="F236" s="726">
        <v>350113321</v>
      </c>
      <c r="G236" s="726">
        <v>572360018</v>
      </c>
      <c r="H236" s="726">
        <v>681630302</v>
      </c>
      <c r="I236" s="726">
        <v>0</v>
      </c>
      <c r="J236" s="290">
        <v>2059796230</v>
      </c>
      <c r="K236" s="179"/>
      <c r="L236" s="179"/>
      <c r="M236" s="179"/>
      <c r="N236" s="179"/>
      <c r="O236" s="179"/>
      <c r="P236" s="179"/>
      <c r="Q236" s="179"/>
      <c r="R236" s="179"/>
      <c r="S236" s="179"/>
    </row>
    <row r="237" spans="2:19">
      <c r="B237" s="86" t="s">
        <v>589</v>
      </c>
      <c r="C237" s="726">
        <v>1408320690</v>
      </c>
      <c r="D237" s="726">
        <v>663405548</v>
      </c>
      <c r="E237" s="726">
        <v>480421844</v>
      </c>
      <c r="F237" s="726">
        <v>420312902</v>
      </c>
      <c r="G237" s="726">
        <v>578123910</v>
      </c>
      <c r="H237" s="726">
        <v>552899844</v>
      </c>
      <c r="I237" s="726">
        <v>7250958</v>
      </c>
      <c r="J237" s="290">
        <v>4110735696</v>
      </c>
      <c r="K237" s="179"/>
      <c r="L237" s="179"/>
      <c r="M237" s="179"/>
      <c r="N237" s="179"/>
      <c r="O237" s="179"/>
      <c r="P237" s="179"/>
      <c r="Q237" s="179"/>
      <c r="R237" s="179"/>
      <c r="S237" s="179"/>
    </row>
    <row r="238" spans="2:19">
      <c r="B238" s="72" t="s">
        <v>590</v>
      </c>
      <c r="C238" s="726">
        <v>2593741734</v>
      </c>
      <c r="D238" s="726">
        <v>343205594</v>
      </c>
      <c r="E238" s="726">
        <v>0</v>
      </c>
      <c r="F238" s="726">
        <v>379847000</v>
      </c>
      <c r="G238" s="726">
        <v>75704322</v>
      </c>
      <c r="H238" s="726">
        <v>0</v>
      </c>
      <c r="I238" s="726">
        <v>0</v>
      </c>
      <c r="J238" s="290">
        <v>3392498650</v>
      </c>
      <c r="K238" s="179"/>
      <c r="L238" s="179"/>
      <c r="M238" s="179"/>
      <c r="N238" s="179"/>
      <c r="O238" s="179"/>
      <c r="P238" s="179"/>
      <c r="Q238" s="179"/>
      <c r="R238" s="179"/>
      <c r="S238" s="179"/>
    </row>
    <row r="239" spans="2:19">
      <c r="B239" s="86" t="s">
        <v>6</v>
      </c>
      <c r="C239" s="726">
        <v>0</v>
      </c>
      <c r="D239" s="726">
        <v>771973</v>
      </c>
      <c r="E239" s="726">
        <v>72845680</v>
      </c>
      <c r="F239" s="726">
        <v>0</v>
      </c>
      <c r="G239" s="726">
        <v>0</v>
      </c>
      <c r="H239" s="726">
        <v>0</v>
      </c>
      <c r="I239" s="726">
        <v>0</v>
      </c>
      <c r="J239" s="290">
        <v>73617653</v>
      </c>
      <c r="K239" s="179"/>
      <c r="L239" s="179"/>
      <c r="M239" s="179"/>
      <c r="N239" s="179"/>
      <c r="O239" s="179"/>
      <c r="P239" s="179"/>
      <c r="Q239" s="179"/>
      <c r="R239" s="179"/>
      <c r="S239" s="179"/>
    </row>
    <row r="240" spans="2:19">
      <c r="B240" s="76" t="s">
        <v>452</v>
      </c>
      <c r="C240" s="538">
        <v>4551899545</v>
      </c>
      <c r="D240" s="538">
        <v>1040662921</v>
      </c>
      <c r="E240" s="538">
        <v>946511053</v>
      </c>
      <c r="F240" s="538">
        <v>1380222455</v>
      </c>
      <c r="G240" s="538">
        <v>1236800877</v>
      </c>
      <c r="H240" s="538">
        <v>1615314505</v>
      </c>
      <c r="I240" s="538">
        <v>88570158</v>
      </c>
      <c r="J240" s="290">
        <v>10859981514</v>
      </c>
      <c r="K240" s="179"/>
      <c r="L240" s="179"/>
      <c r="M240" s="179"/>
      <c r="N240" s="179"/>
      <c r="O240" s="179"/>
      <c r="P240" s="179"/>
      <c r="Q240" s="179"/>
      <c r="R240" s="179"/>
      <c r="S240" s="179"/>
    </row>
    <row r="241" spans="2:27">
      <c r="K241" s="179"/>
      <c r="L241" s="179"/>
      <c r="M241" s="179"/>
      <c r="N241" s="179"/>
      <c r="O241" s="179"/>
      <c r="P241" s="179"/>
      <c r="Q241" s="179"/>
      <c r="R241" s="179"/>
      <c r="S241" s="179"/>
    </row>
    <row r="242" spans="2:27" ht="26">
      <c r="B242" s="715" t="s">
        <v>72</v>
      </c>
      <c r="C242" s="716" t="s">
        <v>249</v>
      </c>
      <c r="D242" s="716" t="s">
        <v>250</v>
      </c>
      <c r="E242" s="716" t="s">
        <v>252</v>
      </c>
      <c r="F242" s="716" t="s">
        <v>467</v>
      </c>
      <c r="G242" s="716" t="s">
        <v>253</v>
      </c>
      <c r="H242" s="716" t="s">
        <v>1040</v>
      </c>
      <c r="I242" s="717" t="s">
        <v>1140</v>
      </c>
      <c r="J242" s="717" t="s">
        <v>248</v>
      </c>
      <c r="K242" s="179"/>
      <c r="L242" s="179"/>
      <c r="M242" s="179"/>
      <c r="N242" s="179"/>
      <c r="O242" s="179"/>
      <c r="P242" s="179"/>
      <c r="Q242" s="179"/>
      <c r="R242" s="179"/>
      <c r="S242" s="179"/>
    </row>
    <row r="243" spans="2:27">
      <c r="B243" s="718" t="s">
        <v>1224</v>
      </c>
      <c r="C243" s="719" t="s">
        <v>150</v>
      </c>
      <c r="D243" s="719" t="s">
        <v>150</v>
      </c>
      <c r="E243" s="719" t="s">
        <v>150</v>
      </c>
      <c r="F243" s="719" t="s">
        <v>150</v>
      </c>
      <c r="G243" s="719" t="s">
        <v>150</v>
      </c>
      <c r="H243" s="719" t="s">
        <v>150</v>
      </c>
      <c r="I243" s="720" t="s">
        <v>150</v>
      </c>
      <c r="J243" s="720" t="s">
        <v>150</v>
      </c>
      <c r="K243" s="179"/>
      <c r="L243" s="179"/>
      <c r="M243" s="179"/>
      <c r="N243" s="179"/>
      <c r="O243" s="179"/>
      <c r="P243" s="179"/>
      <c r="Q243" s="179"/>
      <c r="R243" s="179"/>
      <c r="S243" s="179"/>
    </row>
    <row r="244" spans="2:27">
      <c r="B244" s="72" t="s">
        <v>448</v>
      </c>
      <c r="C244" s="727">
        <v>9028707</v>
      </c>
      <c r="D244" s="727">
        <v>2568515</v>
      </c>
      <c r="E244" s="727">
        <v>11471828</v>
      </c>
      <c r="F244" s="727">
        <v>0</v>
      </c>
      <c r="G244" s="727">
        <v>0</v>
      </c>
      <c r="H244" s="727">
        <v>3295717</v>
      </c>
      <c r="I244" s="727">
        <v>114261</v>
      </c>
      <c r="J244" s="290">
        <v>26479028</v>
      </c>
      <c r="K244" s="179"/>
      <c r="L244" s="179"/>
      <c r="M244" s="179"/>
      <c r="N244" s="179"/>
      <c r="O244" s="179"/>
      <c r="P244" s="179"/>
      <c r="Q244" s="179"/>
      <c r="R244" s="179"/>
      <c r="S244" s="179"/>
    </row>
    <row r="245" spans="2:27" ht="26">
      <c r="B245" s="728" t="s">
        <v>623</v>
      </c>
      <c r="C245" s="727">
        <v>0</v>
      </c>
      <c r="D245" s="727">
        <v>156599</v>
      </c>
      <c r="E245" s="727">
        <v>0</v>
      </c>
      <c r="F245" s="727">
        <v>0</v>
      </c>
      <c r="G245" s="727">
        <v>0</v>
      </c>
      <c r="H245" s="727">
        <v>0</v>
      </c>
      <c r="I245" s="727">
        <v>0</v>
      </c>
      <c r="J245" s="290">
        <v>156599</v>
      </c>
      <c r="K245" s="179"/>
      <c r="L245" s="179"/>
      <c r="M245" s="179"/>
      <c r="N245" s="179"/>
      <c r="O245" s="179"/>
      <c r="P245" s="179"/>
      <c r="Q245" s="179"/>
      <c r="R245" s="179"/>
      <c r="S245" s="179"/>
    </row>
    <row r="246" spans="2:27">
      <c r="B246" s="72" t="s">
        <v>447</v>
      </c>
      <c r="C246" s="727">
        <v>262585415</v>
      </c>
      <c r="D246" s="727">
        <v>0</v>
      </c>
      <c r="E246" s="727">
        <v>0</v>
      </c>
      <c r="F246" s="727">
        <v>72071588</v>
      </c>
      <c r="G246" s="727">
        <v>0</v>
      </c>
      <c r="H246" s="727">
        <v>0</v>
      </c>
      <c r="I246" s="727">
        <v>0</v>
      </c>
      <c r="J246" s="290">
        <v>334657003</v>
      </c>
      <c r="K246" s="179"/>
      <c r="L246" s="179"/>
      <c r="M246" s="179"/>
      <c r="N246" s="179"/>
      <c r="O246" s="179"/>
      <c r="P246" s="179"/>
      <c r="Q246" s="179"/>
      <c r="R246" s="179"/>
      <c r="S246" s="179"/>
    </row>
    <row r="247" spans="2:27">
      <c r="B247" s="72" t="s">
        <v>450</v>
      </c>
      <c r="C247" s="727">
        <v>176355074</v>
      </c>
      <c r="D247" s="727">
        <v>9226971</v>
      </c>
      <c r="E247" s="727">
        <v>47096023</v>
      </c>
      <c r="F247" s="727">
        <v>133789301</v>
      </c>
      <c r="G247" s="727">
        <v>9469243</v>
      </c>
      <c r="H247" s="727">
        <v>337016717</v>
      </c>
      <c r="I247" s="727">
        <v>61050614</v>
      </c>
      <c r="J247" s="290">
        <v>774003943</v>
      </c>
      <c r="K247" s="179"/>
      <c r="L247" s="179"/>
      <c r="M247" s="179"/>
      <c r="N247" s="179"/>
      <c r="O247" s="179"/>
      <c r="P247" s="179"/>
      <c r="Q247" s="179"/>
      <c r="R247" s="179"/>
      <c r="S247" s="179"/>
    </row>
    <row r="248" spans="2:27">
      <c r="B248" s="72" t="s">
        <v>451</v>
      </c>
      <c r="C248" s="727">
        <v>114218339</v>
      </c>
      <c r="D248" s="727">
        <v>8370461</v>
      </c>
      <c r="E248" s="727">
        <v>301711618</v>
      </c>
      <c r="F248" s="727">
        <v>313707996</v>
      </c>
      <c r="G248" s="727">
        <v>526571217</v>
      </c>
      <c r="H248" s="727">
        <v>609010370</v>
      </c>
      <c r="I248" s="727">
        <v>0</v>
      </c>
      <c r="J248" s="290">
        <v>1873590001</v>
      </c>
      <c r="K248" s="179"/>
      <c r="L248" s="179"/>
      <c r="M248" s="179"/>
      <c r="N248" s="179"/>
      <c r="O248" s="179"/>
      <c r="P248" s="179"/>
      <c r="Q248" s="179"/>
      <c r="R248" s="179"/>
      <c r="S248" s="179"/>
    </row>
    <row r="249" spans="2:27">
      <c r="B249" s="72" t="s">
        <v>589</v>
      </c>
      <c r="C249" s="727">
        <v>1453288876</v>
      </c>
      <c r="D249" s="727">
        <v>417763092</v>
      </c>
      <c r="E249" s="727">
        <v>467773864</v>
      </c>
      <c r="F249" s="727">
        <v>379089729</v>
      </c>
      <c r="G249" s="727">
        <v>529741111</v>
      </c>
      <c r="H249" s="727">
        <v>489155732</v>
      </c>
      <c r="I249" s="727">
        <v>6310315</v>
      </c>
      <c r="J249" s="290">
        <v>3743122719</v>
      </c>
      <c r="K249" s="179"/>
      <c r="L249" s="179"/>
      <c r="M249" s="179"/>
      <c r="N249" s="179"/>
      <c r="O249" s="179"/>
      <c r="P249" s="179"/>
      <c r="Q249" s="179"/>
      <c r="R249" s="179"/>
      <c r="S249" s="179"/>
    </row>
    <row r="250" spans="2:27">
      <c r="B250" s="72" t="s">
        <v>590</v>
      </c>
      <c r="C250" s="727">
        <v>2559106368</v>
      </c>
      <c r="D250" s="727">
        <v>219390309</v>
      </c>
      <c r="E250" s="727">
        <v>0</v>
      </c>
      <c r="F250" s="727">
        <v>340597999</v>
      </c>
      <c r="G250" s="727">
        <v>69832900</v>
      </c>
      <c r="H250" s="727">
        <v>0</v>
      </c>
      <c r="I250" s="727">
        <v>0</v>
      </c>
      <c r="J250" s="290">
        <v>3188927576</v>
      </c>
      <c r="K250" s="179"/>
      <c r="L250" s="179"/>
      <c r="M250" s="179"/>
      <c r="N250" s="179"/>
      <c r="O250" s="179"/>
      <c r="P250" s="179"/>
      <c r="Q250" s="179"/>
      <c r="R250" s="179"/>
      <c r="S250" s="179"/>
    </row>
    <row r="251" spans="2:27">
      <c r="B251" s="72" t="s">
        <v>6</v>
      </c>
      <c r="C251" s="727">
        <v>0</v>
      </c>
      <c r="D251" s="727">
        <v>899878</v>
      </c>
      <c r="E251" s="727">
        <v>67872904</v>
      </c>
      <c r="F251" s="727">
        <v>0</v>
      </c>
      <c r="G251" s="727">
        <v>0</v>
      </c>
      <c r="H251" s="727">
        <v>0</v>
      </c>
      <c r="I251" s="727">
        <v>0</v>
      </c>
      <c r="J251" s="290">
        <v>68772782</v>
      </c>
      <c r="K251" s="179"/>
      <c r="L251" s="179"/>
      <c r="M251" s="179"/>
      <c r="N251" s="179"/>
      <c r="O251" s="179"/>
      <c r="P251" s="179"/>
      <c r="Q251" s="179"/>
      <c r="R251" s="179"/>
      <c r="S251" s="179"/>
    </row>
    <row r="252" spans="2:27">
      <c r="B252" s="76" t="s">
        <v>452</v>
      </c>
      <c r="C252" s="538">
        <v>4574582779</v>
      </c>
      <c r="D252" s="538">
        <v>658375825</v>
      </c>
      <c r="E252" s="538">
        <v>895926237</v>
      </c>
      <c r="F252" s="538">
        <v>1239256613</v>
      </c>
      <c r="G252" s="538">
        <v>1135614471</v>
      </c>
      <c r="H252" s="538">
        <v>1438478536</v>
      </c>
      <c r="I252" s="538">
        <v>67475190</v>
      </c>
      <c r="J252" s="538">
        <v>10009709651</v>
      </c>
      <c r="K252" s="179"/>
      <c r="L252" s="179"/>
      <c r="M252" s="179"/>
      <c r="N252" s="179"/>
      <c r="O252" s="179"/>
      <c r="P252" s="179"/>
      <c r="Q252" s="179"/>
      <c r="R252" s="179"/>
      <c r="S252" s="179"/>
    </row>
    <row r="254" spans="2:27" ht="6" customHeight="1">
      <c r="B254" s="698"/>
      <c r="C254" s="690"/>
      <c r="D254" s="690"/>
      <c r="E254" s="690"/>
      <c r="F254" s="690"/>
      <c r="G254" s="690"/>
      <c r="H254" s="690"/>
      <c r="I254" s="690"/>
      <c r="J254" s="690"/>
      <c r="N254" s="690"/>
      <c r="Q254" s="690"/>
    </row>
    <row r="255" spans="2:27" ht="39">
      <c r="B255" s="672" t="s">
        <v>244</v>
      </c>
      <c r="C255" s="673" t="s">
        <v>418</v>
      </c>
      <c r="D255" s="673" t="s">
        <v>210</v>
      </c>
      <c r="E255" s="673" t="s">
        <v>245</v>
      </c>
      <c r="F255" s="673" t="s">
        <v>517</v>
      </c>
      <c r="G255" s="673" t="s">
        <v>246</v>
      </c>
      <c r="H255" s="673" t="s">
        <v>247</v>
      </c>
      <c r="I255" s="674" t="s">
        <v>732</v>
      </c>
      <c r="K255" s="672" t="s">
        <v>734</v>
      </c>
      <c r="L255" s="673" t="s">
        <v>735</v>
      </c>
      <c r="M255" s="674" t="s">
        <v>248</v>
      </c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</row>
    <row r="256" spans="2:27">
      <c r="B256" s="676" t="s">
        <v>323</v>
      </c>
      <c r="C256" s="677"/>
      <c r="D256" s="677"/>
      <c r="E256" s="677"/>
      <c r="F256" s="677"/>
      <c r="G256" s="677"/>
      <c r="H256" s="677"/>
      <c r="I256" s="678"/>
      <c r="K256" s="679"/>
      <c r="L256" s="677"/>
      <c r="M256" s="678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</row>
    <row r="257" spans="2:27">
      <c r="B257" s="680" t="s">
        <v>1397</v>
      </c>
      <c r="C257" s="681" t="s">
        <v>150</v>
      </c>
      <c r="D257" s="681" t="s">
        <v>150</v>
      </c>
      <c r="E257" s="681" t="s">
        <v>150</v>
      </c>
      <c r="F257" s="681" t="s">
        <v>150</v>
      </c>
      <c r="G257" s="681" t="s">
        <v>150</v>
      </c>
      <c r="H257" s="681" t="s">
        <v>150</v>
      </c>
      <c r="I257" s="682" t="s">
        <v>150</v>
      </c>
      <c r="K257" s="683" t="s">
        <v>150</v>
      </c>
      <c r="L257" s="681" t="s">
        <v>150</v>
      </c>
      <c r="M257" s="682" t="s">
        <v>150</v>
      </c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ht="26">
      <c r="B258" s="729" t="s">
        <v>188</v>
      </c>
      <c r="C258" s="82">
        <v>147518299</v>
      </c>
      <c r="D258" s="82">
        <v>74785900</v>
      </c>
      <c r="E258" s="82">
        <v>56120884</v>
      </c>
      <c r="F258" s="82">
        <v>10341911</v>
      </c>
      <c r="G258" s="82">
        <v>-37547309</v>
      </c>
      <c r="H258" s="82">
        <v>-152473755</v>
      </c>
      <c r="I258" s="78">
        <v>98745930</v>
      </c>
      <c r="K258" s="82">
        <v>-10078079</v>
      </c>
      <c r="L258" s="82">
        <v>-110340</v>
      </c>
      <c r="M258" s="78">
        <v>88557511</v>
      </c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ht="26">
      <c r="B259" s="729" t="s">
        <v>441</v>
      </c>
      <c r="C259" s="82">
        <v>-51413855</v>
      </c>
      <c r="D259" s="82">
        <v>17379799</v>
      </c>
      <c r="E259" s="82">
        <v>62059691</v>
      </c>
      <c r="F259" s="82">
        <v>-4560442</v>
      </c>
      <c r="G259" s="82">
        <v>-30034</v>
      </c>
      <c r="H259" s="82">
        <v>16062441</v>
      </c>
      <c r="I259" s="78">
        <v>39497600</v>
      </c>
      <c r="J259" s="690"/>
      <c r="K259" s="82">
        <v>21169123</v>
      </c>
      <c r="L259" s="82">
        <v>231767</v>
      </c>
      <c r="M259" s="78">
        <v>60898490</v>
      </c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ht="26">
      <c r="B260" s="729" t="s">
        <v>227</v>
      </c>
      <c r="C260" s="82">
        <v>-192637398</v>
      </c>
      <c r="D260" s="82">
        <v>2815686</v>
      </c>
      <c r="E260" s="82">
        <v>-118374146</v>
      </c>
      <c r="F260" s="82">
        <v>-5631619</v>
      </c>
      <c r="G260" s="82">
        <v>37577343</v>
      </c>
      <c r="H260" s="82">
        <v>171372501</v>
      </c>
      <c r="I260" s="78">
        <v>-104877633</v>
      </c>
      <c r="K260" s="82">
        <v>-6260991</v>
      </c>
      <c r="L260" s="82">
        <v>-68548</v>
      </c>
      <c r="M260" s="78">
        <v>-111207172</v>
      </c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>
      <c r="B261" s="698"/>
      <c r="C261" s="690"/>
      <c r="D261" s="690"/>
      <c r="E261" s="690"/>
      <c r="F261" s="690"/>
      <c r="G261" s="690"/>
      <c r="H261" s="690"/>
      <c r="I261" s="690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ht="39">
      <c r="B262" s="672" t="s">
        <v>244</v>
      </c>
      <c r="C262" s="673" t="s">
        <v>418</v>
      </c>
      <c r="D262" s="673" t="s">
        <v>210</v>
      </c>
      <c r="E262" s="673" t="s">
        <v>245</v>
      </c>
      <c r="F262" s="673" t="s">
        <v>517</v>
      </c>
      <c r="G262" s="673" t="s">
        <v>246</v>
      </c>
      <c r="H262" s="673" t="s">
        <v>247</v>
      </c>
      <c r="I262" s="674" t="s">
        <v>732</v>
      </c>
      <c r="K262" s="672" t="s">
        <v>734</v>
      </c>
      <c r="L262" s="673" t="s">
        <v>735</v>
      </c>
      <c r="M262" s="674" t="s">
        <v>248</v>
      </c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>
      <c r="B263" s="676" t="s">
        <v>323</v>
      </c>
      <c r="C263" s="677"/>
      <c r="D263" s="677"/>
      <c r="E263" s="677"/>
      <c r="F263" s="677"/>
      <c r="G263" s="677"/>
      <c r="H263" s="677"/>
      <c r="I263" s="678"/>
      <c r="K263" s="679"/>
      <c r="L263" s="677"/>
      <c r="M263" s="678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>
      <c r="B264" s="680" t="s">
        <v>1398</v>
      </c>
      <c r="C264" s="681" t="s">
        <v>150</v>
      </c>
      <c r="D264" s="681" t="s">
        <v>150</v>
      </c>
      <c r="E264" s="681" t="s">
        <v>150</v>
      </c>
      <c r="F264" s="681" t="s">
        <v>150</v>
      </c>
      <c r="G264" s="681" t="s">
        <v>150</v>
      </c>
      <c r="H264" s="681" t="s">
        <v>150</v>
      </c>
      <c r="I264" s="682" t="s">
        <v>150</v>
      </c>
      <c r="K264" s="683" t="s">
        <v>150</v>
      </c>
      <c r="L264" s="681" t="s">
        <v>150</v>
      </c>
      <c r="M264" s="682" t="s">
        <v>150</v>
      </c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ht="26">
      <c r="B265" s="729" t="s">
        <v>188</v>
      </c>
      <c r="C265" s="82">
        <v>93465323</v>
      </c>
      <c r="D265" s="82">
        <v>74177772</v>
      </c>
      <c r="E265" s="82">
        <v>69935228</v>
      </c>
      <c r="F265" s="82">
        <v>-26189636</v>
      </c>
      <c r="G265" s="82">
        <v>-25371743</v>
      </c>
      <c r="H265" s="82">
        <v>-110362309</v>
      </c>
      <c r="I265" s="78">
        <v>75654635</v>
      </c>
      <c r="K265" s="82">
        <v>6351151</v>
      </c>
      <c r="L265" s="82">
        <v>-5928396</v>
      </c>
      <c r="M265" s="78">
        <v>76077390</v>
      </c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ht="26">
      <c r="B266" s="729" t="s">
        <v>441</v>
      </c>
      <c r="C266" s="82">
        <v>-9350706</v>
      </c>
      <c r="D266" s="82">
        <v>12515177</v>
      </c>
      <c r="E266" s="82">
        <v>-156496</v>
      </c>
      <c r="F266" s="82">
        <v>-4977166</v>
      </c>
      <c r="G266" s="82">
        <v>-97231</v>
      </c>
      <c r="H266" s="82">
        <v>58347398</v>
      </c>
      <c r="I266" s="78">
        <v>56280976</v>
      </c>
      <c r="K266" s="82">
        <v>691229</v>
      </c>
      <c r="L266" s="82">
        <v>-645218</v>
      </c>
      <c r="M266" s="78">
        <v>56326987</v>
      </c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ht="26">
      <c r="B267" s="729" t="s">
        <v>227</v>
      </c>
      <c r="C267" s="82">
        <v>-130158392.06790701</v>
      </c>
      <c r="D267" s="82">
        <v>-17988246</v>
      </c>
      <c r="E267" s="82">
        <v>-95621707</v>
      </c>
      <c r="F267" s="82">
        <v>31636429</v>
      </c>
      <c r="G267" s="82">
        <v>25499082</v>
      </c>
      <c r="H267" s="82">
        <v>107318679</v>
      </c>
      <c r="I267" s="78">
        <v>-79314155.067907006</v>
      </c>
      <c r="K267" s="82">
        <v>-2519756</v>
      </c>
      <c r="L267" s="82">
        <v>2352032</v>
      </c>
      <c r="M267" s="78">
        <v>-79481879.067907006</v>
      </c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>
      <c r="C268" s="690"/>
      <c r="D268" s="690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ht="6" customHeight="1">
      <c r="B269" s="698"/>
      <c r="C269" s="690"/>
      <c r="D269" s="690"/>
      <c r="E269" s="690"/>
      <c r="F269" s="690"/>
      <c r="G269" s="690"/>
      <c r="H269" s="690"/>
      <c r="I269" s="690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2:27" ht="39">
      <c r="B270" s="672" t="s">
        <v>244</v>
      </c>
      <c r="C270" s="673" t="s">
        <v>418</v>
      </c>
      <c r="D270" s="673" t="s">
        <v>210</v>
      </c>
      <c r="E270" s="673" t="s">
        <v>245</v>
      </c>
      <c r="F270" s="673" t="s">
        <v>517</v>
      </c>
      <c r="G270" s="673" t="s">
        <v>246</v>
      </c>
      <c r="H270" s="673" t="s">
        <v>247</v>
      </c>
      <c r="I270" s="674" t="s">
        <v>248</v>
      </c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2:27">
      <c r="B271" s="702" t="s">
        <v>610</v>
      </c>
      <c r="C271" s="677"/>
      <c r="D271" s="677"/>
      <c r="E271" s="677"/>
      <c r="F271" s="677"/>
      <c r="G271" s="677"/>
      <c r="H271" s="677"/>
      <c r="I271" s="678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2:27">
      <c r="B272" s="680" t="s">
        <v>1397</v>
      </c>
      <c r="C272" s="681" t="s">
        <v>150</v>
      </c>
      <c r="D272" s="681" t="s">
        <v>150</v>
      </c>
      <c r="E272" s="681" t="s">
        <v>150</v>
      </c>
      <c r="F272" s="681" t="s">
        <v>150</v>
      </c>
      <c r="G272" s="681" t="s">
        <v>150</v>
      </c>
      <c r="H272" s="681" t="s">
        <v>150</v>
      </c>
      <c r="I272" s="682" t="s">
        <v>150</v>
      </c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>
      <c r="B273" s="72" t="s">
        <v>589</v>
      </c>
      <c r="C273" s="82">
        <v>72497369</v>
      </c>
      <c r="D273" s="82">
        <v>5429004</v>
      </c>
      <c r="E273" s="82">
        <v>5085668</v>
      </c>
      <c r="F273" s="82">
        <v>4103230</v>
      </c>
      <c r="G273" s="82">
        <v>0</v>
      </c>
      <c r="H273" s="82">
        <v>1308488</v>
      </c>
      <c r="I273" s="78">
        <v>88423759</v>
      </c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>
      <c r="B274" s="72" t="s">
        <v>450</v>
      </c>
      <c r="C274" s="82">
        <v>3983353</v>
      </c>
      <c r="D274" s="82">
        <v>284377</v>
      </c>
      <c r="E274" s="82">
        <v>1445767</v>
      </c>
      <c r="F274" s="82">
        <v>566085</v>
      </c>
      <c r="G274" s="82">
        <v>0</v>
      </c>
      <c r="H274" s="82">
        <v>16492520</v>
      </c>
      <c r="I274" s="78">
        <v>22772102</v>
      </c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>
      <c r="B275" s="72" t="s">
        <v>590</v>
      </c>
      <c r="C275" s="82">
        <v>0</v>
      </c>
      <c r="D275" s="82">
        <v>13572191</v>
      </c>
      <c r="E275" s="82">
        <v>0</v>
      </c>
      <c r="F275" s="82">
        <v>0</v>
      </c>
      <c r="G275" s="82">
        <v>0</v>
      </c>
      <c r="H275" s="82">
        <v>0</v>
      </c>
      <c r="I275" s="78">
        <v>13572191</v>
      </c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>
      <c r="B276" s="76" t="s">
        <v>611</v>
      </c>
      <c r="C276" s="538">
        <v>76480722</v>
      </c>
      <c r="D276" s="538">
        <v>19285572</v>
      </c>
      <c r="E276" s="538">
        <v>6531435</v>
      </c>
      <c r="F276" s="538">
        <v>4669315</v>
      </c>
      <c r="G276" s="538">
        <v>0</v>
      </c>
      <c r="H276" s="538">
        <v>17801008</v>
      </c>
      <c r="I276" s="538">
        <v>124768052</v>
      </c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ht="6" customHeight="1">
      <c r="B277" s="698"/>
      <c r="C277" s="690"/>
      <c r="D277" s="690"/>
      <c r="E277" s="690"/>
      <c r="F277" s="690"/>
      <c r="G277" s="690"/>
      <c r="H277" s="690"/>
      <c r="I277" s="690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ht="39">
      <c r="B278" s="672" t="s">
        <v>244</v>
      </c>
      <c r="C278" s="673" t="s">
        <v>418</v>
      </c>
      <c r="D278" s="673" t="s">
        <v>210</v>
      </c>
      <c r="E278" s="673" t="s">
        <v>245</v>
      </c>
      <c r="F278" s="673" t="s">
        <v>517</v>
      </c>
      <c r="G278" s="673" t="s">
        <v>246</v>
      </c>
      <c r="H278" s="673" t="s">
        <v>247</v>
      </c>
      <c r="I278" s="674" t="s">
        <v>248</v>
      </c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>
      <c r="B279" s="702" t="s">
        <v>610</v>
      </c>
      <c r="C279" s="677"/>
      <c r="D279" s="677"/>
      <c r="E279" s="677"/>
      <c r="F279" s="677"/>
      <c r="G279" s="677"/>
      <c r="H279" s="677"/>
      <c r="I279" s="678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>
      <c r="B280" s="680" t="s">
        <v>1224</v>
      </c>
      <c r="C280" s="681" t="s">
        <v>150</v>
      </c>
      <c r="D280" s="681" t="s">
        <v>150</v>
      </c>
      <c r="E280" s="681" t="s">
        <v>150</v>
      </c>
      <c r="F280" s="681" t="s">
        <v>150</v>
      </c>
      <c r="G280" s="681" t="s">
        <v>150</v>
      </c>
      <c r="H280" s="681" t="s">
        <v>150</v>
      </c>
      <c r="I280" s="682" t="s">
        <v>150</v>
      </c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</row>
    <row r="281" spans="2:27">
      <c r="B281" s="72" t="s">
        <v>589</v>
      </c>
      <c r="C281" s="82">
        <v>357391264</v>
      </c>
      <c r="D281" s="82">
        <v>32380649</v>
      </c>
      <c r="E281" s="82">
        <v>13891754</v>
      </c>
      <c r="F281" s="82">
        <v>30983357</v>
      </c>
      <c r="G281" s="82">
        <v>0</v>
      </c>
      <c r="H281" s="82">
        <v>12590802</v>
      </c>
      <c r="I281" s="78">
        <v>447237826</v>
      </c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</row>
    <row r="282" spans="2:27">
      <c r="B282" s="72" t="s">
        <v>450</v>
      </c>
      <c r="C282" s="82">
        <v>17518887</v>
      </c>
      <c r="D282" s="82">
        <v>1148442</v>
      </c>
      <c r="E282" s="82">
        <v>4452331</v>
      </c>
      <c r="F282" s="82">
        <v>465063</v>
      </c>
      <c r="G282" s="82">
        <v>49808</v>
      </c>
      <c r="H282" s="82">
        <v>59888955</v>
      </c>
      <c r="I282" s="78">
        <v>83523486</v>
      </c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</row>
    <row r="283" spans="2:27">
      <c r="B283" s="72" t="s">
        <v>590</v>
      </c>
      <c r="C283" s="82">
        <v>0</v>
      </c>
      <c r="D283" s="82">
        <v>45760915</v>
      </c>
      <c r="E283" s="82">
        <v>0</v>
      </c>
      <c r="F283" s="82">
        <v>0</v>
      </c>
      <c r="G283" s="82">
        <v>0</v>
      </c>
      <c r="H283" s="82">
        <v>0</v>
      </c>
      <c r="I283" s="78">
        <v>45760915</v>
      </c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</row>
    <row r="284" spans="2:27">
      <c r="B284" s="76" t="s">
        <v>611</v>
      </c>
      <c r="C284" s="538">
        <v>374910151</v>
      </c>
      <c r="D284" s="538">
        <v>79290006</v>
      </c>
      <c r="E284" s="538">
        <v>18344085</v>
      </c>
      <c r="F284" s="538">
        <v>31448420</v>
      </c>
      <c r="G284" s="538">
        <v>49808</v>
      </c>
      <c r="H284" s="538">
        <v>72479757</v>
      </c>
      <c r="I284" s="538">
        <v>576522227</v>
      </c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</row>
    <row r="285" spans="2:27">
      <c r="C285" s="179"/>
      <c r="D285" s="179"/>
      <c r="E285" s="179"/>
      <c r="F285" s="179"/>
      <c r="G285" s="179"/>
      <c r="H285" s="179"/>
      <c r="I285" s="179"/>
      <c r="J285" s="179"/>
      <c r="K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</row>
    <row r="286" spans="2:27">
      <c r="C286" s="690"/>
      <c r="D286" s="690"/>
      <c r="E286" s="690"/>
      <c r="F286" s="690"/>
      <c r="G286" s="690"/>
      <c r="H286" s="690"/>
    </row>
  </sheetData>
  <mergeCells count="1">
    <mergeCell ref="B182:B183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B1:M20"/>
  <sheetViews>
    <sheetView showGridLines="0" zoomScale="85" zoomScaleNormal="85" workbookViewId="0">
      <selection activeCell="D18" sqref="D18:E20"/>
    </sheetView>
  </sheetViews>
  <sheetFormatPr baseColWidth="10" defaultColWidth="11.453125" defaultRowHeight="13"/>
  <cols>
    <col min="1" max="1" width="1.7265625" style="58" customWidth="1"/>
    <col min="2" max="2" width="25.54296875" style="58" customWidth="1"/>
    <col min="3" max="3" width="18.453125" style="58" bestFit="1" customWidth="1"/>
    <col min="4" max="6" width="17.453125" style="58" customWidth="1"/>
    <col min="7" max="7" width="13.1796875" style="58" bestFit="1" customWidth="1"/>
    <col min="8" max="8" width="16.7265625" style="58" customWidth="1"/>
    <col min="9" max="9" width="15.54296875" style="58" customWidth="1"/>
    <col min="10" max="10" width="11.453125" style="58"/>
    <col min="11" max="11" width="15.54296875" style="58" bestFit="1" customWidth="1"/>
    <col min="12" max="12" width="8.7265625" style="58" bestFit="1" customWidth="1"/>
    <col min="13" max="16384" width="11.453125" style="58"/>
  </cols>
  <sheetData>
    <row r="1" spans="2:13" ht="5.15" customHeight="1"/>
    <row r="2" spans="2:13" ht="18.5">
      <c r="B2" s="136" t="s">
        <v>1076</v>
      </c>
      <c r="C2" s="206"/>
      <c r="E2" s="351"/>
      <c r="F2" s="730"/>
      <c r="G2" s="61"/>
      <c r="H2" s="730"/>
      <c r="I2" s="730"/>
      <c r="K2" s="731"/>
      <c r="L2" s="731"/>
    </row>
    <row r="3" spans="2:13" ht="6" customHeight="1">
      <c r="G3" s="61"/>
      <c r="J3" s="61"/>
      <c r="K3" s="61"/>
      <c r="L3" s="61"/>
      <c r="M3" s="61"/>
    </row>
    <row r="4" spans="2:13" ht="6" customHeight="1">
      <c r="E4" s="732"/>
      <c r="F4" s="732"/>
      <c r="G4" s="732"/>
      <c r="H4" s="732"/>
      <c r="I4" s="732"/>
    </row>
    <row r="5" spans="2:13">
      <c r="B5" s="813" t="s">
        <v>762</v>
      </c>
      <c r="C5" s="733">
        <v>45382</v>
      </c>
      <c r="D5" s="733">
        <v>45291</v>
      </c>
      <c r="E5" s="179"/>
    </row>
    <row r="6" spans="2:13">
      <c r="B6" s="815"/>
      <c r="C6" s="281" t="s">
        <v>150</v>
      </c>
      <c r="D6" s="281" t="s">
        <v>150</v>
      </c>
      <c r="E6" s="179"/>
    </row>
    <row r="7" spans="2:13">
      <c r="B7" s="72" t="s">
        <v>767</v>
      </c>
      <c r="C7" s="74">
        <v>194585896</v>
      </c>
      <c r="D7" s="74">
        <v>180834620</v>
      </c>
      <c r="E7" s="179"/>
    </row>
    <row r="8" spans="2:13">
      <c r="B8" s="72" t="s">
        <v>768</v>
      </c>
      <c r="C8" s="74">
        <v>186444327</v>
      </c>
      <c r="D8" s="74">
        <v>174477706</v>
      </c>
      <c r="E8" s="407"/>
    </row>
    <row r="9" spans="2:13">
      <c r="B9" s="72" t="s">
        <v>769</v>
      </c>
      <c r="C9" s="74">
        <v>182105587</v>
      </c>
      <c r="D9" s="74">
        <v>171545801</v>
      </c>
      <c r="E9" s="407"/>
    </row>
    <row r="10" spans="2:13">
      <c r="B10" s="72" t="s">
        <v>770</v>
      </c>
      <c r="C10" s="74">
        <v>205079365</v>
      </c>
      <c r="D10" s="74">
        <v>194616204</v>
      </c>
      <c r="E10" s="407"/>
    </row>
    <row r="11" spans="2:13">
      <c r="B11" s="72" t="s">
        <v>771</v>
      </c>
      <c r="C11" s="74">
        <v>211839797</v>
      </c>
      <c r="D11" s="74">
        <v>224473901</v>
      </c>
      <c r="E11" s="407"/>
    </row>
    <row r="12" spans="2:13">
      <c r="B12" s="72" t="s">
        <v>73</v>
      </c>
      <c r="C12" s="74">
        <v>296115716</v>
      </c>
      <c r="D12" s="74">
        <v>333462026</v>
      </c>
      <c r="E12" s="407"/>
    </row>
    <row r="13" spans="2:13">
      <c r="B13" s="78" t="s">
        <v>980</v>
      </c>
      <c r="C13" s="209">
        <v>1276170688</v>
      </c>
      <c r="D13" s="209">
        <v>1279410258</v>
      </c>
      <c r="E13" s="179"/>
    </row>
    <row r="14" spans="2:13">
      <c r="B14" s="179"/>
      <c r="C14" s="179"/>
      <c r="D14" s="179"/>
      <c r="E14" s="179"/>
    </row>
    <row r="15" spans="2:13">
      <c r="B15" s="1032" t="s">
        <v>763</v>
      </c>
      <c r="C15" s="1033"/>
      <c r="D15" s="733" t="s">
        <v>1342</v>
      </c>
      <c r="E15" s="734" t="s">
        <v>1142</v>
      </c>
    </row>
    <row r="16" spans="2:13">
      <c r="B16" s="1034"/>
      <c r="C16" s="1035"/>
      <c r="D16" s="279">
        <v>45382</v>
      </c>
      <c r="E16" s="574">
        <v>45016</v>
      </c>
    </row>
    <row r="17" spans="2:5">
      <c r="B17" s="1036"/>
      <c r="C17" s="1037"/>
      <c r="D17" s="281" t="s">
        <v>150</v>
      </c>
      <c r="E17" s="490" t="s">
        <v>150</v>
      </c>
    </row>
    <row r="18" spans="2:5">
      <c r="B18" s="1038" t="s">
        <v>764</v>
      </c>
      <c r="C18" s="1039"/>
      <c r="D18" s="74">
        <v>22309056</v>
      </c>
      <c r="E18" s="575">
        <v>15970571</v>
      </c>
    </row>
    <row r="19" spans="2:5">
      <c r="B19" s="1040" t="s">
        <v>884</v>
      </c>
      <c r="C19" s="1041"/>
      <c r="D19" s="74">
        <v>11299726</v>
      </c>
      <c r="E19" s="575">
        <v>10964313</v>
      </c>
    </row>
    <row r="20" spans="2:5">
      <c r="B20" s="1038" t="s">
        <v>827</v>
      </c>
      <c r="C20" s="1039"/>
      <c r="D20" s="74">
        <v>-66411227</v>
      </c>
      <c r="E20" s="575">
        <v>-54613297</v>
      </c>
    </row>
  </sheetData>
  <mergeCells count="5">
    <mergeCell ref="B5:B6"/>
    <mergeCell ref="B15:C17"/>
    <mergeCell ref="B18:C18"/>
    <mergeCell ref="B19:C19"/>
    <mergeCell ref="B20:C20"/>
  </mergeCells>
  <pageMargins left="0.75" right="0.75" top="1" bottom="1" header="0" footer="0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54"/>
  <sheetViews>
    <sheetView showGridLines="0" zoomScale="70" zoomScaleNormal="7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52.1796875" style="58" bestFit="1" customWidth="1"/>
    <col min="3" max="3" width="21.54296875" style="58" bestFit="1" customWidth="1"/>
    <col min="4" max="4" width="13.36328125" style="58" bestFit="1" customWidth="1"/>
    <col min="5" max="5" width="7.54296875" style="58" bestFit="1" customWidth="1"/>
    <col min="6" max="6" width="31.7265625" style="58" bestFit="1" customWidth="1"/>
    <col min="7" max="7" width="14.1796875" style="58" customWidth="1"/>
    <col min="8" max="8" width="15.90625" style="58" customWidth="1"/>
    <col min="9" max="16384" width="11.453125" style="58"/>
  </cols>
  <sheetData>
    <row r="1" spans="2:9" ht="5.15" customHeight="1"/>
    <row r="2" spans="2:9" ht="18.5">
      <c r="B2" s="136" t="s">
        <v>1077</v>
      </c>
      <c r="C2" s="206"/>
      <c r="E2" s="351"/>
      <c r="F2" s="351"/>
    </row>
    <row r="3" spans="2:9" ht="6" customHeight="1">
      <c r="E3" s="351"/>
      <c r="F3" s="351"/>
    </row>
    <row r="4" spans="2:9" s="61" customFormat="1">
      <c r="B4" s="347" t="s">
        <v>131</v>
      </c>
      <c r="C4" s="64">
        <v>45291</v>
      </c>
      <c r="D4" s="64">
        <v>44926</v>
      </c>
      <c r="E4"/>
      <c r="F4"/>
      <c r="G4" s="58"/>
      <c r="H4" s="58"/>
      <c r="I4" s="58"/>
    </row>
    <row r="5" spans="2:9" s="61" customFormat="1" ht="13.5" customHeight="1">
      <c r="B5" s="348"/>
      <c r="C5" s="67" t="s">
        <v>150</v>
      </c>
      <c r="D5" s="276" t="s">
        <v>150</v>
      </c>
      <c r="E5"/>
      <c r="F5"/>
      <c r="G5" s="58"/>
      <c r="H5" s="58"/>
      <c r="I5" s="58"/>
    </row>
    <row r="6" spans="2:9" s="61" customFormat="1" ht="13.5" customHeight="1">
      <c r="B6" s="587" t="s">
        <v>1337</v>
      </c>
      <c r="C6" s="587">
        <v>17105</v>
      </c>
      <c r="D6" s="587">
        <v>17105</v>
      </c>
      <c r="E6"/>
      <c r="F6"/>
      <c r="G6" s="58"/>
      <c r="H6" s="58"/>
      <c r="I6" s="58"/>
    </row>
    <row r="7" spans="2:9" s="61" customFormat="1" ht="13.5" customHeight="1">
      <c r="B7" s="587" t="s">
        <v>1401</v>
      </c>
      <c r="C7" s="587">
        <v>287191</v>
      </c>
      <c r="D7" s="587">
        <v>0</v>
      </c>
      <c r="E7"/>
      <c r="F7"/>
      <c r="G7" s="58"/>
      <c r="H7" s="58"/>
      <c r="I7" s="58"/>
    </row>
    <row r="8" spans="2:9" s="61" customFormat="1" ht="13.5" customHeight="1">
      <c r="B8" s="587" t="s">
        <v>1402</v>
      </c>
      <c r="C8" s="587">
        <v>237852</v>
      </c>
      <c r="D8" s="587">
        <v>0</v>
      </c>
      <c r="E8"/>
      <c r="F8"/>
      <c r="G8" s="58"/>
      <c r="H8" s="58"/>
      <c r="I8" s="58"/>
    </row>
    <row r="9" spans="2:9" s="61" customFormat="1" ht="13.5" customHeight="1">
      <c r="B9" s="587" t="s">
        <v>1403</v>
      </c>
      <c r="C9" s="587">
        <v>252458</v>
      </c>
      <c r="D9" s="587">
        <v>0</v>
      </c>
      <c r="E9"/>
      <c r="F9"/>
      <c r="G9" s="58"/>
      <c r="H9" s="58"/>
      <c r="I9" s="58"/>
    </row>
    <row r="10" spans="2:9" s="61" customFormat="1" ht="13.5" customHeight="1">
      <c r="B10" s="587" t="s">
        <v>1404</v>
      </c>
      <c r="C10" s="587">
        <v>744447</v>
      </c>
      <c r="D10" s="587">
        <v>0</v>
      </c>
      <c r="E10"/>
      <c r="F10"/>
      <c r="G10" s="58"/>
      <c r="H10" s="58"/>
      <c r="I10" s="58"/>
    </row>
    <row r="11" spans="2:9" s="61" customFormat="1" ht="13.5" customHeight="1">
      <c r="B11" s="587" t="s">
        <v>1405</v>
      </c>
      <c r="C11" s="587"/>
      <c r="D11" s="587">
        <v>0</v>
      </c>
      <c r="E11"/>
      <c r="F11"/>
      <c r="G11" s="58"/>
      <c r="H11" s="58"/>
      <c r="I11" s="58"/>
    </row>
    <row r="12" spans="2:9" s="61" customFormat="1" ht="13.5" customHeight="1">
      <c r="B12" s="587" t="s">
        <v>1406</v>
      </c>
      <c r="C12" s="587"/>
      <c r="D12" s="587">
        <v>0</v>
      </c>
      <c r="E12"/>
      <c r="F12"/>
      <c r="G12" s="58"/>
      <c r="H12" s="58"/>
      <c r="I12" s="58"/>
    </row>
    <row r="13" spans="2:9" s="61" customFormat="1" ht="13.5" customHeight="1">
      <c r="B13" s="587" t="s">
        <v>1407</v>
      </c>
      <c r="C13" s="587"/>
      <c r="D13" s="587">
        <v>0</v>
      </c>
      <c r="E13"/>
      <c r="F13"/>
      <c r="G13" s="58"/>
      <c r="H13" s="58"/>
      <c r="I13" s="58"/>
    </row>
    <row r="14" spans="2:9">
      <c r="B14" s="587" t="s">
        <v>1408</v>
      </c>
      <c r="C14" s="587"/>
      <c r="D14" s="587">
        <v>0</v>
      </c>
      <c r="E14"/>
      <c r="F14"/>
    </row>
    <row r="15" spans="2:9">
      <c r="B15" s="587" t="s">
        <v>1409</v>
      </c>
      <c r="C15" s="587"/>
      <c r="D15" s="587">
        <v>0</v>
      </c>
    </row>
    <row r="16" spans="2:9">
      <c r="B16" s="735" t="s">
        <v>1338</v>
      </c>
      <c r="C16" s="736">
        <v>1539053</v>
      </c>
      <c r="D16" s="736">
        <v>17105</v>
      </c>
    </row>
    <row r="17" spans="2:9">
      <c r="B17" s="737" t="s">
        <v>559</v>
      </c>
      <c r="C17" s="587">
        <v>11870857</v>
      </c>
      <c r="D17" s="587">
        <v>13379368</v>
      </c>
    </row>
    <row r="18" spans="2:9">
      <c r="B18" s="735" t="s">
        <v>191</v>
      </c>
      <c r="C18" s="736">
        <v>13409910</v>
      </c>
      <c r="D18" s="736">
        <v>13396473</v>
      </c>
    </row>
    <row r="19" spans="2:9">
      <c r="B19" s="662"/>
      <c r="C19" s="662"/>
      <c r="D19" s="662"/>
    </row>
    <row r="21" spans="2:9">
      <c r="B21" s="1053" t="s">
        <v>361</v>
      </c>
      <c r="C21" s="1054"/>
      <c r="D21" s="1054"/>
      <c r="E21" s="1054"/>
      <c r="F21" s="1054"/>
      <c r="G21" s="1054"/>
      <c r="H21" s="1055"/>
    </row>
    <row r="22" spans="2:9" s="61" customFormat="1">
      <c r="B22" s="386"/>
      <c r="C22" s="1056" t="s">
        <v>362</v>
      </c>
      <c r="D22" s="1057"/>
      <c r="E22" s="738"/>
      <c r="F22" s="1060" t="s">
        <v>363</v>
      </c>
      <c r="G22" s="1061"/>
      <c r="H22" s="1062"/>
    </row>
    <row r="23" spans="2:9" s="61" customFormat="1" ht="47.25" customHeight="1">
      <c r="B23" s="521" t="s">
        <v>228</v>
      </c>
      <c r="C23" s="1058"/>
      <c r="D23" s="1059"/>
      <c r="E23" s="523" t="s">
        <v>229</v>
      </c>
      <c r="F23" s="520" t="s">
        <v>230</v>
      </c>
      <c r="G23" s="739" t="s">
        <v>1227</v>
      </c>
      <c r="H23" s="739" t="s">
        <v>1141</v>
      </c>
    </row>
    <row r="24" spans="2:9" s="61" customFormat="1">
      <c r="B24" s="387"/>
      <c r="C24" s="524" t="s">
        <v>425</v>
      </c>
      <c r="D24" s="525" t="s">
        <v>445</v>
      </c>
      <c r="E24" s="522"/>
      <c r="F24" s="522"/>
      <c r="G24" s="526" t="s">
        <v>150</v>
      </c>
      <c r="H24" s="526" t="s">
        <v>150</v>
      </c>
    </row>
    <row r="25" spans="2:9">
      <c r="B25" s="147" t="s">
        <v>74</v>
      </c>
      <c r="C25" s="147" t="s">
        <v>76</v>
      </c>
      <c r="D25" s="485" t="s">
        <v>212</v>
      </c>
      <c r="E25" s="147" t="s">
        <v>77</v>
      </c>
      <c r="F25" s="486" t="s">
        <v>75</v>
      </c>
      <c r="G25" s="74">
        <v>3710904</v>
      </c>
      <c r="H25" s="74">
        <v>2269157</v>
      </c>
    </row>
    <row r="26" spans="2:9" ht="26" customHeight="1">
      <c r="B26" s="72"/>
      <c r="C26" s="527"/>
      <c r="D26" s="527"/>
      <c r="E26" s="527"/>
      <c r="F26" s="528" t="s">
        <v>190</v>
      </c>
      <c r="G26" s="529">
        <v>3710904</v>
      </c>
      <c r="H26" s="529">
        <v>2269157</v>
      </c>
      <c r="I26" s="530"/>
    </row>
    <row r="27" spans="2:9">
      <c r="B27" s="531" t="s">
        <v>273</v>
      </c>
      <c r="C27" s="531"/>
      <c r="D27" s="531"/>
      <c r="E27" s="532"/>
      <c r="F27" s="532"/>
      <c r="G27" s="533">
        <v>3710904</v>
      </c>
      <c r="H27" s="533">
        <v>2269157</v>
      </c>
      <c r="I27" s="530"/>
    </row>
    <row r="29" spans="2:9" ht="12.75" customHeight="1">
      <c r="B29" s="1042" t="s">
        <v>218</v>
      </c>
      <c r="C29" s="1043"/>
      <c r="D29" s="1043"/>
      <c r="E29" s="1043"/>
      <c r="F29" s="1043"/>
      <c r="G29" s="1043"/>
      <c r="H29" s="1044"/>
    </row>
    <row r="30" spans="2:9" s="61" customFormat="1" ht="12.75" customHeight="1">
      <c r="B30" s="521" t="s">
        <v>228</v>
      </c>
      <c r="C30" s="1045" t="s">
        <v>362</v>
      </c>
      <c r="D30" s="1046"/>
      <c r="E30" s="1047" t="s">
        <v>229</v>
      </c>
      <c r="F30" s="1048"/>
      <c r="G30" s="740">
        <v>45291</v>
      </c>
      <c r="H30" s="740">
        <v>44926</v>
      </c>
    </row>
    <row r="31" spans="2:9" s="61" customFormat="1">
      <c r="B31" s="387"/>
      <c r="C31" s="524" t="s">
        <v>425</v>
      </c>
      <c r="D31" s="522" t="s">
        <v>445</v>
      </c>
      <c r="E31" s="1049"/>
      <c r="F31" s="1050"/>
      <c r="G31" s="526" t="s">
        <v>150</v>
      </c>
      <c r="H31" s="526" t="s">
        <v>150</v>
      </c>
    </row>
    <row r="32" spans="2:9">
      <c r="B32" s="147" t="s">
        <v>74</v>
      </c>
      <c r="C32" s="147" t="s">
        <v>76</v>
      </c>
      <c r="D32" s="527" t="s">
        <v>212</v>
      </c>
      <c r="E32" s="1051" t="s">
        <v>77</v>
      </c>
      <c r="F32" s="1052"/>
      <c r="G32" s="74">
        <v>3710904</v>
      </c>
      <c r="H32" s="74">
        <v>2269157</v>
      </c>
    </row>
    <row r="33" spans="2:9">
      <c r="B33" s="531" t="s">
        <v>273</v>
      </c>
      <c r="C33" s="531"/>
      <c r="D33" s="531"/>
      <c r="E33" s="532"/>
      <c r="F33" s="532"/>
      <c r="G33" s="534">
        <v>3710904</v>
      </c>
      <c r="H33" s="535">
        <v>2269157</v>
      </c>
      <c r="I33" s="530"/>
    </row>
    <row r="54" s="58" customFormat="1" ht="43.5" customHeight="1"/>
  </sheetData>
  <mergeCells count="7">
    <mergeCell ref="B29:H29"/>
    <mergeCell ref="C30:D30"/>
    <mergeCell ref="E30:F31"/>
    <mergeCell ref="E32:F32"/>
    <mergeCell ref="B21:H21"/>
    <mergeCell ref="C22:D23"/>
    <mergeCell ref="F22:H22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C14" sqref="C14:G14"/>
    </sheetView>
  </sheetViews>
  <sheetFormatPr baseColWidth="10" defaultColWidth="11.453125" defaultRowHeight="13"/>
  <cols>
    <col min="1" max="1" width="1.7265625" style="58" customWidth="1"/>
    <col min="2" max="2" width="36" style="58" bestFit="1" customWidth="1"/>
    <col min="3" max="7" width="15" style="58" customWidth="1"/>
    <col min="8" max="8" width="6.453125" style="58" bestFit="1" customWidth="1"/>
    <col min="9" max="9" width="6.81640625" style="58" bestFit="1" customWidth="1"/>
    <col min="10" max="16384" width="11.453125" style="58"/>
  </cols>
  <sheetData>
    <row r="1" spans="2:11" ht="6" customHeight="1"/>
    <row r="2" spans="2:11" ht="18.5">
      <c r="B2" s="136" t="s">
        <v>1078</v>
      </c>
      <c r="C2" s="206"/>
      <c r="H2" s="351"/>
      <c r="I2" s="351"/>
    </row>
    <row r="3" spans="2:11" ht="6" customHeight="1"/>
    <row r="4" spans="2:11" s="269" customFormat="1" ht="13" customHeight="1">
      <c r="B4" s="833" t="s">
        <v>132</v>
      </c>
      <c r="C4" s="1063">
        <v>45382</v>
      </c>
      <c r="D4" s="1064"/>
      <c r="E4" s="1064"/>
      <c r="F4" s="1065"/>
      <c r="G4" s="813" t="s">
        <v>1151</v>
      </c>
    </row>
    <row r="5" spans="2:11" s="269" customFormat="1" ht="48" customHeight="1">
      <c r="B5" s="834"/>
      <c r="C5" s="274" t="s">
        <v>133</v>
      </c>
      <c r="D5" s="91" t="s">
        <v>120</v>
      </c>
      <c r="E5" s="91" t="s">
        <v>103</v>
      </c>
      <c r="F5" s="273" t="s">
        <v>50</v>
      </c>
      <c r="G5" s="815"/>
    </row>
    <row r="6" spans="2:11">
      <c r="B6" s="72" t="s">
        <v>437</v>
      </c>
      <c r="C6" s="74">
        <v>23</v>
      </c>
      <c r="D6" s="74">
        <v>1436</v>
      </c>
      <c r="E6" s="74">
        <v>50</v>
      </c>
      <c r="F6" s="74">
        <v>1509</v>
      </c>
      <c r="G6" s="74">
        <v>1508</v>
      </c>
    </row>
    <row r="7" spans="2:11" ht="26">
      <c r="B7" s="110" t="s">
        <v>1152</v>
      </c>
      <c r="C7" s="74">
        <v>502</v>
      </c>
      <c r="D7" s="74">
        <v>17265</v>
      </c>
      <c r="E7" s="74">
        <v>101120</v>
      </c>
      <c r="F7" s="74">
        <v>118887</v>
      </c>
      <c r="G7" s="74">
        <v>118943</v>
      </c>
    </row>
    <row r="8" spans="2:11">
      <c r="B8" s="405" t="s">
        <v>50</v>
      </c>
      <c r="C8" s="209">
        <v>525</v>
      </c>
      <c r="D8" s="209">
        <v>18701</v>
      </c>
      <c r="E8" s="209">
        <v>101170</v>
      </c>
      <c r="F8" s="209">
        <v>120396</v>
      </c>
      <c r="G8" s="209">
        <v>120451</v>
      </c>
      <c r="K8" s="85"/>
    </row>
    <row r="9" spans="2:11" ht="9" customHeight="1"/>
    <row r="10" spans="2:11" s="61" customFormat="1" ht="13" customHeight="1">
      <c r="B10" s="833" t="s">
        <v>132</v>
      </c>
      <c r="C10" s="1063">
        <v>45291</v>
      </c>
      <c r="D10" s="1064"/>
      <c r="E10" s="1064"/>
      <c r="F10" s="1065"/>
      <c r="G10" s="813" t="s">
        <v>1151</v>
      </c>
    </row>
    <row r="11" spans="2:11" s="61" customFormat="1" ht="48" customHeight="1">
      <c r="B11" s="834"/>
      <c r="C11" s="274" t="s">
        <v>133</v>
      </c>
      <c r="D11" s="91" t="s">
        <v>120</v>
      </c>
      <c r="E11" s="91" t="s">
        <v>103</v>
      </c>
      <c r="F11" s="273" t="s">
        <v>50</v>
      </c>
      <c r="G11" s="815"/>
      <c r="H11"/>
    </row>
    <row r="12" spans="2:11">
      <c r="B12" s="72" t="s">
        <v>437</v>
      </c>
      <c r="C12" s="74">
        <v>21</v>
      </c>
      <c r="D12" s="74">
        <v>1432</v>
      </c>
      <c r="E12" s="74">
        <v>53</v>
      </c>
      <c r="F12" s="74">
        <v>1506</v>
      </c>
      <c r="G12" s="74">
        <v>1503</v>
      </c>
      <c r="H12"/>
    </row>
    <row r="13" spans="2:11" ht="26">
      <c r="B13" s="110" t="s">
        <v>1079</v>
      </c>
      <c r="C13" s="74">
        <v>507</v>
      </c>
      <c r="D13" s="74">
        <v>14381</v>
      </c>
      <c r="E13" s="74">
        <v>105263</v>
      </c>
      <c r="F13" s="74">
        <v>120151</v>
      </c>
      <c r="G13" s="74">
        <v>119481</v>
      </c>
      <c r="H13"/>
    </row>
    <row r="14" spans="2:11">
      <c r="B14" s="405" t="s">
        <v>50</v>
      </c>
      <c r="C14" s="78">
        <v>528</v>
      </c>
      <c r="D14" s="78">
        <v>15813</v>
      </c>
      <c r="E14" s="78">
        <v>105316</v>
      </c>
      <c r="F14" s="78">
        <v>121657</v>
      </c>
      <c r="G14" s="78">
        <v>120984</v>
      </c>
      <c r="H14"/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5A42D-0B77-4549-AAFE-C30D329C6D8D}">
  <sheetPr>
    <pageSetUpPr autoPageBreaks="0" fitToPage="1"/>
  </sheetPr>
  <dimension ref="B1:BY181"/>
  <sheetViews>
    <sheetView showGridLines="0" zoomScale="55" zoomScaleNormal="55" workbookViewId="0">
      <selection activeCell="J16" sqref="J16:L16"/>
    </sheetView>
  </sheetViews>
  <sheetFormatPr baseColWidth="10" defaultColWidth="11.453125" defaultRowHeight="13" outlineLevelRow="1"/>
  <cols>
    <col min="1" max="1" width="1.7265625" style="58" customWidth="1"/>
    <col min="2" max="2" width="32.54296875" style="58" customWidth="1"/>
    <col min="3" max="6" width="34.26953125" style="58" customWidth="1"/>
    <col min="7" max="7" width="9.81640625" style="58" customWidth="1"/>
    <col min="8" max="8" width="34.26953125" style="58" customWidth="1"/>
    <col min="9" max="9" width="8.26953125" style="58" customWidth="1"/>
    <col min="10" max="10" width="4" style="58" customWidth="1"/>
    <col min="11" max="11" width="42.54296875" style="58" customWidth="1"/>
    <col min="12" max="14" width="16.26953125" style="58" customWidth="1"/>
    <col min="15" max="15" width="15.7265625" style="58" customWidth="1"/>
    <col min="16" max="16" width="16.81640625" style="58" bestFit="1" customWidth="1"/>
    <col min="17" max="17" width="15.1796875" style="58" customWidth="1"/>
    <col min="18" max="18" width="14.81640625" style="58" customWidth="1"/>
    <col min="19" max="19" width="2.1796875" style="58" customWidth="1"/>
    <col min="20" max="25" width="12.81640625" style="58" customWidth="1"/>
    <col min="26" max="26" width="13.54296875" style="58" bestFit="1" customWidth="1"/>
    <col min="27" max="16384" width="11.453125" style="58"/>
  </cols>
  <sheetData>
    <row r="1" spans="2:77" ht="18.5">
      <c r="B1" s="136" t="s">
        <v>1080</v>
      </c>
      <c r="C1" s="351"/>
      <c r="D1" s="351"/>
      <c r="E1" s="351"/>
      <c r="F1" s="351"/>
      <c r="G1" s="351"/>
      <c r="H1" s="351"/>
      <c r="O1" s="741"/>
      <c r="U1" s="741"/>
    </row>
    <row r="2" spans="2:77" ht="9" customHeight="1">
      <c r="O2" s="741"/>
    </row>
    <row r="3" spans="2:77" s="61" customFormat="1" ht="24.75" customHeight="1">
      <c r="B3" s="742" t="s">
        <v>848</v>
      </c>
      <c r="C3" s="246" t="s">
        <v>1228</v>
      </c>
      <c r="D3" s="246" t="s">
        <v>849</v>
      </c>
      <c r="E3" s="742" t="s">
        <v>849</v>
      </c>
      <c r="F3" s="742" t="s">
        <v>849</v>
      </c>
      <c r="G3" s="743"/>
      <c r="H3" s="743"/>
      <c r="K3" s="744"/>
    </row>
    <row r="4" spans="2:77" ht="26.15" customHeight="1">
      <c r="B4" s="110" t="s">
        <v>850</v>
      </c>
      <c r="C4" s="110" t="s">
        <v>1229</v>
      </c>
      <c r="D4" s="110" t="s">
        <v>1175</v>
      </c>
      <c r="E4" s="110" t="s">
        <v>1006</v>
      </c>
      <c r="F4" s="110" t="s">
        <v>910</v>
      </c>
      <c r="G4" s="745"/>
      <c r="H4" s="745"/>
      <c r="I4" s="266"/>
      <c r="J4" s="266"/>
    </row>
    <row r="5" spans="2:77">
      <c r="B5" s="72" t="s">
        <v>851</v>
      </c>
      <c r="C5" s="72" t="s">
        <v>1176</v>
      </c>
      <c r="D5" s="72" t="s">
        <v>1176</v>
      </c>
      <c r="E5" s="267" t="s">
        <v>1007</v>
      </c>
      <c r="F5" s="267" t="s">
        <v>911</v>
      </c>
      <c r="G5" s="745"/>
      <c r="H5" s="745"/>
      <c r="I5" s="745"/>
      <c r="J5" s="745"/>
    </row>
    <row r="6" spans="2:77" ht="39.65" customHeight="1">
      <c r="B6" s="110" t="s">
        <v>1230</v>
      </c>
      <c r="C6" s="267" t="s">
        <v>1231</v>
      </c>
      <c r="D6" s="267" t="s">
        <v>1177</v>
      </c>
      <c r="E6" s="267" t="s">
        <v>1008</v>
      </c>
      <c r="F6" s="267" t="s">
        <v>912</v>
      </c>
      <c r="G6" s="745"/>
      <c r="H6" s="745"/>
      <c r="I6" s="746"/>
      <c r="J6" s="746"/>
      <c r="K6" s="88"/>
    </row>
    <row r="7" spans="2:77">
      <c r="B7" s="72" t="s">
        <v>852</v>
      </c>
      <c r="C7" s="747">
        <v>0</v>
      </c>
      <c r="D7" s="747">
        <v>0</v>
      </c>
      <c r="E7" s="747">
        <v>0</v>
      </c>
      <c r="F7" s="747">
        <v>0</v>
      </c>
      <c r="G7" s="745"/>
      <c r="H7" s="745"/>
      <c r="I7" s="748"/>
      <c r="J7" s="748"/>
      <c r="L7" s="222"/>
      <c r="M7" s="749"/>
    </row>
    <row r="8" spans="2:77" ht="26">
      <c r="B8" s="110" t="s">
        <v>853</v>
      </c>
      <c r="C8" s="750" t="s">
        <v>1178</v>
      </c>
      <c r="D8" s="750" t="s">
        <v>1178</v>
      </c>
      <c r="E8" s="750" t="s">
        <v>1009</v>
      </c>
      <c r="F8" s="747" t="s">
        <v>913</v>
      </c>
      <c r="G8" s="745"/>
      <c r="H8" s="745"/>
      <c r="I8" s="751"/>
      <c r="J8" s="751"/>
      <c r="L8" s="222"/>
      <c r="M8" s="749"/>
    </row>
    <row r="9" spans="2:77">
      <c r="B9" s="72" t="s">
        <v>854</v>
      </c>
      <c r="C9" s="267" t="s">
        <v>1232</v>
      </c>
      <c r="D9" s="267" t="s">
        <v>1179</v>
      </c>
      <c r="E9" s="267" t="s">
        <v>1010</v>
      </c>
      <c r="F9" s="267" t="s">
        <v>862</v>
      </c>
      <c r="G9" s="745"/>
      <c r="H9" s="745"/>
      <c r="I9" s="266"/>
      <c r="J9" s="266"/>
      <c r="L9" s="222"/>
      <c r="M9" s="749"/>
    </row>
    <row r="10" spans="2:77" ht="273" customHeight="1">
      <c r="B10" s="752" t="s">
        <v>855</v>
      </c>
      <c r="C10" s="752" t="s">
        <v>1011</v>
      </c>
      <c r="D10" s="752" t="s">
        <v>1180</v>
      </c>
      <c r="E10" s="752" t="s">
        <v>1011</v>
      </c>
      <c r="F10" s="752" t="s">
        <v>1011</v>
      </c>
      <c r="G10" s="745"/>
      <c r="H10" s="745"/>
      <c r="I10" s="753"/>
      <c r="J10" s="753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</row>
    <row r="11" spans="2:77" ht="26.15" customHeight="1">
      <c r="B11" s="110" t="s">
        <v>856</v>
      </c>
      <c r="C11" s="99" t="s">
        <v>1233</v>
      </c>
      <c r="D11" s="99" t="s">
        <v>863</v>
      </c>
      <c r="E11" s="99" t="s">
        <v>863</v>
      </c>
      <c r="F11" s="99" t="s">
        <v>863</v>
      </c>
      <c r="G11" s="754"/>
      <c r="H11" s="754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</row>
    <row r="12" spans="2:77" s="61" customFormat="1" ht="18.649999999999999" customHeight="1">
      <c r="B12" s="1066" t="s">
        <v>1234</v>
      </c>
      <c r="C12" s="1067"/>
      <c r="D12" s="1067"/>
      <c r="E12" s="1067"/>
      <c r="F12" s="1068"/>
      <c r="G12" s="754"/>
      <c r="H12" s="754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</row>
    <row r="13" spans="2:77">
      <c r="B13" s="72" t="s">
        <v>857</v>
      </c>
      <c r="C13" s="750" t="s">
        <v>1410</v>
      </c>
      <c r="D13" s="750" t="s">
        <v>1178</v>
      </c>
      <c r="E13" s="750" t="s">
        <v>1009</v>
      </c>
      <c r="F13" s="747" t="s">
        <v>913</v>
      </c>
      <c r="G13" s="754"/>
      <c r="H13" s="754"/>
      <c r="I13" s="61"/>
      <c r="J13" s="61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</row>
    <row r="14" spans="2:77">
      <c r="B14" s="72" t="s">
        <v>852</v>
      </c>
      <c r="C14" s="747">
        <v>0</v>
      </c>
      <c r="D14" s="747">
        <v>0</v>
      </c>
      <c r="E14" s="747">
        <v>0</v>
      </c>
      <c r="F14" s="747">
        <v>0</v>
      </c>
      <c r="G14" s="754"/>
      <c r="H14" s="754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</row>
    <row r="15" spans="2:77">
      <c r="B15" s="72" t="s">
        <v>858</v>
      </c>
      <c r="C15" s="750" t="s">
        <v>1411</v>
      </c>
      <c r="D15" s="750" t="s">
        <v>1181</v>
      </c>
      <c r="E15" s="750" t="s">
        <v>1012</v>
      </c>
      <c r="F15" s="755">
        <v>0.31</v>
      </c>
      <c r="G15" s="754"/>
      <c r="H15" s="754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</row>
    <row r="16" spans="2:77">
      <c r="B16" s="72" t="s">
        <v>859</v>
      </c>
      <c r="C16" s="267" t="s">
        <v>1232</v>
      </c>
      <c r="D16" s="267" t="s">
        <v>1179</v>
      </c>
      <c r="E16" s="747" t="s">
        <v>914</v>
      </c>
      <c r="F16" s="747" t="s">
        <v>914</v>
      </c>
      <c r="G16" s="754"/>
      <c r="H16" s="754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</row>
    <row r="17" spans="2:77">
      <c r="B17" s="72" t="s">
        <v>860</v>
      </c>
      <c r="C17" s="260">
        <v>6.0400000000000002E-2</v>
      </c>
      <c r="D17" s="260">
        <v>6.4699999999999994E-2</v>
      </c>
      <c r="E17" s="260">
        <v>8.3699999999999997E-2</v>
      </c>
      <c r="F17" s="260">
        <v>2.1000000000000001E-2</v>
      </c>
      <c r="G17" s="754"/>
      <c r="H17" s="754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</row>
    <row r="18" spans="2:77" ht="25.5" hidden="1" customHeight="1" outlineLevel="1">
      <c r="B18" s="72" t="s">
        <v>1412</v>
      </c>
      <c r="C18" s="72"/>
      <c r="D18" s="72"/>
      <c r="E18" s="756">
        <v>0</v>
      </c>
      <c r="F18" s="756">
        <v>0</v>
      </c>
      <c r="G18" s="754"/>
      <c r="H18" s="754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</row>
    <row r="19" spans="2:77" ht="25.5" hidden="1" customHeight="1" outlineLevel="1">
      <c r="B19" s="110" t="s">
        <v>1413</v>
      </c>
      <c r="C19" s="110"/>
      <c r="D19" s="110"/>
      <c r="E19" s="756">
        <v>0</v>
      </c>
      <c r="F19" s="756">
        <v>0</v>
      </c>
      <c r="G19" s="754"/>
      <c r="H19" s="754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</row>
    <row r="20" spans="2:77" ht="27.65" customHeight="1" collapsed="1">
      <c r="B20" s="110" t="s">
        <v>861</v>
      </c>
      <c r="C20" s="757">
        <v>1635.44</v>
      </c>
      <c r="D20" s="757">
        <v>1640.32</v>
      </c>
      <c r="E20" s="757">
        <v>1048.8411781005111</v>
      </c>
      <c r="F20" s="757">
        <v>1294.7751078896706</v>
      </c>
      <c r="G20" s="754"/>
      <c r="H20" s="754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</row>
    <row r="21" spans="2:77">
      <c r="E21" s="266"/>
      <c r="F21" s="266"/>
      <c r="G21" s="266"/>
      <c r="H21" s="266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</row>
    <row r="22" spans="2:77"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</row>
    <row r="23" spans="2:77"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</row>
    <row r="24" spans="2:77" ht="10.5" customHeight="1"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</row>
    <row r="25" spans="2:77" s="61" customFormat="1"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</row>
    <row r="26" spans="2:77" s="61" customFormat="1" ht="13" customHeight="1"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</row>
    <row r="27" spans="2:77"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</row>
    <row r="28" spans="2:77" ht="12.75" customHeight="1"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</row>
    <row r="29" spans="2:77"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</row>
    <row r="30" spans="2:77"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</row>
    <row r="31" spans="2:77"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</row>
    <row r="32" spans="2:77"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</row>
    <row r="33" spans="11:77"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</row>
    <row r="34" spans="11:77"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</row>
    <row r="35" spans="11:77"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</row>
    <row r="36" spans="11:77"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</row>
    <row r="37" spans="11:77" ht="9.75" customHeight="1"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</row>
    <row r="38" spans="11:77" s="61" customFormat="1" ht="12.75" customHeight="1"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</row>
    <row r="39" spans="11:77" s="61" customFormat="1" ht="12.75" customHeight="1"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</row>
    <row r="40" spans="11:77" s="61" customFormat="1" ht="12.75" customHeight="1"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</row>
    <row r="41" spans="11:77" ht="12.75" customHeight="1"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</row>
    <row r="42" spans="11:77" ht="6" customHeight="1"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</row>
    <row r="43" spans="11:77"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</row>
    <row r="44" spans="11:77"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</row>
    <row r="45" spans="11:77"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</row>
    <row r="46" spans="11:77"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</row>
    <row r="47" spans="11:77" outlineLevel="1"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</row>
    <row r="48" spans="11:77" s="61" customFormat="1" outlineLevel="1"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</row>
    <row r="49" spans="11:77" s="61" customFormat="1" outlineLevel="1"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</row>
    <row r="50" spans="11:77" outlineLevel="1"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</row>
    <row r="51" spans="11:77" outlineLevel="1"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</row>
    <row r="52" spans="11:77" outlineLevel="1"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</row>
    <row r="53" spans="11:77" outlineLevel="1"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</row>
    <row r="54" spans="11:77" outlineLevel="1"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</row>
    <row r="55" spans="11:77" outlineLevel="1"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</row>
    <row r="56" spans="11:77" outlineLevel="1"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</row>
    <row r="57" spans="11:77" outlineLevel="1"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</row>
    <row r="58" spans="11:77" outlineLevel="1"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</row>
    <row r="59" spans="11:77" outlineLevel="1"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</row>
    <row r="60" spans="11:77"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</row>
    <row r="61" spans="11:77"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</row>
    <row r="62" spans="11:77"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</row>
    <row r="63" spans="11:77"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</row>
    <row r="64" spans="11:77"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</row>
    <row r="65" spans="9:77"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</row>
    <row r="66" spans="9:77"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</row>
    <row r="67" spans="9:77"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</row>
    <row r="68" spans="9:77"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</row>
    <row r="69" spans="9:77"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</row>
    <row r="70" spans="9:77"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</row>
    <row r="71" spans="9:77"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</row>
    <row r="72" spans="9:77"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</row>
    <row r="73" spans="9:77"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</row>
    <row r="74" spans="9:77"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</row>
    <row r="75" spans="9:77"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</row>
    <row r="76" spans="9:77"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</row>
    <row r="77" spans="9:77"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</row>
    <row r="78" spans="9:77"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</row>
    <row r="79" spans="9:77"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</row>
    <row r="80" spans="9:77"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</row>
    <row r="81" spans="5:77"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</row>
    <row r="82" spans="5:77"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</row>
    <row r="83" spans="5:77"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</row>
    <row r="84" spans="5:77"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</row>
    <row r="85" spans="5:77"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</row>
    <row r="86" spans="5:77"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</row>
    <row r="87" spans="5:77"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</row>
    <row r="88" spans="5:77"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</row>
    <row r="89" spans="5:77"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</row>
    <row r="90" spans="5:77"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</row>
    <row r="91" spans="5:77"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</row>
    <row r="92" spans="5:77"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</row>
    <row r="93" spans="5:77"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</row>
    <row r="94" spans="5:77"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</row>
    <row r="95" spans="5:77"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</row>
    <row r="96" spans="5:77"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</row>
    <row r="97" spans="9:77"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</row>
    <row r="98" spans="9:77"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</row>
    <row r="99" spans="9:77"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</row>
    <row r="100" spans="9:77"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</row>
    <row r="101" spans="9:77"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</row>
    <row r="102" spans="9:77"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</row>
    <row r="103" spans="9:77"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</row>
    <row r="104" spans="9:77"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</row>
    <row r="105" spans="9:77"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</row>
    <row r="106" spans="9:77"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</row>
    <row r="107" spans="9:77"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</row>
    <row r="108" spans="9:77"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</row>
    <row r="109" spans="9:77"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</row>
    <row r="110" spans="9:77"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</row>
    <row r="111" spans="9:77"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</row>
    <row r="112" spans="9:77"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</row>
    <row r="113" spans="9:77"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</row>
    <row r="114" spans="9:77"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</row>
    <row r="115" spans="9:77"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</row>
    <row r="116" spans="9:77"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</row>
    <row r="117" spans="9:77"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</row>
    <row r="118" spans="9:77"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</row>
    <row r="119" spans="9:77"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</row>
    <row r="120" spans="9:77"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</row>
    <row r="121" spans="9:77"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</row>
    <row r="122" spans="9:77"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</row>
    <row r="123" spans="9:77"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</row>
    <row r="124" spans="9:77"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</row>
    <row r="125" spans="9:77"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</row>
    <row r="126" spans="9:77"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</row>
    <row r="127" spans="9:77"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</row>
    <row r="128" spans="9:77"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</row>
    <row r="129" spans="9:77"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</row>
    <row r="130" spans="9:77"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</row>
    <row r="131" spans="9:77"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</row>
    <row r="132" spans="9:77"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</row>
    <row r="133" spans="9:77"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</row>
    <row r="134" spans="9:77"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</row>
    <row r="135" spans="9:77"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</row>
    <row r="136" spans="9:77"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</row>
    <row r="137" spans="9:77"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</row>
    <row r="138" spans="9:77"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</row>
    <row r="139" spans="9:77"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</row>
    <row r="140" spans="9:77"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</row>
    <row r="141" spans="9:77"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</row>
    <row r="142" spans="9:77"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</row>
    <row r="143" spans="9:77"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</row>
    <row r="144" spans="9:77"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</row>
    <row r="145" spans="11:77"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</row>
    <row r="146" spans="11:77"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</row>
    <row r="147" spans="11:77"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</row>
    <row r="148" spans="11:77"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</row>
    <row r="149" spans="11:77"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</row>
    <row r="150" spans="11:77"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</row>
    <row r="151" spans="11:77"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</row>
    <row r="152" spans="11:77"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</row>
    <row r="153" spans="11:77"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</row>
    <row r="154" spans="11:77"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</row>
    <row r="155" spans="11:77"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</row>
    <row r="156" spans="11:77"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</row>
    <row r="157" spans="11:77"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</row>
    <row r="158" spans="11:77"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</row>
    <row r="159" spans="11:77"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</row>
    <row r="160" spans="11:77"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</row>
    <row r="161" spans="11:77"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</row>
    <row r="162" spans="11:77"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</row>
    <row r="163" spans="11:77"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</row>
    <row r="164" spans="11:77"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</row>
    <row r="165" spans="11:77"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</row>
    <row r="166" spans="11:77"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</row>
    <row r="167" spans="11:77"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</row>
    <row r="168" spans="11:77"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</row>
    <row r="169" spans="11:77"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</row>
    <row r="170" spans="11:77"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</row>
    <row r="171" spans="11:77"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</row>
    <row r="172" spans="11:77"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</row>
    <row r="173" spans="11:77"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</row>
    <row r="174" spans="11:77"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</row>
    <row r="175" spans="11:77"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</row>
    <row r="176" spans="11:77"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</row>
    <row r="177" spans="11:77"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</row>
    <row r="178" spans="11:77"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</row>
    <row r="179" spans="11:77"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</row>
    <row r="180" spans="11:77"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</row>
    <row r="181" spans="11:77"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</row>
  </sheetData>
  <mergeCells count="1">
    <mergeCell ref="B12:F12"/>
  </mergeCells>
  <pageMargins left="0.75" right="0.75" top="1" bottom="1" header="0" footer="0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5E1A-6CD1-49DB-94FA-E531A365BEFB}">
  <dimension ref="C1:S135"/>
  <sheetViews>
    <sheetView showGridLines="0" topLeftCell="B1" zoomScaleNormal="100" workbookViewId="0">
      <selection activeCell="J16" sqref="J16:L16"/>
    </sheetView>
  </sheetViews>
  <sheetFormatPr baseColWidth="10" defaultColWidth="11.453125" defaultRowHeight="13"/>
  <cols>
    <col min="1" max="1" width="6.26953125" style="179" customWidth="1"/>
    <col min="2" max="2" width="1.54296875" style="179" customWidth="1"/>
    <col min="3" max="3" width="40.7265625" style="545" customWidth="1"/>
    <col min="4" max="5" width="20.36328125" style="547" customWidth="1"/>
    <col min="6" max="6" width="11.453125" style="179"/>
    <col min="7" max="7" width="13.453125" style="179" customWidth="1"/>
    <col min="8" max="8" width="12" style="179" bestFit="1" customWidth="1"/>
    <col min="9" max="16384" width="11.453125" style="179"/>
  </cols>
  <sheetData>
    <row r="1" spans="3:5" ht="18.5">
      <c r="C1" s="136" t="s">
        <v>1415</v>
      </c>
      <c r="D1"/>
      <c r="E1" s="61"/>
    </row>
    <row r="2" spans="3:5" ht="6.75" customHeight="1">
      <c r="C2" s="179"/>
      <c r="D2" s="61"/>
      <c r="E2" s="61"/>
    </row>
    <row r="3" spans="3:5">
      <c r="C3" s="536" t="s">
        <v>885</v>
      </c>
      <c r="D3" s="64">
        <v>45382</v>
      </c>
      <c r="E3" s="64">
        <v>45016</v>
      </c>
    </row>
    <row r="4" spans="3:5">
      <c r="C4" s="537"/>
      <c r="D4" s="183" t="s">
        <v>150</v>
      </c>
      <c r="E4" s="183" t="s">
        <v>150</v>
      </c>
    </row>
    <row r="5" spans="3:5">
      <c r="C5" s="538" t="s">
        <v>584</v>
      </c>
      <c r="D5" s="538">
        <v>564926038</v>
      </c>
      <c r="E5" s="538">
        <v>483125584</v>
      </c>
    </row>
    <row r="6" spans="3:5">
      <c r="C6" s="539" t="s">
        <v>897</v>
      </c>
      <c r="D6" s="540">
        <v>205591430</v>
      </c>
      <c r="E6" s="540">
        <v>174848009</v>
      </c>
    </row>
    <row r="7" spans="3:5">
      <c r="C7" s="539" t="s">
        <v>886</v>
      </c>
      <c r="D7" s="540">
        <v>18640445</v>
      </c>
      <c r="E7" s="540">
        <v>17722945</v>
      </c>
    </row>
    <row r="8" spans="3:5">
      <c r="C8" s="539" t="s">
        <v>887</v>
      </c>
      <c r="D8" s="540">
        <v>23280762</v>
      </c>
      <c r="E8" s="540">
        <v>23890361</v>
      </c>
    </row>
    <row r="9" spans="3:5">
      <c r="C9" s="539" t="s">
        <v>889</v>
      </c>
      <c r="D9" s="540">
        <v>72086458</v>
      </c>
      <c r="E9" s="540">
        <v>57829479</v>
      </c>
    </row>
    <row r="10" spans="3:5">
      <c r="C10" s="539" t="s">
        <v>408</v>
      </c>
      <c r="D10" s="540">
        <v>23369059</v>
      </c>
      <c r="E10" s="540">
        <v>75470102</v>
      </c>
    </row>
    <row r="11" spans="3:5">
      <c r="C11" s="539" t="s">
        <v>1087</v>
      </c>
      <c r="D11" s="540">
        <v>342675</v>
      </c>
      <c r="E11" s="540">
        <v>19666</v>
      </c>
    </row>
    <row r="12" spans="3:5">
      <c r="C12" s="539" t="s">
        <v>888</v>
      </c>
      <c r="D12" s="540">
        <v>221615209</v>
      </c>
      <c r="E12" s="540">
        <v>133345022</v>
      </c>
    </row>
    <row r="13" spans="3:5">
      <c r="C13" s="538" t="s">
        <v>71</v>
      </c>
      <c r="D13" s="538">
        <v>178080985</v>
      </c>
      <c r="E13" s="538">
        <v>211081454</v>
      </c>
    </row>
    <row r="14" spans="3:5">
      <c r="C14" s="539" t="s">
        <v>897</v>
      </c>
      <c r="D14" s="540">
        <v>55389777</v>
      </c>
      <c r="E14" s="540">
        <v>0</v>
      </c>
    </row>
    <row r="15" spans="3:5">
      <c r="C15" s="539" t="s">
        <v>886</v>
      </c>
      <c r="D15" s="540">
        <v>87319044</v>
      </c>
      <c r="E15" s="540">
        <v>124802431</v>
      </c>
    </row>
    <row r="16" spans="3:5">
      <c r="C16" s="539" t="s">
        <v>887</v>
      </c>
      <c r="D16" s="540">
        <v>3041901</v>
      </c>
      <c r="E16" s="540">
        <v>5077828</v>
      </c>
    </row>
    <row r="17" spans="3:19">
      <c r="C17" s="539" t="s">
        <v>408</v>
      </c>
      <c r="D17" s="540">
        <v>0</v>
      </c>
      <c r="E17" s="540">
        <v>2553016</v>
      </c>
    </row>
    <row r="18" spans="3:19">
      <c r="C18" s="539" t="s">
        <v>888</v>
      </c>
      <c r="D18" s="540">
        <v>32330263</v>
      </c>
      <c r="E18" s="540">
        <v>78648179</v>
      </c>
    </row>
    <row r="19" spans="3:19">
      <c r="C19" s="538" t="s">
        <v>34</v>
      </c>
      <c r="D19" s="538">
        <v>55737862</v>
      </c>
      <c r="E19" s="538">
        <v>32698910</v>
      </c>
    </row>
    <row r="20" spans="3:19" s="541" customFormat="1">
      <c r="C20" s="539" t="s">
        <v>897</v>
      </c>
      <c r="D20" s="540">
        <v>15235348</v>
      </c>
      <c r="E20" s="540">
        <v>12835215</v>
      </c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</row>
    <row r="21" spans="3:19" s="541" customFormat="1">
      <c r="C21" s="539" t="s">
        <v>886</v>
      </c>
      <c r="D21" s="540">
        <v>3113867</v>
      </c>
      <c r="E21" s="540">
        <v>1181322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</row>
    <row r="22" spans="3:19" s="541" customFormat="1">
      <c r="C22" s="539" t="s">
        <v>887</v>
      </c>
      <c r="D22" s="540">
        <v>7094181</v>
      </c>
      <c r="E22" s="540">
        <v>1940429</v>
      </c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</row>
    <row r="23" spans="3:19" s="541" customFormat="1">
      <c r="C23" s="539" t="s">
        <v>889</v>
      </c>
      <c r="D23" s="540">
        <v>9059389</v>
      </c>
      <c r="E23" s="540">
        <v>4838953</v>
      </c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</row>
    <row r="24" spans="3:19" s="541" customFormat="1">
      <c r="C24" s="539" t="s">
        <v>408</v>
      </c>
      <c r="D24" s="540">
        <v>3515342</v>
      </c>
      <c r="E24" s="540">
        <v>1504949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</row>
    <row r="25" spans="3:19" s="541" customFormat="1">
      <c r="C25" s="539" t="s">
        <v>888</v>
      </c>
      <c r="D25" s="540">
        <v>17719735</v>
      </c>
      <c r="E25" s="540">
        <v>10398042</v>
      </c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</row>
    <row r="26" spans="3:19" ht="26">
      <c r="C26" s="542" t="s">
        <v>622</v>
      </c>
      <c r="D26" s="538">
        <v>875461204</v>
      </c>
      <c r="E26" s="538">
        <v>701683203</v>
      </c>
    </row>
    <row r="27" spans="3:19">
      <c r="C27" s="539" t="s">
        <v>897</v>
      </c>
      <c r="D27" s="540">
        <v>8084098</v>
      </c>
      <c r="E27" s="540">
        <v>9149975</v>
      </c>
    </row>
    <row r="28" spans="3:19">
      <c r="C28" s="539" t="s">
        <v>886</v>
      </c>
      <c r="D28" s="540">
        <v>386026328</v>
      </c>
      <c r="E28" s="540">
        <v>223085420</v>
      </c>
    </row>
    <row r="29" spans="3:19">
      <c r="C29" s="539" t="s">
        <v>887</v>
      </c>
      <c r="D29" s="540">
        <v>70018286</v>
      </c>
      <c r="E29" s="540">
        <v>62130755</v>
      </c>
    </row>
    <row r="30" spans="3:19">
      <c r="C30" s="539" t="s">
        <v>889</v>
      </c>
      <c r="D30" s="540">
        <v>34933948</v>
      </c>
      <c r="E30" s="540">
        <v>36827236</v>
      </c>
    </row>
    <row r="31" spans="3:19">
      <c r="C31" s="539" t="s">
        <v>408</v>
      </c>
      <c r="D31" s="540">
        <v>110806098</v>
      </c>
      <c r="E31" s="540">
        <v>85371926</v>
      </c>
    </row>
    <row r="32" spans="3:19">
      <c r="C32" s="539" t="s">
        <v>1087</v>
      </c>
      <c r="D32" s="540">
        <v>442494</v>
      </c>
      <c r="E32" s="540">
        <v>389451</v>
      </c>
    </row>
    <row r="33" spans="3:5">
      <c r="C33" s="539" t="s">
        <v>888</v>
      </c>
      <c r="D33" s="540">
        <v>265149952</v>
      </c>
      <c r="E33" s="540">
        <v>284728440</v>
      </c>
    </row>
    <row r="34" spans="3:5" ht="26">
      <c r="C34" s="542" t="s">
        <v>588</v>
      </c>
      <c r="D34" s="538">
        <v>13005665</v>
      </c>
      <c r="E34" s="538">
        <v>12629727</v>
      </c>
    </row>
    <row r="35" spans="3:5">
      <c r="C35" s="539" t="s">
        <v>889</v>
      </c>
      <c r="D35" s="540">
        <v>6119290</v>
      </c>
      <c r="E35" s="540">
        <v>5472904</v>
      </c>
    </row>
    <row r="36" spans="3:5">
      <c r="C36" s="539" t="s">
        <v>888</v>
      </c>
      <c r="D36" s="540">
        <v>6886375</v>
      </c>
      <c r="E36" s="540">
        <v>7156823</v>
      </c>
    </row>
    <row r="37" spans="3:5">
      <c r="C37" s="543" t="s">
        <v>16</v>
      </c>
      <c r="D37" s="538">
        <v>1636858939</v>
      </c>
      <c r="E37" s="538">
        <v>1411220909</v>
      </c>
    </row>
    <row r="38" spans="3:5">
      <c r="C38" s="539" t="s">
        <v>897</v>
      </c>
      <c r="D38" s="540">
        <v>79232594</v>
      </c>
      <c r="E38" s="540">
        <v>71516034</v>
      </c>
    </row>
    <row r="39" spans="3:5">
      <c r="C39" s="539" t="s">
        <v>886</v>
      </c>
      <c r="D39" s="540">
        <v>397437504</v>
      </c>
      <c r="E39" s="540">
        <v>222477833</v>
      </c>
    </row>
    <row r="40" spans="3:5">
      <c r="C40" s="539" t="s">
        <v>887</v>
      </c>
      <c r="D40" s="540">
        <v>156179730</v>
      </c>
      <c r="E40" s="540">
        <v>144409081</v>
      </c>
    </row>
    <row r="41" spans="3:5">
      <c r="C41" s="539" t="s">
        <v>889</v>
      </c>
      <c r="D41" s="540">
        <v>109552960</v>
      </c>
      <c r="E41" s="540">
        <v>101678575</v>
      </c>
    </row>
    <row r="42" spans="3:5">
      <c r="C42" s="539" t="s">
        <v>408</v>
      </c>
      <c r="D42" s="540">
        <v>233980204</v>
      </c>
      <c r="E42" s="540">
        <v>207502907</v>
      </c>
    </row>
    <row r="43" spans="3:5">
      <c r="C43" s="539" t="s">
        <v>888</v>
      </c>
      <c r="D43" s="540">
        <v>660475947</v>
      </c>
      <c r="E43" s="540">
        <v>663636479</v>
      </c>
    </row>
    <row r="44" spans="3:5">
      <c r="C44" s="538" t="s">
        <v>17</v>
      </c>
      <c r="D44" s="538">
        <v>142342721</v>
      </c>
      <c r="E44" s="538">
        <v>123837437</v>
      </c>
    </row>
    <row r="45" spans="3:5">
      <c r="C45" s="539" t="s">
        <v>897</v>
      </c>
      <c r="D45" s="540">
        <v>0</v>
      </c>
      <c r="E45" s="540">
        <v>698323</v>
      </c>
    </row>
    <row r="46" spans="3:5">
      <c r="C46" s="539" t="s">
        <v>886</v>
      </c>
      <c r="D46" s="540">
        <v>141842</v>
      </c>
      <c r="E46" s="540">
        <v>114811</v>
      </c>
    </row>
    <row r="47" spans="3:5">
      <c r="C47" s="539" t="s">
        <v>887</v>
      </c>
      <c r="D47" s="540">
        <v>22531726</v>
      </c>
      <c r="E47" s="540">
        <v>16216425</v>
      </c>
    </row>
    <row r="48" spans="3:5">
      <c r="C48" s="539" t="s">
        <v>889</v>
      </c>
      <c r="D48" s="540">
        <v>10473625</v>
      </c>
      <c r="E48" s="540">
        <v>10067036</v>
      </c>
    </row>
    <row r="49" spans="3:5">
      <c r="C49" s="539" t="s">
        <v>408</v>
      </c>
      <c r="D49" s="540">
        <v>3786929</v>
      </c>
      <c r="E49" s="540">
        <v>4207677</v>
      </c>
    </row>
    <row r="50" spans="3:5">
      <c r="C50" s="539" t="s">
        <v>888</v>
      </c>
      <c r="D50" s="540">
        <v>105408599</v>
      </c>
      <c r="E50" s="540">
        <v>92533165</v>
      </c>
    </row>
    <row r="51" spans="3:5">
      <c r="C51" s="538" t="s">
        <v>449</v>
      </c>
      <c r="D51" s="538">
        <v>245791550</v>
      </c>
      <c r="E51" s="538">
        <v>230585174</v>
      </c>
    </row>
    <row r="52" spans="3:5">
      <c r="C52" s="539" t="s">
        <v>897</v>
      </c>
      <c r="D52" s="540">
        <v>207202487</v>
      </c>
      <c r="E52" s="540">
        <v>194047503</v>
      </c>
    </row>
    <row r="53" spans="3:5">
      <c r="C53" s="539" t="s">
        <v>886</v>
      </c>
      <c r="D53" s="540">
        <v>6817298</v>
      </c>
      <c r="E53" s="540">
        <v>7040844</v>
      </c>
    </row>
    <row r="54" spans="3:5">
      <c r="C54" s="539" t="s">
        <v>408</v>
      </c>
      <c r="D54" s="540">
        <v>28409682</v>
      </c>
      <c r="E54" s="540">
        <v>27380393</v>
      </c>
    </row>
    <row r="55" spans="3:5">
      <c r="C55" s="539" t="s">
        <v>1087</v>
      </c>
      <c r="D55" s="540">
        <v>3362083</v>
      </c>
      <c r="E55" s="540">
        <v>2116434</v>
      </c>
    </row>
    <row r="56" spans="3:5">
      <c r="C56" s="538" t="s">
        <v>448</v>
      </c>
      <c r="D56" s="538">
        <v>29455501</v>
      </c>
      <c r="E56" s="538">
        <v>26479028</v>
      </c>
    </row>
    <row r="57" spans="3:5">
      <c r="C57" s="539" t="s">
        <v>897</v>
      </c>
      <c r="D57" s="540">
        <v>3786212</v>
      </c>
      <c r="E57" s="540">
        <v>3295717</v>
      </c>
    </row>
    <row r="58" spans="3:5">
      <c r="C58" s="539" t="s">
        <v>886</v>
      </c>
      <c r="D58" s="540">
        <v>3528022</v>
      </c>
      <c r="E58" s="540">
        <v>2568515</v>
      </c>
    </row>
    <row r="59" spans="3:5">
      <c r="C59" s="539" t="s">
        <v>408</v>
      </c>
      <c r="D59" s="540">
        <v>13523275</v>
      </c>
      <c r="E59" s="540">
        <v>11471828</v>
      </c>
    </row>
    <row r="60" spans="3:5">
      <c r="C60" s="539" t="s">
        <v>1087</v>
      </c>
      <c r="D60" s="540">
        <v>127877</v>
      </c>
      <c r="E60" s="540">
        <v>114261</v>
      </c>
    </row>
    <row r="61" spans="3:5">
      <c r="C61" s="539" t="s">
        <v>888</v>
      </c>
      <c r="D61" s="540">
        <v>8490115</v>
      </c>
      <c r="E61" s="540">
        <v>9028707</v>
      </c>
    </row>
    <row r="62" spans="3:5" ht="26">
      <c r="C62" s="543" t="s">
        <v>623</v>
      </c>
      <c r="D62" s="538">
        <v>138313</v>
      </c>
      <c r="E62" s="538">
        <v>156599</v>
      </c>
    </row>
    <row r="63" spans="3:5">
      <c r="C63" s="539" t="s">
        <v>886</v>
      </c>
      <c r="D63" s="540">
        <v>138313</v>
      </c>
      <c r="E63" s="540">
        <v>156599</v>
      </c>
    </row>
    <row r="64" spans="3:5" ht="26">
      <c r="C64" s="543" t="s">
        <v>447</v>
      </c>
      <c r="D64" s="538">
        <v>331502901</v>
      </c>
      <c r="E64" s="538">
        <v>334657003</v>
      </c>
    </row>
    <row r="65" spans="3:5">
      <c r="C65" s="539" t="s">
        <v>889</v>
      </c>
      <c r="D65" s="540">
        <v>81042081</v>
      </c>
      <c r="E65" s="540">
        <v>72071588</v>
      </c>
    </row>
    <row r="66" spans="3:5">
      <c r="C66" s="539" t="s">
        <v>888</v>
      </c>
      <c r="D66" s="540">
        <v>250460820</v>
      </c>
      <c r="E66" s="540">
        <v>262585415</v>
      </c>
    </row>
    <row r="67" spans="3:5">
      <c r="C67" s="538" t="s">
        <v>450</v>
      </c>
      <c r="D67" s="538">
        <v>862236570</v>
      </c>
      <c r="E67" s="538">
        <v>774003943</v>
      </c>
    </row>
    <row r="68" spans="3:5">
      <c r="C68" s="539" t="s">
        <v>897</v>
      </c>
      <c r="D68" s="540">
        <v>376998147</v>
      </c>
      <c r="E68" s="540">
        <v>337016717</v>
      </c>
    </row>
    <row r="69" spans="3:5">
      <c r="C69" s="539" t="s">
        <v>886</v>
      </c>
      <c r="D69" s="540">
        <v>15575553</v>
      </c>
      <c r="E69" s="540">
        <v>9226971</v>
      </c>
    </row>
    <row r="70" spans="3:5">
      <c r="C70" s="539" t="s">
        <v>887</v>
      </c>
      <c r="D70" s="540">
        <v>10612628</v>
      </c>
      <c r="E70" s="540">
        <v>9469244</v>
      </c>
    </row>
    <row r="71" spans="3:5">
      <c r="C71" s="539" t="s">
        <v>889</v>
      </c>
      <c r="D71" s="540">
        <v>148907150</v>
      </c>
      <c r="E71" s="540">
        <v>133789300</v>
      </c>
    </row>
    <row r="72" spans="3:5">
      <c r="C72" s="539" t="s">
        <v>408</v>
      </c>
      <c r="D72" s="540">
        <v>52283922</v>
      </c>
      <c r="E72" s="540">
        <v>47096023</v>
      </c>
    </row>
    <row r="73" spans="3:5">
      <c r="C73" s="539" t="s">
        <v>1087</v>
      </c>
      <c r="D73" s="540">
        <v>81191323</v>
      </c>
      <c r="E73" s="540">
        <v>61050614</v>
      </c>
    </row>
    <row r="74" spans="3:5">
      <c r="C74" s="539" t="s">
        <v>888</v>
      </c>
      <c r="D74" s="540">
        <v>176667847</v>
      </c>
      <c r="E74" s="540">
        <v>176355074</v>
      </c>
    </row>
    <row r="75" spans="3:5">
      <c r="C75" s="538" t="s">
        <v>451</v>
      </c>
      <c r="D75" s="538">
        <v>2059796230</v>
      </c>
      <c r="E75" s="538">
        <v>1873590001</v>
      </c>
    </row>
    <row r="76" spans="3:5">
      <c r="C76" s="539" t="s">
        <v>897</v>
      </c>
      <c r="D76" s="540">
        <v>681630302</v>
      </c>
      <c r="E76" s="540">
        <v>609010370</v>
      </c>
    </row>
    <row r="77" spans="3:5">
      <c r="C77" s="539" t="s">
        <v>886</v>
      </c>
      <c r="D77" s="540">
        <v>14037918</v>
      </c>
      <c r="E77" s="540">
        <v>8370461</v>
      </c>
    </row>
    <row r="78" spans="3:5">
      <c r="C78" s="539" t="s">
        <v>887</v>
      </c>
      <c r="D78" s="540">
        <v>572360018</v>
      </c>
      <c r="E78" s="540">
        <v>526571217</v>
      </c>
    </row>
    <row r="79" spans="3:5">
      <c r="C79" s="539" t="s">
        <v>889</v>
      </c>
      <c r="D79" s="540">
        <v>350113321</v>
      </c>
      <c r="E79" s="540">
        <v>313707996</v>
      </c>
    </row>
    <row r="80" spans="3:5">
      <c r="C80" s="539" t="s">
        <v>408</v>
      </c>
      <c r="D80" s="540">
        <v>327436332</v>
      </c>
      <c r="E80" s="540">
        <v>301711617</v>
      </c>
    </row>
    <row r="81" spans="3:5">
      <c r="C81" s="539" t="s">
        <v>888</v>
      </c>
      <c r="D81" s="540">
        <v>114218339</v>
      </c>
      <c r="E81" s="540">
        <v>114218340</v>
      </c>
    </row>
    <row r="82" spans="3:5">
      <c r="C82" s="538" t="s">
        <v>589</v>
      </c>
      <c r="D82" s="538">
        <v>4110735696</v>
      </c>
      <c r="E82" s="538">
        <v>3743122719</v>
      </c>
    </row>
    <row r="83" spans="3:5">
      <c r="C83" s="539" t="s">
        <v>897</v>
      </c>
      <c r="D83" s="540">
        <v>552899844</v>
      </c>
      <c r="E83" s="540">
        <v>489155732</v>
      </c>
    </row>
    <row r="84" spans="3:5">
      <c r="C84" s="539" t="s">
        <v>886</v>
      </c>
      <c r="D84" s="540">
        <v>663405548</v>
      </c>
      <c r="E84" s="540">
        <v>417763092</v>
      </c>
    </row>
    <row r="85" spans="3:5">
      <c r="C85" s="539" t="s">
        <v>887</v>
      </c>
      <c r="D85" s="540">
        <v>578123910</v>
      </c>
      <c r="E85" s="540">
        <v>529741111</v>
      </c>
    </row>
    <row r="86" spans="3:5">
      <c r="C86" s="539" t="s">
        <v>889</v>
      </c>
      <c r="D86" s="540">
        <v>420312902</v>
      </c>
      <c r="E86" s="540">
        <v>379089729</v>
      </c>
    </row>
    <row r="87" spans="3:5">
      <c r="C87" s="539" t="s">
        <v>408</v>
      </c>
      <c r="D87" s="540">
        <v>480421844</v>
      </c>
      <c r="E87" s="540">
        <v>467773864</v>
      </c>
    </row>
    <row r="88" spans="3:5">
      <c r="C88" s="539" t="s">
        <v>1087</v>
      </c>
      <c r="D88" s="540">
        <v>7250958</v>
      </c>
      <c r="E88" s="540">
        <v>6310315</v>
      </c>
    </row>
    <row r="89" spans="3:5">
      <c r="C89" s="539" t="s">
        <v>888</v>
      </c>
      <c r="D89" s="540">
        <v>1408320690</v>
      </c>
      <c r="E89" s="540">
        <v>1453288876</v>
      </c>
    </row>
    <row r="90" spans="3:5">
      <c r="C90" s="538" t="s">
        <v>590</v>
      </c>
      <c r="D90" s="538">
        <v>3392498650</v>
      </c>
      <c r="E90" s="538">
        <v>3188927576</v>
      </c>
    </row>
    <row r="91" spans="3:5">
      <c r="C91" s="539" t="s">
        <v>886</v>
      </c>
      <c r="D91" s="540">
        <v>343205594</v>
      </c>
      <c r="E91" s="540">
        <v>219390309</v>
      </c>
    </row>
    <row r="92" spans="3:5">
      <c r="C92" s="539" t="s">
        <v>887</v>
      </c>
      <c r="D92" s="540">
        <v>75704322</v>
      </c>
      <c r="E92" s="540">
        <v>69832900</v>
      </c>
    </row>
    <row r="93" spans="3:5">
      <c r="C93" s="539" t="s">
        <v>889</v>
      </c>
      <c r="D93" s="540">
        <v>379847000</v>
      </c>
      <c r="E93" s="540">
        <v>338530436</v>
      </c>
    </row>
    <row r="94" spans="3:5">
      <c r="C94" s="539" t="s">
        <v>888</v>
      </c>
      <c r="D94" s="540">
        <v>2593741734</v>
      </c>
      <c r="E94" s="540">
        <v>2561173931</v>
      </c>
    </row>
    <row r="95" spans="3:5">
      <c r="C95" s="538" t="s">
        <v>6</v>
      </c>
      <c r="D95" s="538">
        <v>73617653</v>
      </c>
      <c r="E95" s="538">
        <v>68772782</v>
      </c>
    </row>
    <row r="96" spans="3:5">
      <c r="C96" s="539" t="s">
        <v>886</v>
      </c>
      <c r="D96" s="540">
        <v>771973</v>
      </c>
      <c r="E96" s="540">
        <v>899878</v>
      </c>
    </row>
    <row r="97" spans="3:5">
      <c r="C97" s="539" t="s">
        <v>408</v>
      </c>
      <c r="D97" s="540">
        <v>72845680</v>
      </c>
      <c r="E97" s="540">
        <v>67872904</v>
      </c>
    </row>
    <row r="98" spans="3:5">
      <c r="C98" s="538" t="s">
        <v>351</v>
      </c>
      <c r="D98" s="538">
        <v>369637458</v>
      </c>
      <c r="E98" s="538">
        <v>356550480</v>
      </c>
    </row>
    <row r="99" spans="3:5">
      <c r="C99" s="539" t="s">
        <v>886</v>
      </c>
      <c r="D99" s="540">
        <v>370551</v>
      </c>
      <c r="E99" s="540">
        <v>27051</v>
      </c>
    </row>
    <row r="100" spans="3:5">
      <c r="C100" s="539" t="s">
        <v>887</v>
      </c>
      <c r="D100" s="540">
        <v>93187693</v>
      </c>
      <c r="E100" s="540">
        <v>83072072</v>
      </c>
    </row>
    <row r="101" spans="3:5">
      <c r="C101" s="539" t="s">
        <v>889</v>
      </c>
      <c r="D101" s="540">
        <v>22227941</v>
      </c>
      <c r="E101" s="540">
        <v>21229939</v>
      </c>
    </row>
    <row r="102" spans="3:5">
      <c r="C102" s="539" t="s">
        <v>408</v>
      </c>
      <c r="D102" s="540">
        <v>100866815</v>
      </c>
      <c r="E102" s="540">
        <v>95885203</v>
      </c>
    </row>
    <row r="103" spans="3:5">
      <c r="C103" s="539" t="s">
        <v>888</v>
      </c>
      <c r="D103" s="540">
        <v>152984458</v>
      </c>
      <c r="E103" s="540">
        <v>156336215</v>
      </c>
    </row>
    <row r="104" spans="3:5" collapsed="1">
      <c r="C104" s="544"/>
      <c r="D104" s="544"/>
      <c r="E104" s="544"/>
    </row>
    <row r="105" spans="3:5">
      <c r="C105" s="544" t="s">
        <v>890</v>
      </c>
      <c r="D105" s="538">
        <v>14941823936</v>
      </c>
      <c r="E105" s="538">
        <v>13573122529</v>
      </c>
    </row>
    <row r="106" spans="3:5">
      <c r="C106" s="544" t="s">
        <v>891</v>
      </c>
      <c r="D106" s="538">
        <v>2186050239</v>
      </c>
      <c r="E106" s="538">
        <v>1901573595</v>
      </c>
    </row>
    <row r="107" spans="3:5">
      <c r="C107" s="544" t="s">
        <v>892</v>
      </c>
      <c r="D107" s="538">
        <v>1940529800</v>
      </c>
      <c r="E107" s="538">
        <v>1254828482</v>
      </c>
    </row>
    <row r="108" spans="3:5">
      <c r="C108" s="544" t="s">
        <v>893</v>
      </c>
      <c r="D108" s="538">
        <v>1612135157</v>
      </c>
      <c r="E108" s="538">
        <v>1472351423</v>
      </c>
    </row>
    <row r="109" spans="3:5">
      <c r="C109" s="544" t="s">
        <v>894</v>
      </c>
      <c r="D109" s="538">
        <v>1644676065</v>
      </c>
      <c r="E109" s="538">
        <v>1475133171</v>
      </c>
    </row>
    <row r="110" spans="3:5">
      <c r="C110" s="544" t="s">
        <v>895</v>
      </c>
      <c r="D110" s="538">
        <v>1451245182</v>
      </c>
      <c r="E110" s="538">
        <v>1395802409</v>
      </c>
    </row>
    <row r="111" spans="3:5">
      <c r="C111" s="544" t="s">
        <v>1013</v>
      </c>
      <c r="D111" s="538">
        <v>92717410</v>
      </c>
      <c r="E111" s="538">
        <v>70000741</v>
      </c>
    </row>
    <row r="112" spans="3:5">
      <c r="C112" s="544" t="s">
        <v>896</v>
      </c>
      <c r="D112" s="538">
        <v>6014470083</v>
      </c>
      <c r="E112" s="538">
        <v>6003432708</v>
      </c>
    </row>
    <row r="113" spans="3:5" ht="5.25" customHeight="1">
      <c r="C113" s="179"/>
      <c r="D113" s="61"/>
      <c r="E113" s="61"/>
    </row>
    <row r="114" spans="3:5">
      <c r="C114" s="179"/>
      <c r="D114" s="179"/>
      <c r="E114" s="179"/>
    </row>
    <row r="115" spans="3:5">
      <c r="C115" s="179"/>
      <c r="D115" s="179"/>
      <c r="E115" s="179"/>
    </row>
    <row r="116" spans="3:5">
      <c r="C116" s="179"/>
      <c r="D116" s="179"/>
      <c r="E116" s="179"/>
    </row>
    <row r="117" spans="3:5">
      <c r="C117" s="179"/>
      <c r="D117" s="179"/>
      <c r="E117" s="179"/>
    </row>
    <row r="118" spans="3:5">
      <c r="C118" s="179"/>
      <c r="D118" s="179"/>
      <c r="E118" s="179"/>
    </row>
    <row r="119" spans="3:5">
      <c r="C119" s="179"/>
      <c r="D119" s="179"/>
      <c r="E119" s="179"/>
    </row>
    <row r="120" spans="3:5">
      <c r="C120" s="179"/>
      <c r="D120" s="179"/>
      <c r="E120" s="179"/>
    </row>
    <row r="121" spans="3:5">
      <c r="C121" s="179"/>
      <c r="D121" s="179"/>
      <c r="E121" s="179"/>
    </row>
    <row r="122" spans="3:5">
      <c r="C122" s="179"/>
      <c r="D122" s="179"/>
      <c r="E122" s="179"/>
    </row>
    <row r="123" spans="3:5">
      <c r="C123" s="179"/>
      <c r="D123" s="179"/>
      <c r="E123" s="179"/>
    </row>
    <row r="124" spans="3:5">
      <c r="C124" s="179"/>
      <c r="D124" s="179"/>
      <c r="E124" s="179"/>
    </row>
    <row r="125" spans="3:5">
      <c r="C125" s="179"/>
      <c r="D125" s="179"/>
      <c r="E125" s="179"/>
    </row>
    <row r="126" spans="3:5">
      <c r="C126" s="179"/>
      <c r="D126" s="179"/>
      <c r="E126" s="179"/>
    </row>
    <row r="127" spans="3:5">
      <c r="C127" s="179"/>
      <c r="D127" s="179"/>
      <c r="E127" s="179"/>
    </row>
    <row r="128" spans="3:5">
      <c r="C128" s="179"/>
      <c r="D128" s="179"/>
      <c r="E128" s="179"/>
    </row>
    <row r="129" spans="3:5">
      <c r="C129" s="179"/>
      <c r="D129" s="179"/>
      <c r="E129" s="179"/>
    </row>
    <row r="130" spans="3:5">
      <c r="C130" s="179"/>
      <c r="D130" s="179"/>
      <c r="E130" s="179"/>
    </row>
    <row r="131" spans="3:5">
      <c r="C131" s="179"/>
      <c r="D131" s="179"/>
      <c r="E131" s="179"/>
    </row>
    <row r="132" spans="3:5">
      <c r="C132" s="179"/>
      <c r="D132" s="179"/>
      <c r="E132" s="179"/>
    </row>
    <row r="133" spans="3:5">
      <c r="C133" s="179"/>
      <c r="D133" s="179"/>
      <c r="E133" s="179"/>
    </row>
    <row r="134" spans="3:5">
      <c r="D134" s="546"/>
      <c r="E134" s="546"/>
    </row>
    <row r="135" spans="3:5">
      <c r="D135" s="546"/>
      <c r="E135" s="546"/>
    </row>
  </sheetData>
  <conditionalFormatting sqref="C6:C12 C14:C18 C20:C25 C27:C33 C35:C36 C45:C50 C58:C61 C70:C74 C91:C94 C99:C103">
    <cfRule type="expression" dxfId="19" priority="9" stopIfTrue="1">
      <formula>#REF!="totalizador"</formula>
    </cfRule>
  </conditionalFormatting>
  <conditionalFormatting sqref="C38">
    <cfRule type="expression" dxfId="18" priority="7" stopIfTrue="1">
      <formula>#REF!="totalizador"</formula>
    </cfRule>
  </conditionalFormatting>
  <conditionalFormatting sqref="C39:C43">
    <cfRule type="expression" dxfId="17" priority="8" stopIfTrue="1">
      <formula>#REF!="totalizador"</formula>
    </cfRule>
  </conditionalFormatting>
  <conditionalFormatting sqref="C83:E89">
    <cfRule type="expression" dxfId="16" priority="1" stopIfTrue="1">
      <formula>#REF!="totalizador"</formula>
    </cfRule>
  </conditionalFormatting>
  <conditionalFormatting sqref="D6:E12">
    <cfRule type="expression" dxfId="15" priority="4" stopIfTrue="1">
      <formula>#REF!="totalizador"</formula>
    </cfRule>
  </conditionalFormatting>
  <conditionalFormatting sqref="D14:E18 D20:E25 D35:E36 D38:E43 D45:E50 C52:E55 C57 C63:E63 C65:E66 C76:E81 D91:E94 C96:E97 D99:E103">
    <cfRule type="expression" dxfId="14" priority="6" stopIfTrue="1">
      <formula>#REF!="totalizador"</formula>
    </cfRule>
  </conditionalFormatting>
  <conditionalFormatting sqref="D27:E33">
    <cfRule type="expression" dxfId="13" priority="3" stopIfTrue="1">
      <formula>#REF!="totalizador"</formula>
    </cfRule>
  </conditionalFormatting>
  <conditionalFormatting sqref="D57:E61 C68:C69">
    <cfRule type="expression" dxfId="12" priority="5" stopIfTrue="1">
      <formula>#REF!="totalizador"</formula>
    </cfRule>
  </conditionalFormatting>
  <conditionalFormatting sqref="D68:E74">
    <cfRule type="expression" dxfId="11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05:E112 D5:E103" xr:uid="{7A71CA06-EBE3-40D9-9D41-48DC7C2544A8}">
      <formula1>0</formula1>
    </dataValidation>
  </dataValidation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E0C2-2B79-43C5-BCAF-B637B1077612}">
  <dimension ref="C1:G66"/>
  <sheetViews>
    <sheetView showGridLines="0" zoomScaleNormal="100" workbookViewId="0">
      <selection activeCell="J16" sqref="J16:L16"/>
    </sheetView>
  </sheetViews>
  <sheetFormatPr baseColWidth="10" defaultColWidth="11.453125" defaultRowHeight="13"/>
  <cols>
    <col min="1" max="1" width="5.7265625" style="179" customWidth="1"/>
    <col min="2" max="2" width="1.453125" style="179" customWidth="1"/>
    <col min="3" max="3" width="40.7265625" style="179" customWidth="1"/>
    <col min="4" max="7" width="16.26953125" style="179" customWidth="1"/>
    <col min="8" max="8" width="11.453125" style="179"/>
    <col min="9" max="9" width="12.54296875" style="179" customWidth="1"/>
    <col min="10" max="10" width="13.1796875" style="179" customWidth="1"/>
    <col min="11" max="11" width="14.453125" style="179" customWidth="1"/>
    <col min="12" max="12" width="14.26953125" style="179" customWidth="1"/>
    <col min="13" max="16384" width="11.453125" style="179"/>
  </cols>
  <sheetData>
    <row r="1" spans="3:7" ht="18.5">
      <c r="C1" s="136" t="s">
        <v>1417</v>
      </c>
    </row>
    <row r="2" spans="3:7" ht="6.75" customHeight="1"/>
    <row r="3" spans="3:7">
      <c r="C3" s="813" t="s">
        <v>899</v>
      </c>
      <c r="D3" s="797">
        <v>45382</v>
      </c>
      <c r="E3" s="799"/>
      <c r="F3" s="797">
        <f>DATE(YEAR(D3)-1,12,31)</f>
        <v>45291</v>
      </c>
      <c r="G3" s="799"/>
    </row>
    <row r="4" spans="3:7">
      <c r="C4" s="814"/>
      <c r="D4" s="91" t="s">
        <v>506</v>
      </c>
      <c r="E4" s="91" t="s">
        <v>900</v>
      </c>
      <c r="F4" s="91" t="s">
        <v>506</v>
      </c>
      <c r="G4" s="91" t="s">
        <v>900</v>
      </c>
    </row>
    <row r="5" spans="3:7">
      <c r="C5" s="814"/>
      <c r="D5" s="91" t="s">
        <v>150</v>
      </c>
      <c r="E5" s="91" t="s">
        <v>150</v>
      </c>
      <c r="F5" s="91" t="s">
        <v>150</v>
      </c>
      <c r="G5" s="91" t="s">
        <v>150</v>
      </c>
    </row>
    <row r="6" spans="3:7">
      <c r="C6" s="538" t="s">
        <v>456</v>
      </c>
      <c r="D6" s="538">
        <v>59615390</v>
      </c>
      <c r="E6" s="538">
        <v>766171082</v>
      </c>
      <c r="F6" s="538">
        <v>170067249</v>
      </c>
      <c r="G6" s="538">
        <v>335393813</v>
      </c>
    </row>
    <row r="7" spans="3:7">
      <c r="C7" s="539" t="s">
        <v>897</v>
      </c>
      <c r="D7" s="540">
        <v>15565242</v>
      </c>
      <c r="E7" s="540">
        <v>705323204</v>
      </c>
      <c r="F7" s="540">
        <v>138477048</v>
      </c>
      <c r="G7" s="540">
        <v>230253900</v>
      </c>
    </row>
    <row r="8" spans="3:7">
      <c r="C8" s="539" t="s">
        <v>886</v>
      </c>
      <c r="D8" s="540">
        <v>44790</v>
      </c>
      <c r="E8" s="540">
        <v>0</v>
      </c>
      <c r="F8" s="540">
        <v>25628</v>
      </c>
      <c r="G8" s="540">
        <v>0</v>
      </c>
    </row>
    <row r="9" spans="3:7">
      <c r="C9" s="539" t="s">
        <v>887</v>
      </c>
      <c r="D9" s="540">
        <v>36163531</v>
      </c>
      <c r="E9" s="540">
        <v>0</v>
      </c>
      <c r="F9" s="540">
        <v>0</v>
      </c>
      <c r="G9" s="540">
        <v>0</v>
      </c>
    </row>
    <row r="10" spans="3:7">
      <c r="C10" s="539" t="s">
        <v>408</v>
      </c>
      <c r="D10" s="540">
        <v>7518560</v>
      </c>
      <c r="E10" s="540">
        <v>13301628</v>
      </c>
      <c r="F10" s="540">
        <v>31564573</v>
      </c>
      <c r="G10" s="540">
        <v>65820989</v>
      </c>
    </row>
    <row r="11" spans="3:7">
      <c r="C11" s="539" t="s">
        <v>888</v>
      </c>
      <c r="D11" s="540">
        <v>323267</v>
      </c>
      <c r="E11" s="540">
        <v>0</v>
      </c>
      <c r="F11" s="540">
        <v>0</v>
      </c>
      <c r="G11" s="540">
        <v>0</v>
      </c>
    </row>
    <row r="12" spans="3:7">
      <c r="C12" s="539" t="s">
        <v>898</v>
      </c>
      <c r="D12" s="540">
        <v>0</v>
      </c>
      <c r="E12" s="540">
        <v>47546250</v>
      </c>
      <c r="F12" s="540">
        <v>0</v>
      </c>
      <c r="G12" s="540">
        <v>39318924</v>
      </c>
    </row>
    <row r="13" spans="3:7">
      <c r="C13" s="538" t="s">
        <v>755</v>
      </c>
      <c r="D13" s="538">
        <v>49474595</v>
      </c>
      <c r="E13" s="538">
        <v>145111301</v>
      </c>
      <c r="F13" s="538">
        <v>44654300</v>
      </c>
      <c r="G13" s="538">
        <v>136180320</v>
      </c>
    </row>
    <row r="14" spans="3:7">
      <c r="C14" s="539" t="s">
        <v>897</v>
      </c>
      <c r="D14" s="540">
        <v>19487817</v>
      </c>
      <c r="E14" s="540">
        <v>44751631</v>
      </c>
      <c r="F14" s="540">
        <v>16341463</v>
      </c>
      <c r="G14" s="540">
        <v>41181400</v>
      </c>
    </row>
    <row r="15" spans="3:7">
      <c r="C15" s="539" t="s">
        <v>886</v>
      </c>
      <c r="D15" s="540">
        <v>544961</v>
      </c>
      <c r="E15" s="540">
        <v>2703347</v>
      </c>
      <c r="F15" s="540">
        <v>181928</v>
      </c>
      <c r="G15" s="540">
        <v>1419759</v>
      </c>
    </row>
    <row r="16" spans="3:7">
      <c r="C16" s="539" t="s">
        <v>887</v>
      </c>
      <c r="D16" s="540">
        <v>728141</v>
      </c>
      <c r="E16" s="540">
        <v>3207472</v>
      </c>
      <c r="F16" s="540">
        <v>641253</v>
      </c>
      <c r="G16" s="540">
        <v>2194982</v>
      </c>
    </row>
    <row r="17" spans="3:7">
      <c r="C17" s="539" t="s">
        <v>889</v>
      </c>
      <c r="D17" s="540">
        <v>218228</v>
      </c>
      <c r="E17" s="540">
        <v>872483</v>
      </c>
      <c r="F17" s="540">
        <v>208921</v>
      </c>
      <c r="G17" s="540">
        <v>653156</v>
      </c>
    </row>
    <row r="18" spans="3:7">
      <c r="C18" s="539" t="s">
        <v>408</v>
      </c>
      <c r="D18" s="540">
        <v>10121876</v>
      </c>
      <c r="E18" s="540">
        <v>31295194</v>
      </c>
      <c r="F18" s="540">
        <v>9108541</v>
      </c>
      <c r="G18" s="540">
        <v>27471728</v>
      </c>
    </row>
    <row r="19" spans="3:7">
      <c r="C19" s="539" t="s">
        <v>888</v>
      </c>
      <c r="D19" s="540">
        <v>23040</v>
      </c>
      <c r="E19" s="540">
        <v>67046</v>
      </c>
      <c r="F19" s="540">
        <v>22820</v>
      </c>
      <c r="G19" s="540">
        <v>66237</v>
      </c>
    </row>
    <row r="20" spans="3:7">
      <c r="C20" s="539" t="s">
        <v>898</v>
      </c>
      <c r="D20" s="540">
        <v>18350532</v>
      </c>
      <c r="E20" s="540">
        <v>62214128</v>
      </c>
      <c r="F20" s="540">
        <v>18149374</v>
      </c>
      <c r="G20" s="540">
        <v>63193058</v>
      </c>
    </row>
    <row r="21" spans="3:7" ht="26">
      <c r="C21" s="542" t="s">
        <v>453</v>
      </c>
      <c r="D21" s="538">
        <v>297051899</v>
      </c>
      <c r="E21" s="538">
        <v>2569923558</v>
      </c>
      <c r="F21" s="538">
        <v>303748339</v>
      </c>
      <c r="G21" s="538">
        <v>2349832143</v>
      </c>
    </row>
    <row r="22" spans="3:7">
      <c r="C22" s="539" t="s">
        <v>897</v>
      </c>
      <c r="D22" s="540">
        <v>0</v>
      </c>
      <c r="E22" s="540">
        <v>249818140</v>
      </c>
      <c r="F22" s="540">
        <v>0</v>
      </c>
      <c r="G22" s="540">
        <v>191937040</v>
      </c>
    </row>
    <row r="23" spans="3:7">
      <c r="C23" s="540" t="s">
        <v>886</v>
      </c>
      <c r="D23" s="540">
        <v>51064199</v>
      </c>
      <c r="E23" s="540">
        <v>522023416</v>
      </c>
      <c r="F23" s="540">
        <v>46131045</v>
      </c>
      <c r="G23" s="540">
        <v>330748985</v>
      </c>
    </row>
    <row r="24" spans="3:7">
      <c r="C24" s="540" t="s">
        <v>887</v>
      </c>
      <c r="D24" s="540">
        <v>18985998</v>
      </c>
      <c r="E24" s="540">
        <v>200944414</v>
      </c>
      <c r="F24" s="540">
        <v>23459527</v>
      </c>
      <c r="G24" s="540">
        <v>204991186</v>
      </c>
    </row>
    <row r="25" spans="3:7">
      <c r="C25" s="540" t="s">
        <v>889</v>
      </c>
      <c r="D25" s="540">
        <v>27360408</v>
      </c>
      <c r="E25" s="540">
        <v>233715611</v>
      </c>
      <c r="F25" s="540">
        <v>104911</v>
      </c>
      <c r="G25" s="540">
        <v>252515470</v>
      </c>
    </row>
    <row r="26" spans="3:7">
      <c r="C26" s="540" t="s">
        <v>408</v>
      </c>
      <c r="D26" s="540">
        <v>30575521</v>
      </c>
      <c r="E26" s="540">
        <v>319662524</v>
      </c>
      <c r="F26" s="540">
        <v>31736226</v>
      </c>
      <c r="G26" s="540">
        <v>307847995</v>
      </c>
    </row>
    <row r="27" spans="3:7">
      <c r="C27" s="540" t="s">
        <v>1087</v>
      </c>
      <c r="D27" s="540">
        <v>0</v>
      </c>
      <c r="E27" s="540">
        <v>1510105</v>
      </c>
      <c r="F27" s="540">
        <v>0</v>
      </c>
      <c r="G27" s="540">
        <v>1086935</v>
      </c>
    </row>
    <row r="28" spans="3:7">
      <c r="C28" s="540" t="s">
        <v>888</v>
      </c>
      <c r="D28" s="540">
        <v>169065773</v>
      </c>
      <c r="E28" s="540">
        <v>1042249348</v>
      </c>
      <c r="F28" s="540">
        <v>202316630</v>
      </c>
      <c r="G28" s="540">
        <v>1060704532</v>
      </c>
    </row>
    <row r="29" spans="3:7" ht="26">
      <c r="C29" s="542" t="s">
        <v>591</v>
      </c>
      <c r="D29" s="538">
        <v>3152486</v>
      </c>
      <c r="E29" s="538">
        <v>14487944</v>
      </c>
      <c r="F29" s="538">
        <v>988769</v>
      </c>
      <c r="G29" s="538">
        <v>15527903</v>
      </c>
    </row>
    <row r="30" spans="3:7">
      <c r="C30" s="539" t="s">
        <v>889</v>
      </c>
      <c r="D30" s="540">
        <v>0</v>
      </c>
      <c r="E30" s="540">
        <v>2377286</v>
      </c>
      <c r="F30" s="540">
        <v>0</v>
      </c>
      <c r="G30" s="540">
        <v>2323036</v>
      </c>
    </row>
    <row r="31" spans="3:7">
      <c r="C31" s="539" t="s">
        <v>888</v>
      </c>
      <c r="D31" s="540">
        <v>3152486</v>
      </c>
      <c r="E31" s="540">
        <v>12110658</v>
      </c>
      <c r="F31" s="540">
        <v>988769</v>
      </c>
      <c r="G31" s="540">
        <v>13204867</v>
      </c>
    </row>
    <row r="32" spans="3:7">
      <c r="C32" s="538" t="s">
        <v>624</v>
      </c>
      <c r="D32" s="538">
        <v>0</v>
      </c>
      <c r="E32" s="538">
        <v>18287874</v>
      </c>
      <c r="F32" s="538">
        <v>0</v>
      </c>
      <c r="G32" s="538">
        <v>16826672</v>
      </c>
    </row>
    <row r="33" spans="3:7">
      <c r="C33" s="539" t="s">
        <v>887</v>
      </c>
      <c r="D33" s="540">
        <v>0</v>
      </c>
      <c r="E33" s="540">
        <v>3479448</v>
      </c>
      <c r="F33" s="540">
        <v>0</v>
      </c>
      <c r="G33" s="540">
        <v>830115</v>
      </c>
    </row>
    <row r="34" spans="3:7">
      <c r="C34" s="539" t="s">
        <v>889</v>
      </c>
      <c r="D34" s="540">
        <v>0</v>
      </c>
      <c r="E34" s="540">
        <v>3054615</v>
      </c>
      <c r="F34" s="540">
        <v>0</v>
      </c>
      <c r="G34" s="540">
        <v>3954417</v>
      </c>
    </row>
    <row r="35" spans="3:7">
      <c r="C35" s="539" t="s">
        <v>888</v>
      </c>
      <c r="D35" s="540">
        <v>0</v>
      </c>
      <c r="E35" s="540">
        <v>11753811</v>
      </c>
      <c r="F35" s="540">
        <v>0</v>
      </c>
      <c r="G35" s="540">
        <v>12042140</v>
      </c>
    </row>
    <row r="36" spans="3:7">
      <c r="C36" s="538" t="s">
        <v>18</v>
      </c>
      <c r="D36" s="538">
        <v>0</v>
      </c>
      <c r="E36" s="538">
        <v>53512442</v>
      </c>
      <c r="F36" s="538">
        <v>0</v>
      </c>
      <c r="G36" s="538">
        <v>48325022</v>
      </c>
    </row>
    <row r="37" spans="3:7">
      <c r="C37" s="539" t="s">
        <v>897</v>
      </c>
      <c r="D37" s="540">
        <v>0</v>
      </c>
      <c r="E37" s="540">
        <v>3521915</v>
      </c>
      <c r="F37" s="540">
        <v>0</v>
      </c>
      <c r="G37" s="540">
        <v>0</v>
      </c>
    </row>
    <row r="38" spans="3:7">
      <c r="C38" s="539" t="s">
        <v>886</v>
      </c>
      <c r="D38" s="540">
        <v>0</v>
      </c>
      <c r="E38" s="540">
        <v>12607599</v>
      </c>
      <c r="F38" s="540">
        <v>0</v>
      </c>
      <c r="G38" s="540">
        <v>15707451</v>
      </c>
    </row>
    <row r="39" spans="3:7">
      <c r="C39" s="539" t="s">
        <v>887</v>
      </c>
      <c r="D39" s="540">
        <v>0</v>
      </c>
      <c r="E39" s="540">
        <v>46285</v>
      </c>
      <c r="F39" s="540">
        <v>0</v>
      </c>
      <c r="G39" s="540">
        <v>1094903</v>
      </c>
    </row>
    <row r="40" spans="3:7">
      <c r="C40" s="539" t="s">
        <v>889</v>
      </c>
      <c r="D40" s="540">
        <v>0</v>
      </c>
      <c r="E40" s="540">
        <v>2803424</v>
      </c>
      <c r="F40" s="540">
        <v>0</v>
      </c>
      <c r="G40" s="540">
        <v>1804745</v>
      </c>
    </row>
    <row r="41" spans="3:7" collapsed="1">
      <c r="C41" s="539" t="s">
        <v>408</v>
      </c>
      <c r="D41" s="540">
        <v>0</v>
      </c>
      <c r="E41" s="540">
        <v>5414890</v>
      </c>
      <c r="F41" s="540">
        <v>0</v>
      </c>
      <c r="G41" s="540">
        <v>4600416</v>
      </c>
    </row>
    <row r="42" spans="3:7">
      <c r="C42" s="539" t="s">
        <v>888</v>
      </c>
      <c r="D42" s="540">
        <v>0</v>
      </c>
      <c r="E42" s="540">
        <v>29118329</v>
      </c>
      <c r="F42" s="540">
        <v>0</v>
      </c>
      <c r="G42" s="540">
        <v>25117507</v>
      </c>
    </row>
    <row r="43" spans="3:7" ht="26">
      <c r="C43" s="542" t="s">
        <v>454</v>
      </c>
      <c r="D43" s="538">
        <v>130178251</v>
      </c>
      <c r="E43" s="538">
        <v>0</v>
      </c>
      <c r="F43" s="538">
        <v>136878132</v>
      </c>
      <c r="G43" s="538">
        <v>0</v>
      </c>
    </row>
    <row r="44" spans="3:7">
      <c r="C44" s="539" t="s">
        <v>897</v>
      </c>
      <c r="D44" s="540">
        <v>11179085</v>
      </c>
      <c r="E44" s="540">
        <v>0</v>
      </c>
      <c r="F44" s="540">
        <v>7577244</v>
      </c>
      <c r="G44" s="540">
        <v>0</v>
      </c>
    </row>
    <row r="45" spans="3:7">
      <c r="C45" s="539" t="s">
        <v>886</v>
      </c>
      <c r="D45" s="540">
        <v>33238973</v>
      </c>
      <c r="E45" s="540">
        <v>0</v>
      </c>
      <c r="F45" s="540">
        <v>27559101</v>
      </c>
      <c r="G45" s="540">
        <v>0</v>
      </c>
    </row>
    <row r="46" spans="3:7">
      <c r="C46" s="539" t="s">
        <v>887</v>
      </c>
      <c r="D46" s="540">
        <v>7331478</v>
      </c>
      <c r="E46" s="540">
        <v>0</v>
      </c>
      <c r="F46" s="540">
        <v>5146476</v>
      </c>
      <c r="G46" s="540">
        <v>0</v>
      </c>
    </row>
    <row r="47" spans="3:7">
      <c r="C47" s="539" t="s">
        <v>889</v>
      </c>
      <c r="D47" s="540">
        <v>9514798</v>
      </c>
      <c r="E47" s="540">
        <v>0</v>
      </c>
      <c r="F47" s="540">
        <v>8805439</v>
      </c>
      <c r="G47" s="540">
        <v>0</v>
      </c>
    </row>
    <row r="48" spans="3:7">
      <c r="C48" s="539" t="s">
        <v>408</v>
      </c>
      <c r="D48" s="540">
        <v>21426969</v>
      </c>
      <c r="E48" s="540">
        <v>0</v>
      </c>
      <c r="F48" s="540">
        <v>22351100</v>
      </c>
      <c r="G48" s="540">
        <v>0</v>
      </c>
    </row>
    <row r="49" spans="3:7">
      <c r="C49" s="539" t="s">
        <v>888</v>
      </c>
      <c r="D49" s="540">
        <v>47486948</v>
      </c>
      <c r="E49" s="540">
        <v>0</v>
      </c>
      <c r="F49" s="540">
        <v>65438772</v>
      </c>
      <c r="G49" s="540">
        <v>0</v>
      </c>
    </row>
    <row r="50" spans="3:7">
      <c r="C50" s="538" t="s">
        <v>186</v>
      </c>
      <c r="D50" s="538">
        <v>0</v>
      </c>
      <c r="E50" s="538">
        <v>248986568</v>
      </c>
      <c r="F50" s="538">
        <v>0</v>
      </c>
      <c r="G50" s="538">
        <v>240505744</v>
      </c>
    </row>
    <row r="51" spans="3:7">
      <c r="C51" s="539" t="s">
        <v>897</v>
      </c>
      <c r="D51" s="540">
        <v>0</v>
      </c>
      <c r="E51" s="540">
        <v>37375834</v>
      </c>
      <c r="F51" s="540">
        <v>0</v>
      </c>
      <c r="G51" s="540">
        <v>37909249</v>
      </c>
    </row>
    <row r="52" spans="3:7">
      <c r="C52" s="539" t="s">
        <v>886</v>
      </c>
      <c r="D52" s="540">
        <v>0</v>
      </c>
      <c r="E52" s="540">
        <v>6681307</v>
      </c>
      <c r="F52" s="540">
        <v>0</v>
      </c>
      <c r="G52" s="540">
        <v>4346683</v>
      </c>
    </row>
    <row r="53" spans="3:7">
      <c r="C53" s="539" t="s">
        <v>887</v>
      </c>
      <c r="D53" s="540">
        <v>0</v>
      </c>
      <c r="E53" s="540">
        <v>4836135</v>
      </c>
      <c r="F53" s="540">
        <v>0</v>
      </c>
      <c r="G53" s="540">
        <v>4624124</v>
      </c>
    </row>
    <row r="54" spans="3:7">
      <c r="C54" s="539" t="s">
        <v>889</v>
      </c>
      <c r="D54" s="540">
        <v>0</v>
      </c>
      <c r="E54" s="540">
        <v>2505597</v>
      </c>
      <c r="F54" s="540">
        <v>0</v>
      </c>
      <c r="G54" s="540">
        <v>2032887</v>
      </c>
    </row>
    <row r="55" spans="3:7">
      <c r="C55" s="539" t="s">
        <v>408</v>
      </c>
      <c r="D55" s="540">
        <v>0</v>
      </c>
      <c r="E55" s="540">
        <v>2652495</v>
      </c>
      <c r="F55" s="540">
        <v>0</v>
      </c>
      <c r="G55" s="540">
        <v>1318950</v>
      </c>
    </row>
    <row r="56" spans="3:7">
      <c r="C56" s="539" t="s">
        <v>888</v>
      </c>
      <c r="D56" s="540">
        <v>0</v>
      </c>
      <c r="E56" s="540">
        <v>194935200</v>
      </c>
      <c r="F56" s="540">
        <v>0</v>
      </c>
      <c r="G56" s="540">
        <v>190273851</v>
      </c>
    </row>
    <row r="57" spans="3:7">
      <c r="C57" s="538"/>
      <c r="D57" s="538"/>
      <c r="E57" s="538"/>
      <c r="F57" s="538"/>
      <c r="G57" s="548"/>
    </row>
    <row r="58" spans="3:7">
      <c r="C58" s="538" t="s">
        <v>592</v>
      </c>
      <c r="D58" s="538">
        <v>539472621</v>
      </c>
      <c r="E58" s="538">
        <v>3816480769</v>
      </c>
      <c r="F58" s="538">
        <v>656336789</v>
      </c>
      <c r="G58" s="538">
        <v>3142591617</v>
      </c>
    </row>
    <row r="59" spans="3:7">
      <c r="C59" s="544" t="s">
        <v>891</v>
      </c>
      <c r="D59" s="538">
        <v>46232144</v>
      </c>
      <c r="E59" s="538">
        <v>1040790724</v>
      </c>
      <c r="F59" s="538">
        <v>162395755</v>
      </c>
      <c r="G59" s="538">
        <v>501281589</v>
      </c>
    </row>
    <row r="60" spans="3:7">
      <c r="C60" s="544" t="s">
        <v>892</v>
      </c>
      <c r="D60" s="538">
        <v>84892923</v>
      </c>
      <c r="E60" s="538">
        <v>544015669</v>
      </c>
      <c r="F60" s="538">
        <v>73897702</v>
      </c>
      <c r="G60" s="538">
        <v>352222878</v>
      </c>
    </row>
    <row r="61" spans="3:7">
      <c r="C61" s="544" t="s">
        <v>893</v>
      </c>
      <c r="D61" s="538">
        <v>63209148</v>
      </c>
      <c r="E61" s="538">
        <v>212513754</v>
      </c>
      <c r="F61" s="538">
        <v>29247256</v>
      </c>
      <c r="G61" s="538">
        <v>213735310</v>
      </c>
    </row>
    <row r="62" spans="3:7">
      <c r="C62" s="544" t="s">
        <v>894</v>
      </c>
      <c r="D62" s="538">
        <v>37093434</v>
      </c>
      <c r="E62" s="538">
        <v>245329016</v>
      </c>
      <c r="F62" s="538">
        <v>9119271</v>
      </c>
      <c r="G62" s="538">
        <v>263283711</v>
      </c>
    </row>
    <row r="63" spans="3:7">
      <c r="C63" s="544" t="s">
        <v>895</v>
      </c>
      <c r="D63" s="538">
        <v>69642926</v>
      </c>
      <c r="E63" s="538">
        <v>372326731</v>
      </c>
      <c r="F63" s="538">
        <v>94760440</v>
      </c>
      <c r="G63" s="538">
        <v>407060078</v>
      </c>
    </row>
    <row r="64" spans="3:7">
      <c r="C64" s="544" t="s">
        <v>1013</v>
      </c>
      <c r="D64" s="538">
        <v>0</v>
      </c>
      <c r="E64" s="538">
        <v>1510105</v>
      </c>
      <c r="F64" s="538">
        <v>0</v>
      </c>
      <c r="G64" s="538">
        <v>1086935</v>
      </c>
    </row>
    <row r="65" spans="3:7">
      <c r="C65" s="544" t="s">
        <v>896</v>
      </c>
      <c r="D65" s="538">
        <v>220051514</v>
      </c>
      <c r="E65" s="538">
        <v>1290234392</v>
      </c>
      <c r="F65" s="538">
        <v>268766991</v>
      </c>
      <c r="G65" s="538">
        <v>1301409134</v>
      </c>
    </row>
    <row r="66" spans="3:7">
      <c r="C66" s="544" t="s">
        <v>901</v>
      </c>
      <c r="D66" s="538">
        <v>18350532</v>
      </c>
      <c r="E66" s="538">
        <v>109760378</v>
      </c>
      <c r="F66" s="538">
        <v>18149374</v>
      </c>
      <c r="G66" s="538">
        <v>102511982</v>
      </c>
    </row>
  </sheetData>
  <mergeCells count="3">
    <mergeCell ref="C3:C5"/>
    <mergeCell ref="D3:E3"/>
    <mergeCell ref="F3:G3"/>
  </mergeCells>
  <conditionalFormatting sqref="C22">
    <cfRule type="expression" dxfId="10" priority="4" stopIfTrue="1">
      <formula>#REF!="totalizador"</formula>
    </cfRule>
  </conditionalFormatting>
  <conditionalFormatting sqref="C44">
    <cfRule type="expression" dxfId="9" priority="2" stopIfTrue="1">
      <formula>#REF!="totalizador"</formula>
    </cfRule>
  </conditionalFormatting>
  <conditionalFormatting sqref="C7:G12 C14:G20 C30:G31 C33:G35 C37:G42 D44:G49 C45:C49 C51:G56">
    <cfRule type="expression" dxfId="8" priority="3" stopIfTrue="1">
      <formula>#REF!="totalizador"</formula>
    </cfRule>
  </conditionalFormatting>
  <conditionalFormatting sqref="D22:G22 C23:G28">
    <cfRule type="expression" dxfId="7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6:G66" xr:uid="{34702250-2415-4CE1-8D0E-775B36F68712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DC424-713E-45C1-93CE-DA86A315D24C}">
  <dimension ref="C1:I47"/>
  <sheetViews>
    <sheetView showGridLines="0" topLeftCell="A27" zoomScale="85" zoomScaleNormal="85" workbookViewId="0">
      <selection activeCell="J16" sqref="J16:L16"/>
    </sheetView>
  </sheetViews>
  <sheetFormatPr baseColWidth="10" defaultRowHeight="13"/>
  <cols>
    <col min="1" max="1" width="3.1796875" style="179" customWidth="1"/>
    <col min="2" max="2" width="1.1796875" style="179" customWidth="1"/>
    <col min="3" max="3" width="40.7265625" style="179" customWidth="1"/>
    <col min="4" max="5" width="16.26953125" style="179" customWidth="1"/>
    <col min="6" max="6" width="14.26953125" style="179" customWidth="1"/>
    <col min="7" max="9" width="16.26953125" style="179" customWidth="1"/>
    <col min="10" max="10" width="10.90625" style="179"/>
    <col min="11" max="11" width="13.81640625" style="179" bestFit="1" customWidth="1"/>
    <col min="12" max="12" width="14.54296875" style="179" customWidth="1"/>
    <col min="13" max="14" width="12" style="179" bestFit="1" customWidth="1"/>
    <col min="15" max="15" width="11.54296875" style="179" bestFit="1" customWidth="1"/>
    <col min="16" max="16" width="11.81640625" style="179" bestFit="1" customWidth="1"/>
    <col min="17" max="17" width="12.81640625" style="179" bestFit="1" customWidth="1"/>
    <col min="18" max="16384" width="10.90625" style="179"/>
  </cols>
  <sheetData>
    <row r="1" spans="3:9" ht="18.5">
      <c r="C1" s="136" t="s">
        <v>1416</v>
      </c>
    </row>
    <row r="3" spans="3:9" ht="6.75" customHeight="1"/>
    <row r="4" spans="3:9">
      <c r="C4" s="912" t="s">
        <v>915</v>
      </c>
      <c r="D4" s="1069">
        <v>45382</v>
      </c>
      <c r="E4" s="1070"/>
      <c r="F4" s="1071"/>
      <c r="G4" s="1069">
        <v>44926</v>
      </c>
      <c r="H4" s="1070"/>
      <c r="I4" s="1071"/>
    </row>
    <row r="5" spans="3:9">
      <c r="C5" s="913"/>
      <c r="D5" s="556" t="s">
        <v>902</v>
      </c>
      <c r="E5" s="556" t="s">
        <v>903</v>
      </c>
      <c r="F5" s="556" t="s">
        <v>904</v>
      </c>
      <c r="G5" s="556" t="s">
        <v>902</v>
      </c>
      <c r="H5" s="556" t="s">
        <v>903</v>
      </c>
      <c r="I5" s="556" t="s">
        <v>904</v>
      </c>
    </row>
    <row r="6" spans="3:9">
      <c r="C6" s="913"/>
      <c r="D6" s="556" t="s">
        <v>150</v>
      </c>
      <c r="E6" s="556" t="s">
        <v>150</v>
      </c>
      <c r="F6" s="556" t="s">
        <v>150</v>
      </c>
      <c r="G6" s="556" t="s">
        <v>150</v>
      </c>
      <c r="H6" s="556" t="s">
        <v>150</v>
      </c>
      <c r="I6" s="556" t="s">
        <v>150</v>
      </c>
    </row>
    <row r="7" spans="3:9">
      <c r="C7" s="758" t="s">
        <v>455</v>
      </c>
      <c r="D7" s="24">
        <v>28025561</v>
      </c>
      <c r="E7" s="24">
        <v>2257012260</v>
      </c>
      <c r="F7" s="24">
        <v>1465915778</v>
      </c>
      <c r="G7" s="24">
        <v>535087716</v>
      </c>
      <c r="H7" s="24">
        <v>2087760708</v>
      </c>
      <c r="I7" s="24">
        <v>1081983276</v>
      </c>
    </row>
    <row r="8" spans="3:9">
      <c r="C8" s="759" t="s">
        <v>897</v>
      </c>
      <c r="D8" s="760">
        <v>0</v>
      </c>
      <c r="E8" s="760">
        <v>1518442023</v>
      </c>
      <c r="F8" s="760">
        <v>961509333</v>
      </c>
      <c r="G8" s="760">
        <v>458131299</v>
      </c>
      <c r="H8" s="760">
        <v>1355209812</v>
      </c>
      <c r="I8" s="760">
        <v>581651755</v>
      </c>
    </row>
    <row r="9" spans="3:9">
      <c r="C9" s="759" t="s">
        <v>408</v>
      </c>
      <c r="D9" s="760">
        <v>13897706</v>
      </c>
      <c r="E9" s="760">
        <v>0</v>
      </c>
      <c r="F9" s="760">
        <v>0</v>
      </c>
      <c r="G9" s="760">
        <v>57614068</v>
      </c>
      <c r="H9" s="760">
        <v>0</v>
      </c>
      <c r="I9" s="760">
        <v>0</v>
      </c>
    </row>
    <row r="10" spans="3:9">
      <c r="C10" s="759" t="s">
        <v>898</v>
      </c>
      <c r="D10" s="760">
        <v>14127855</v>
      </c>
      <c r="E10" s="760">
        <v>738570237</v>
      </c>
      <c r="F10" s="760">
        <v>504406445</v>
      </c>
      <c r="G10" s="760">
        <v>19342349</v>
      </c>
      <c r="H10" s="760">
        <v>732550896</v>
      </c>
      <c r="I10" s="760">
        <v>500331521</v>
      </c>
    </row>
    <row r="11" spans="3:9">
      <c r="C11" s="758" t="s">
        <v>756</v>
      </c>
      <c r="D11" s="24">
        <v>368549915</v>
      </c>
      <c r="E11" s="24">
        <v>416919161</v>
      </c>
      <c r="F11" s="24">
        <v>296115716</v>
      </c>
      <c r="G11" s="24">
        <v>346023505</v>
      </c>
      <c r="H11" s="24">
        <v>419090107</v>
      </c>
      <c r="I11" s="24">
        <v>333462026</v>
      </c>
    </row>
    <row r="12" spans="3:9">
      <c r="C12" s="759" t="s">
        <v>897</v>
      </c>
      <c r="D12" s="760">
        <v>116410258</v>
      </c>
      <c r="E12" s="760">
        <v>105201425</v>
      </c>
      <c r="F12" s="760">
        <v>63275825</v>
      </c>
      <c r="G12" s="760">
        <v>105431707</v>
      </c>
      <c r="H12" s="760">
        <v>99332757</v>
      </c>
      <c r="I12" s="760">
        <v>57814676</v>
      </c>
    </row>
    <row r="13" spans="3:9">
      <c r="C13" s="759" t="s">
        <v>886</v>
      </c>
      <c r="D13" s="760">
        <v>2964765</v>
      </c>
      <c r="E13" s="760">
        <v>3543451</v>
      </c>
      <c r="F13" s="760">
        <v>1895529</v>
      </c>
      <c r="G13" s="760">
        <v>859520</v>
      </c>
      <c r="H13" s="760">
        <v>1774831</v>
      </c>
      <c r="I13" s="760">
        <v>0</v>
      </c>
    </row>
    <row r="14" spans="3:9">
      <c r="C14" s="759" t="s">
        <v>887</v>
      </c>
      <c r="D14" s="760">
        <v>8622781</v>
      </c>
      <c r="E14" s="760">
        <v>5982397</v>
      </c>
      <c r="F14" s="760">
        <v>0</v>
      </c>
      <c r="G14" s="760">
        <v>7937526</v>
      </c>
      <c r="H14" s="760">
        <v>2756669</v>
      </c>
      <c r="I14" s="760">
        <v>0</v>
      </c>
    </row>
    <row r="15" spans="3:9">
      <c r="C15" s="759" t="s">
        <v>889</v>
      </c>
      <c r="D15" s="760">
        <v>1664484</v>
      </c>
      <c r="E15" s="760">
        <v>1335501</v>
      </c>
      <c r="F15" s="760">
        <v>1570084</v>
      </c>
      <c r="G15" s="760">
        <v>1591151</v>
      </c>
      <c r="H15" s="760">
        <v>1298834</v>
      </c>
      <c r="I15" s="760">
        <v>1437216</v>
      </c>
    </row>
    <row r="16" spans="3:9">
      <c r="C16" s="759" t="s">
        <v>408</v>
      </c>
      <c r="D16" s="760">
        <v>88734625</v>
      </c>
      <c r="E16" s="760">
        <v>78072092</v>
      </c>
      <c r="F16" s="760">
        <v>56164694</v>
      </c>
      <c r="G16" s="760">
        <v>80713315</v>
      </c>
      <c r="H16" s="760">
        <v>75000976</v>
      </c>
      <c r="I16" s="760">
        <v>79650601</v>
      </c>
    </row>
    <row r="17" spans="3:9">
      <c r="C17" s="759" t="s">
        <v>888</v>
      </c>
      <c r="D17" s="760">
        <v>178791</v>
      </c>
      <c r="E17" s="760">
        <v>71419</v>
      </c>
      <c r="F17" s="760">
        <v>0</v>
      </c>
      <c r="G17" s="760">
        <v>176633</v>
      </c>
      <c r="H17" s="760">
        <v>70341</v>
      </c>
      <c r="I17" s="760">
        <v>0</v>
      </c>
    </row>
    <row r="18" spans="3:9">
      <c r="C18" s="759" t="s">
        <v>898</v>
      </c>
      <c r="D18" s="760">
        <v>149974211</v>
      </c>
      <c r="E18" s="760">
        <v>222712876</v>
      </c>
      <c r="F18" s="760">
        <v>173209584</v>
      </c>
      <c r="G18" s="760">
        <v>149313653</v>
      </c>
      <c r="H18" s="760">
        <v>238855699</v>
      </c>
      <c r="I18" s="760">
        <v>194559533</v>
      </c>
    </row>
    <row r="19" spans="3:9" ht="26">
      <c r="C19" s="761" t="s">
        <v>633</v>
      </c>
      <c r="D19" s="24">
        <v>3536289</v>
      </c>
      <c r="E19" s="24">
        <v>0</v>
      </c>
      <c r="F19" s="24">
        <v>0</v>
      </c>
      <c r="G19" s="24">
        <v>3401565</v>
      </c>
      <c r="H19" s="24">
        <v>0</v>
      </c>
      <c r="I19" s="24">
        <v>0</v>
      </c>
    </row>
    <row r="20" spans="3:9">
      <c r="C20" s="759" t="s">
        <v>408</v>
      </c>
      <c r="D20" s="760">
        <v>3536289</v>
      </c>
      <c r="E20" s="760">
        <v>0</v>
      </c>
      <c r="F20" s="760">
        <v>0</v>
      </c>
      <c r="G20" s="760">
        <v>3401565</v>
      </c>
      <c r="H20" s="760">
        <v>0</v>
      </c>
      <c r="I20" s="760">
        <v>0</v>
      </c>
    </row>
    <row r="21" spans="3:9" ht="13" customHeight="1">
      <c r="C21" s="758" t="s">
        <v>632</v>
      </c>
      <c r="D21" s="24">
        <v>51728175</v>
      </c>
      <c r="E21" s="24">
        <v>0</v>
      </c>
      <c r="F21" s="24">
        <v>0</v>
      </c>
      <c r="G21" s="24">
        <v>48070186</v>
      </c>
      <c r="H21" s="24">
        <v>0</v>
      </c>
      <c r="I21" s="24">
        <v>0</v>
      </c>
    </row>
    <row r="22" spans="3:9">
      <c r="C22" s="759" t="s">
        <v>886</v>
      </c>
      <c r="D22" s="760">
        <v>9037614</v>
      </c>
      <c r="E22" s="760">
        <v>0</v>
      </c>
      <c r="F22" s="760">
        <v>0</v>
      </c>
      <c r="G22" s="760">
        <v>8319324</v>
      </c>
      <c r="H22" s="760">
        <v>0</v>
      </c>
      <c r="I22" s="760">
        <v>0</v>
      </c>
    </row>
    <row r="23" spans="3:9">
      <c r="C23" s="759" t="s">
        <v>408</v>
      </c>
      <c r="D23" s="760">
        <v>42690561</v>
      </c>
      <c r="E23" s="760">
        <v>0</v>
      </c>
      <c r="F23" s="760">
        <v>0</v>
      </c>
      <c r="G23" s="760">
        <v>39750862</v>
      </c>
      <c r="H23" s="760">
        <v>0</v>
      </c>
      <c r="I23" s="760">
        <v>0</v>
      </c>
    </row>
    <row r="24" spans="3:9">
      <c r="C24" s="758" t="s">
        <v>457</v>
      </c>
      <c r="D24" s="24">
        <v>625638770</v>
      </c>
      <c r="E24" s="24">
        <v>0</v>
      </c>
      <c r="F24" s="24">
        <v>0</v>
      </c>
      <c r="G24" s="24">
        <v>558350832</v>
      </c>
      <c r="H24" s="24">
        <v>0</v>
      </c>
      <c r="I24" s="24">
        <v>0</v>
      </c>
    </row>
    <row r="25" spans="3:9">
      <c r="C25" s="759" t="s">
        <v>897</v>
      </c>
      <c r="D25" s="760">
        <v>55771641</v>
      </c>
      <c r="E25" s="760">
        <v>0</v>
      </c>
      <c r="F25" s="760">
        <v>0</v>
      </c>
      <c r="G25" s="760">
        <v>50294505</v>
      </c>
      <c r="H25" s="760">
        <v>0</v>
      </c>
      <c r="I25" s="760">
        <v>0</v>
      </c>
    </row>
    <row r="26" spans="3:9">
      <c r="C26" s="759" t="s">
        <v>886</v>
      </c>
      <c r="D26" s="760">
        <v>122707287</v>
      </c>
      <c r="E26" s="760">
        <v>0</v>
      </c>
      <c r="F26" s="760">
        <v>0</v>
      </c>
      <c r="G26" s="760">
        <v>73936878</v>
      </c>
      <c r="H26" s="760">
        <v>0</v>
      </c>
      <c r="I26" s="760">
        <v>0</v>
      </c>
    </row>
    <row r="27" spans="3:9" ht="13" customHeight="1">
      <c r="C27" s="759" t="s">
        <v>889</v>
      </c>
      <c r="D27" s="760">
        <v>99288871</v>
      </c>
      <c r="E27" s="760">
        <v>0</v>
      </c>
      <c r="F27" s="760">
        <v>0</v>
      </c>
      <c r="G27" s="760">
        <v>88964045</v>
      </c>
      <c r="H27" s="760">
        <v>0</v>
      </c>
      <c r="I27" s="760">
        <v>0</v>
      </c>
    </row>
    <row r="28" spans="3:9">
      <c r="C28" s="759" t="s">
        <v>888</v>
      </c>
      <c r="D28" s="760">
        <v>347870971</v>
      </c>
      <c r="E28" s="760">
        <v>0</v>
      </c>
      <c r="F28" s="760">
        <v>0</v>
      </c>
      <c r="G28" s="760">
        <v>345155404</v>
      </c>
      <c r="H28" s="760">
        <v>0</v>
      </c>
      <c r="I28" s="760">
        <v>0</v>
      </c>
    </row>
    <row r="29" spans="3:9" ht="26">
      <c r="C29" s="761" t="s">
        <v>1414</v>
      </c>
      <c r="D29" s="24">
        <v>5435730</v>
      </c>
      <c r="E29" s="24">
        <v>0</v>
      </c>
      <c r="F29" s="24">
        <v>0</v>
      </c>
      <c r="G29" s="24">
        <v>3263065</v>
      </c>
      <c r="H29" s="24">
        <v>0</v>
      </c>
      <c r="I29" s="24">
        <v>0</v>
      </c>
    </row>
    <row r="30" spans="3:9">
      <c r="C30" s="759" t="s">
        <v>888</v>
      </c>
      <c r="D30" s="760">
        <v>5435730</v>
      </c>
      <c r="E30" s="762">
        <v>0</v>
      </c>
      <c r="F30" s="762">
        <v>0</v>
      </c>
      <c r="G30" s="760">
        <v>3263065</v>
      </c>
      <c r="H30" s="762">
        <v>0</v>
      </c>
      <c r="I30" s="760">
        <v>0</v>
      </c>
    </row>
    <row r="31" spans="3:9">
      <c r="C31" s="758" t="s">
        <v>5</v>
      </c>
      <c r="D31" s="24">
        <v>22341716</v>
      </c>
      <c r="E31" s="24">
        <v>0</v>
      </c>
      <c r="F31" s="24">
        <v>0</v>
      </c>
      <c r="G31" s="24">
        <v>4046018</v>
      </c>
      <c r="H31" s="24">
        <v>0</v>
      </c>
      <c r="I31" s="24">
        <v>0</v>
      </c>
    </row>
    <row r="32" spans="3:9">
      <c r="C32" s="759" t="s">
        <v>408</v>
      </c>
      <c r="D32" s="760">
        <v>22341716</v>
      </c>
      <c r="E32" s="760">
        <v>0</v>
      </c>
      <c r="F32" s="760">
        <v>0</v>
      </c>
      <c r="G32" s="760">
        <v>4046018</v>
      </c>
      <c r="H32" s="760">
        <v>0</v>
      </c>
      <c r="I32" s="760">
        <v>0</v>
      </c>
    </row>
    <row r="33" spans="3:9">
      <c r="C33" s="758" t="s">
        <v>458</v>
      </c>
      <c r="D33" s="24">
        <v>83571304</v>
      </c>
      <c r="E33" s="24">
        <v>0</v>
      </c>
      <c r="F33" s="24">
        <v>0</v>
      </c>
      <c r="G33" s="24">
        <v>76027357</v>
      </c>
      <c r="H33" s="24">
        <v>0</v>
      </c>
      <c r="I33" s="24">
        <v>0</v>
      </c>
    </row>
    <row r="34" spans="3:9">
      <c r="C34" s="759" t="s">
        <v>897</v>
      </c>
      <c r="D34" s="760">
        <v>14957984</v>
      </c>
      <c r="E34" s="760">
        <v>0</v>
      </c>
      <c r="F34" s="760">
        <v>0</v>
      </c>
      <c r="G34" s="760">
        <v>13948558</v>
      </c>
      <c r="H34" s="760">
        <v>0</v>
      </c>
      <c r="I34" s="760">
        <v>0</v>
      </c>
    </row>
    <row r="35" spans="3:9">
      <c r="C35" s="759" t="s">
        <v>886</v>
      </c>
      <c r="D35" s="760">
        <v>5445511</v>
      </c>
      <c r="E35" s="760">
        <v>0</v>
      </c>
      <c r="F35" s="760">
        <v>0</v>
      </c>
      <c r="G35" s="760">
        <v>3223133</v>
      </c>
      <c r="H35" s="760">
        <v>0</v>
      </c>
      <c r="I35" s="760">
        <v>0</v>
      </c>
    </row>
    <row r="36" spans="3:9">
      <c r="C36" s="759" t="s">
        <v>887</v>
      </c>
      <c r="D36" s="760">
        <v>9562500</v>
      </c>
      <c r="E36" s="760">
        <v>0</v>
      </c>
      <c r="F36" s="760">
        <v>0</v>
      </c>
      <c r="G36" s="760">
        <v>9123333</v>
      </c>
      <c r="H36" s="760">
        <v>0</v>
      </c>
      <c r="I36" s="760">
        <v>0</v>
      </c>
    </row>
    <row r="37" spans="3:9">
      <c r="C37" s="759" t="s">
        <v>889</v>
      </c>
      <c r="D37" s="760">
        <v>1719496</v>
      </c>
      <c r="E37" s="760">
        <v>0</v>
      </c>
      <c r="F37" s="760">
        <v>0</v>
      </c>
      <c r="G37" s="760">
        <v>1592963</v>
      </c>
      <c r="H37" s="760">
        <v>0</v>
      </c>
      <c r="I37" s="760">
        <v>0</v>
      </c>
    </row>
    <row r="38" spans="3:9">
      <c r="C38" s="759" t="s">
        <v>408</v>
      </c>
      <c r="D38" s="760">
        <v>21843782</v>
      </c>
      <c r="E38" s="760">
        <v>0</v>
      </c>
      <c r="F38" s="760">
        <v>0</v>
      </c>
      <c r="G38" s="760">
        <v>20445369</v>
      </c>
      <c r="H38" s="760">
        <v>0</v>
      </c>
      <c r="I38" s="760">
        <v>0</v>
      </c>
    </row>
    <row r="39" spans="3:9">
      <c r="C39" s="759" t="s">
        <v>888</v>
      </c>
      <c r="D39" s="760">
        <v>30042031</v>
      </c>
      <c r="E39" s="760">
        <v>0</v>
      </c>
      <c r="F39" s="760">
        <v>0</v>
      </c>
      <c r="G39" s="760">
        <v>27694001</v>
      </c>
      <c r="H39" s="760">
        <v>0</v>
      </c>
      <c r="I39" s="760">
        <v>0</v>
      </c>
    </row>
    <row r="40" spans="3:9">
      <c r="C40" s="24" t="s">
        <v>593</v>
      </c>
      <c r="D40" s="24">
        <v>1188827460</v>
      </c>
      <c r="E40" s="24">
        <v>2673931421</v>
      </c>
      <c r="F40" s="24">
        <v>1762031494</v>
      </c>
      <c r="G40" s="24">
        <v>1574270244</v>
      </c>
      <c r="H40" s="24">
        <v>2506850815</v>
      </c>
      <c r="I40" s="24">
        <v>1415445302</v>
      </c>
    </row>
    <row r="41" spans="3:9">
      <c r="C41" s="763" t="s">
        <v>891</v>
      </c>
      <c r="D41" s="24">
        <v>187139883</v>
      </c>
      <c r="E41" s="24">
        <v>1623643448</v>
      </c>
      <c r="F41" s="24">
        <v>1024785158</v>
      </c>
      <c r="G41" s="24">
        <v>627806069</v>
      </c>
      <c r="H41" s="24">
        <v>1454542569</v>
      </c>
      <c r="I41" s="24">
        <v>639466431</v>
      </c>
    </row>
    <row r="42" spans="3:9">
      <c r="C42" s="763" t="s">
        <v>892</v>
      </c>
      <c r="D42" s="24">
        <v>140155177</v>
      </c>
      <c r="E42" s="24">
        <v>3543451</v>
      </c>
      <c r="F42" s="24">
        <v>1895529</v>
      </c>
      <c r="G42" s="24">
        <v>86338855</v>
      </c>
      <c r="H42" s="24">
        <v>1774831</v>
      </c>
      <c r="I42" s="24">
        <v>0</v>
      </c>
    </row>
    <row r="43" spans="3:9">
      <c r="C43" s="763" t="s">
        <v>893</v>
      </c>
      <c r="D43" s="24">
        <v>18185281</v>
      </c>
      <c r="E43" s="24">
        <v>5982397</v>
      </c>
      <c r="F43" s="24">
        <v>0</v>
      </c>
      <c r="G43" s="24">
        <v>17060859</v>
      </c>
      <c r="H43" s="24">
        <v>2756669</v>
      </c>
      <c r="I43" s="24">
        <v>0</v>
      </c>
    </row>
    <row r="44" spans="3:9">
      <c r="C44" s="763" t="s">
        <v>894</v>
      </c>
      <c r="D44" s="24">
        <v>102672851</v>
      </c>
      <c r="E44" s="24">
        <v>1335501</v>
      </c>
      <c r="F44" s="24">
        <v>1570084</v>
      </c>
      <c r="G44" s="24">
        <v>92148159</v>
      </c>
      <c r="H44" s="24">
        <v>1298834</v>
      </c>
      <c r="I44" s="24">
        <v>1437216</v>
      </c>
    </row>
    <row r="45" spans="3:9">
      <c r="C45" s="763" t="s">
        <v>895</v>
      </c>
      <c r="D45" s="24">
        <v>193044679</v>
      </c>
      <c r="E45" s="24">
        <v>78072092</v>
      </c>
      <c r="F45" s="24">
        <v>56164694</v>
      </c>
      <c r="G45" s="24">
        <v>205971197</v>
      </c>
      <c r="H45" s="24">
        <v>75000976</v>
      </c>
      <c r="I45" s="24">
        <v>79650601</v>
      </c>
    </row>
    <row r="46" spans="3:9">
      <c r="C46" s="763" t="s">
        <v>896</v>
      </c>
      <c r="D46" s="24">
        <v>383527523</v>
      </c>
      <c r="E46" s="24">
        <v>71419</v>
      </c>
      <c r="F46" s="24">
        <v>0</v>
      </c>
      <c r="G46" s="24">
        <v>376289103</v>
      </c>
      <c r="H46" s="24">
        <v>70341</v>
      </c>
      <c r="I46" s="24">
        <v>0</v>
      </c>
    </row>
    <row r="47" spans="3:9">
      <c r="C47" s="763" t="s">
        <v>901</v>
      </c>
      <c r="D47" s="24">
        <v>164102066</v>
      </c>
      <c r="E47" s="24">
        <v>961283113</v>
      </c>
      <c r="F47" s="24">
        <v>677616029</v>
      </c>
      <c r="G47" s="24">
        <v>168656002</v>
      </c>
      <c r="H47" s="24">
        <v>971406595</v>
      </c>
      <c r="I47" s="24">
        <v>694891054</v>
      </c>
    </row>
  </sheetData>
  <mergeCells count="3">
    <mergeCell ref="C4:C6"/>
    <mergeCell ref="D4:F4"/>
    <mergeCell ref="G4:I4"/>
  </mergeCells>
  <conditionalFormatting sqref="C8">
    <cfRule type="expression" dxfId="6" priority="7" stopIfTrue="1">
      <formula>#REF!="totalizador"</formula>
    </cfRule>
  </conditionalFormatting>
  <conditionalFormatting sqref="C9:C10">
    <cfRule type="expression" dxfId="5" priority="8" stopIfTrue="1">
      <formula>#REF!="totalizador"</formula>
    </cfRule>
  </conditionalFormatting>
  <conditionalFormatting sqref="C12">
    <cfRule type="expression" dxfId="4" priority="5" stopIfTrue="1">
      <formula>#REF!="totalizador"</formula>
    </cfRule>
  </conditionalFormatting>
  <conditionalFormatting sqref="C30:I30">
    <cfRule type="expression" dxfId="3" priority="3" stopIfTrue="1">
      <formula>#REF!="totalizador"</formula>
    </cfRule>
  </conditionalFormatting>
  <conditionalFormatting sqref="D8:I10 D12:I18 C13:C18 C20:I20 C22:I23 C25:I28 C32:I32 C34:I39">
    <cfRule type="expression" dxfId="2" priority="6" stopIfTrue="1">
      <formula>#REF!="totalizador"</formula>
    </cfRule>
  </conditionalFormatting>
  <conditionalFormatting sqref="E25:I26">
    <cfRule type="expression" dxfId="1" priority="9" stopIfTrue="1">
      <formula>#REF!="totalizador"</formula>
    </cfRule>
  </conditionalFormatting>
  <conditionalFormatting sqref="E34:I34">
    <cfRule type="expression" dxfId="0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7:I47" xr:uid="{6B52ADCB-84D1-41AD-9E43-7EEEFF4D1507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I111"/>
  <sheetViews>
    <sheetView showGridLines="0" topLeftCell="A16" zoomScale="70" zoomScaleNormal="70" workbookViewId="0">
      <selection activeCell="J16" sqref="J16:L16"/>
    </sheetView>
  </sheetViews>
  <sheetFormatPr baseColWidth="10" defaultColWidth="11.453125" defaultRowHeight="13"/>
  <cols>
    <col min="1" max="1" width="1.54296875" style="58" customWidth="1"/>
    <col min="2" max="2" width="66.453125" style="58" customWidth="1"/>
    <col min="3" max="3" width="6.7265625" style="89" customWidth="1"/>
    <col min="4" max="5" width="18.7265625" style="58" customWidth="1"/>
    <col min="6" max="6" width="3.6328125" style="58" customWidth="1"/>
    <col min="7" max="8" width="11.6328125" style="58" bestFit="1" customWidth="1"/>
    <col min="9" max="15" width="11.453125" style="58"/>
    <col min="16" max="16" width="14" style="58" bestFit="1" customWidth="1"/>
    <col min="17" max="17" width="12.54296875" style="58" bestFit="1" customWidth="1"/>
    <col min="18" max="16384" width="11.453125" style="58"/>
  </cols>
  <sheetData>
    <row r="1" spans="2:9" ht="6" customHeight="1">
      <c r="B1" s="60"/>
      <c r="C1" s="81"/>
    </row>
    <row r="2" spans="2:9">
      <c r="B2" s="60" t="s">
        <v>792</v>
      </c>
      <c r="C2" s="81"/>
    </row>
    <row r="3" spans="2:9">
      <c r="B3" s="60" t="s">
        <v>992</v>
      </c>
      <c r="C3" s="81"/>
    </row>
    <row r="4" spans="2:9">
      <c r="B4" s="60" t="s">
        <v>1341</v>
      </c>
      <c r="C4" s="81"/>
    </row>
    <row r="5" spans="2:9">
      <c r="B5" s="60" t="s">
        <v>284</v>
      </c>
    </row>
    <row r="7" spans="2:9" s="61" customFormat="1">
      <c r="B7" s="90" t="s">
        <v>944</v>
      </c>
      <c r="C7" s="62" t="s">
        <v>151</v>
      </c>
      <c r="D7" s="64">
        <v>45382</v>
      </c>
      <c r="E7" s="64">
        <v>45016</v>
      </c>
    </row>
    <row r="8" spans="2:9" s="61" customFormat="1">
      <c r="B8" s="95"/>
      <c r="C8" s="65"/>
      <c r="D8" s="67" t="s">
        <v>150</v>
      </c>
      <c r="E8" s="67" t="s">
        <v>150</v>
      </c>
    </row>
    <row r="9" spans="2:9" s="61" customFormat="1">
      <c r="B9" s="123"/>
      <c r="C9" s="123"/>
      <c r="D9" s="124"/>
      <c r="E9" s="124"/>
    </row>
    <row r="10" spans="2:9" s="61" customFormat="1">
      <c r="B10" s="791" t="s">
        <v>188</v>
      </c>
      <c r="C10" s="792"/>
      <c r="D10" s="792"/>
      <c r="E10" s="793"/>
    </row>
    <row r="11" spans="2:9" s="61" customFormat="1">
      <c r="B11" s="791" t="s">
        <v>945</v>
      </c>
      <c r="C11" s="792"/>
      <c r="D11" s="792"/>
      <c r="E11" s="793"/>
    </row>
    <row r="12" spans="2:9">
      <c r="B12" s="72" t="s">
        <v>946</v>
      </c>
      <c r="C12" s="125"/>
      <c r="D12" s="74">
        <v>4632139026</v>
      </c>
      <c r="E12" s="74">
        <v>4253112977</v>
      </c>
    </row>
    <row r="13" spans="2:9">
      <c r="B13" s="126" t="s">
        <v>947</v>
      </c>
      <c r="C13" s="109"/>
      <c r="D13" s="74">
        <v>8427567</v>
      </c>
      <c r="E13" s="74">
        <v>8208631</v>
      </c>
    </row>
    <row r="14" spans="2:9">
      <c r="B14" s="791" t="s">
        <v>948</v>
      </c>
      <c r="C14" s="792"/>
      <c r="D14" s="792"/>
      <c r="E14" s="793"/>
    </row>
    <row r="15" spans="2:9" ht="12.75" customHeight="1">
      <c r="B15" s="127" t="s">
        <v>949</v>
      </c>
      <c r="C15" s="96"/>
      <c r="D15" s="74">
        <v>-3706424554</v>
      </c>
      <c r="E15" s="74">
        <v>-3422873508</v>
      </c>
    </row>
    <row r="16" spans="2:9" ht="12.75" customHeight="1">
      <c r="B16" s="72" t="s">
        <v>950</v>
      </c>
      <c r="C16" s="97"/>
      <c r="D16" s="74">
        <v>-560837300</v>
      </c>
      <c r="E16" s="74">
        <v>-465957249</v>
      </c>
      <c r="G16"/>
      <c r="H16"/>
      <c r="I16"/>
    </row>
    <row r="17" spans="2:9" ht="12.75" customHeight="1">
      <c r="B17" s="72" t="s">
        <v>951</v>
      </c>
      <c r="C17" s="97"/>
      <c r="D17" s="74">
        <v>-235325618</v>
      </c>
      <c r="E17" s="74">
        <v>-233903388</v>
      </c>
      <c r="G17"/>
      <c r="H17"/>
      <c r="I17"/>
    </row>
    <row r="18" spans="2:9">
      <c r="B18" s="128" t="s">
        <v>952</v>
      </c>
      <c r="C18" s="129"/>
      <c r="D18" s="130">
        <v>137979121</v>
      </c>
      <c r="E18" s="130">
        <v>138587463</v>
      </c>
      <c r="G18"/>
      <c r="H18"/>
      <c r="I18"/>
    </row>
    <row r="19" spans="2:9" ht="12.75" customHeight="1">
      <c r="B19" s="72" t="s">
        <v>953</v>
      </c>
      <c r="C19" s="97"/>
      <c r="D19" s="74">
        <v>-49592467</v>
      </c>
      <c r="E19" s="74">
        <v>-62513300</v>
      </c>
      <c r="G19"/>
      <c r="H19"/>
      <c r="I19"/>
    </row>
    <row r="20" spans="2:9" ht="12.75" customHeight="1">
      <c r="B20" s="72" t="s">
        <v>954</v>
      </c>
      <c r="C20" s="131"/>
      <c r="D20" s="74">
        <v>170857</v>
      </c>
      <c r="E20" s="74">
        <v>3227</v>
      </c>
      <c r="G20"/>
      <c r="H20"/>
      <c r="I20"/>
    </row>
    <row r="21" spans="2:9" ht="12" customHeight="1">
      <c r="B21" s="128" t="s">
        <v>188</v>
      </c>
      <c r="C21" s="129"/>
      <c r="D21" s="130">
        <v>88557511</v>
      </c>
      <c r="E21" s="130">
        <v>76077390</v>
      </c>
      <c r="G21"/>
      <c r="H21"/>
      <c r="I21"/>
    </row>
    <row r="22" spans="2:9" ht="12" customHeight="1">
      <c r="B22" s="68" t="s">
        <v>441</v>
      </c>
      <c r="C22" s="132"/>
      <c r="D22" s="132"/>
      <c r="E22" s="133"/>
      <c r="G22"/>
      <c r="H22"/>
      <c r="I22"/>
    </row>
    <row r="23" spans="2:9" ht="12.75" customHeight="1">
      <c r="B23" s="110" t="s">
        <v>1165</v>
      </c>
      <c r="C23" s="97"/>
      <c r="D23" s="74">
        <v>0</v>
      </c>
      <c r="E23" s="74">
        <v>0</v>
      </c>
      <c r="G23"/>
      <c r="H23"/>
      <c r="I23"/>
    </row>
    <row r="24" spans="2:9" ht="12.75" customHeight="1">
      <c r="B24" s="72" t="s">
        <v>1166</v>
      </c>
      <c r="C24" s="97"/>
      <c r="D24" s="82">
        <v>0</v>
      </c>
      <c r="E24" s="82">
        <v>0</v>
      </c>
      <c r="G24"/>
      <c r="H24"/>
      <c r="I24"/>
    </row>
    <row r="25" spans="2:9" ht="12.75" customHeight="1">
      <c r="B25" s="72" t="s">
        <v>955</v>
      </c>
      <c r="C25" s="97"/>
      <c r="D25" s="74">
        <v>-78841710</v>
      </c>
      <c r="E25" s="74">
        <v>-63240847</v>
      </c>
      <c r="G25"/>
      <c r="H25"/>
      <c r="I25"/>
    </row>
    <row r="26" spans="2:9" ht="12.75" customHeight="1">
      <c r="B26" s="72" t="s">
        <v>956</v>
      </c>
      <c r="C26" s="97"/>
      <c r="D26" s="74">
        <v>-21784235</v>
      </c>
      <c r="E26" s="74">
        <v>-14971127</v>
      </c>
      <c r="G26"/>
      <c r="H26"/>
      <c r="I26"/>
    </row>
    <row r="27" spans="2:9" ht="12.75" customHeight="1">
      <c r="B27" s="72" t="s">
        <v>957</v>
      </c>
      <c r="C27" s="97"/>
      <c r="D27" s="74">
        <v>17387735</v>
      </c>
      <c r="E27" s="74">
        <v>9833082</v>
      </c>
      <c r="G27"/>
      <c r="H27"/>
      <c r="I27"/>
    </row>
    <row r="28" spans="2:9" ht="12.75" customHeight="1">
      <c r="B28" s="72" t="s">
        <v>958</v>
      </c>
      <c r="C28" s="97"/>
      <c r="D28" s="74">
        <v>45010081</v>
      </c>
      <c r="E28" s="74">
        <v>17327241</v>
      </c>
      <c r="G28"/>
      <c r="H28"/>
      <c r="I28"/>
    </row>
    <row r="29" spans="2:9" ht="12.75" customHeight="1">
      <c r="B29" s="72" t="s">
        <v>959</v>
      </c>
      <c r="C29" s="131"/>
      <c r="D29" s="74">
        <v>99126619</v>
      </c>
      <c r="E29" s="74">
        <v>107378638</v>
      </c>
      <c r="G29"/>
      <c r="H29"/>
      <c r="I29"/>
    </row>
    <row r="30" spans="2:9" ht="12.75" customHeight="1">
      <c r="B30" s="128" t="s">
        <v>441</v>
      </c>
      <c r="C30" s="129"/>
      <c r="D30" s="78">
        <v>60898490</v>
      </c>
      <c r="E30" s="78">
        <v>56326987</v>
      </c>
      <c r="G30"/>
      <c r="H30"/>
      <c r="I30"/>
    </row>
    <row r="31" spans="2:9" ht="12.75" customHeight="1">
      <c r="B31" s="60"/>
      <c r="C31" s="81"/>
      <c r="G31"/>
      <c r="H31"/>
      <c r="I31"/>
    </row>
    <row r="32" spans="2:9" ht="12.75" customHeight="1">
      <c r="B32" s="68" t="s">
        <v>227</v>
      </c>
      <c r="C32" s="132"/>
      <c r="D32" s="132"/>
      <c r="E32" s="133"/>
      <c r="G32"/>
      <c r="H32"/>
      <c r="I32"/>
    </row>
    <row r="33" spans="2:5" ht="12.75" customHeight="1">
      <c r="B33" s="72" t="s">
        <v>1167</v>
      </c>
      <c r="C33" s="134"/>
      <c r="D33" s="74">
        <v>-2084310</v>
      </c>
      <c r="E33" s="74">
        <v>-2084310</v>
      </c>
    </row>
    <row r="34" spans="2:5" ht="12.75" customHeight="1">
      <c r="B34" s="130" t="s">
        <v>339</v>
      </c>
      <c r="C34" s="129"/>
      <c r="D34" s="130">
        <v>346846416</v>
      </c>
      <c r="E34" s="130">
        <v>119462969</v>
      </c>
    </row>
    <row r="35" spans="2:5" ht="12.75" customHeight="1">
      <c r="B35" s="72" t="s">
        <v>1168</v>
      </c>
      <c r="C35" s="134"/>
      <c r="D35" s="74">
        <v>298166003</v>
      </c>
      <c r="E35" s="74">
        <v>0</v>
      </c>
    </row>
    <row r="36" spans="2:5" ht="12.75" customHeight="1">
      <c r="B36" s="72" t="s">
        <v>960</v>
      </c>
      <c r="C36" s="134"/>
      <c r="D36" s="74">
        <v>48680413</v>
      </c>
      <c r="E36" s="74">
        <v>119462969</v>
      </c>
    </row>
    <row r="37" spans="2:5" ht="12.75" customHeight="1">
      <c r="B37" s="72" t="s">
        <v>961</v>
      </c>
      <c r="C37" s="134"/>
      <c r="D37" s="74">
        <v>-321346996</v>
      </c>
      <c r="E37" s="74">
        <v>-58917251</v>
      </c>
    </row>
    <row r="38" spans="2:5" ht="12.75" customHeight="1">
      <c r="B38" s="72" t="s">
        <v>962</v>
      </c>
      <c r="C38" s="134"/>
      <c r="D38" s="74">
        <v>-66411227</v>
      </c>
      <c r="E38" s="74">
        <v>-54613297</v>
      </c>
    </row>
    <row r="39" spans="2:5" ht="12.75" customHeight="1">
      <c r="B39" s="72" t="s">
        <v>1164</v>
      </c>
      <c r="C39" s="134"/>
      <c r="D39" s="74">
        <v>0</v>
      </c>
      <c r="E39" s="74">
        <v>0</v>
      </c>
    </row>
    <row r="40" spans="2:5" ht="12.75" customHeight="1">
      <c r="B40" s="72" t="s">
        <v>963</v>
      </c>
      <c r="C40" s="134"/>
      <c r="D40" s="74">
        <v>-60944897</v>
      </c>
      <c r="E40" s="74">
        <v>-57801131.067907006</v>
      </c>
    </row>
    <row r="41" spans="2:5" ht="12.75" customHeight="1">
      <c r="B41" s="72" t="s">
        <v>964</v>
      </c>
      <c r="C41" s="131"/>
      <c r="D41" s="74">
        <v>-7266158</v>
      </c>
      <c r="E41" s="74">
        <v>-27613169</v>
      </c>
    </row>
    <row r="42" spans="2:5" ht="12.75" customHeight="1">
      <c r="B42" s="135" t="s">
        <v>227</v>
      </c>
      <c r="C42" s="129"/>
      <c r="D42" s="130">
        <v>-111207172</v>
      </c>
      <c r="E42" s="130">
        <v>-79481879.067907006</v>
      </c>
    </row>
    <row r="43" spans="2:5" ht="12.75" customHeight="1">
      <c r="B43" s="135" t="s">
        <v>965</v>
      </c>
      <c r="C43" s="129"/>
      <c r="D43" s="78">
        <v>38248829</v>
      </c>
      <c r="E43" s="78">
        <v>52922497.932092994</v>
      </c>
    </row>
    <row r="44" spans="2:5" ht="12.75" customHeight="1">
      <c r="B44" s="788" t="s">
        <v>966</v>
      </c>
      <c r="C44" s="789"/>
      <c r="D44" s="789"/>
      <c r="E44" s="790"/>
    </row>
    <row r="45" spans="2:5" ht="12.75" customHeight="1">
      <c r="B45" s="72" t="s">
        <v>966</v>
      </c>
      <c r="C45" s="97"/>
      <c r="D45" s="74">
        <v>43551625</v>
      </c>
      <c r="E45" s="74">
        <v>-47925534.932092994</v>
      </c>
    </row>
    <row r="46" spans="2:5" ht="12.75" customHeight="1">
      <c r="B46" s="128" t="s">
        <v>967</v>
      </c>
      <c r="C46" s="129"/>
      <c r="D46" s="78">
        <v>81800454</v>
      </c>
      <c r="E46" s="78">
        <v>4996963</v>
      </c>
    </row>
    <row r="47" spans="2:5" ht="12.75" customHeight="1">
      <c r="B47" s="72" t="s">
        <v>968</v>
      </c>
      <c r="C47" s="97">
        <v>5</v>
      </c>
      <c r="D47" s="74">
        <v>483125584</v>
      </c>
      <c r="E47" s="74">
        <v>373700303</v>
      </c>
    </row>
    <row r="48" spans="2:5" ht="12.75" customHeight="1">
      <c r="B48" s="72" t="s">
        <v>969</v>
      </c>
      <c r="C48" s="97">
        <v>5</v>
      </c>
      <c r="D48" s="74">
        <v>564926038</v>
      </c>
      <c r="E48" s="74">
        <v>378697266</v>
      </c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</sheetData>
  <mergeCells count="4">
    <mergeCell ref="B44:E44"/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="85" zoomScaleNormal="8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3.54296875" style="58" bestFit="1" customWidth="1"/>
    <col min="3" max="3" width="39.54296875" style="58" customWidth="1"/>
    <col min="4" max="4" width="17.26953125" style="58" bestFit="1" customWidth="1"/>
    <col min="5" max="5" width="15.26953125" style="58" customWidth="1"/>
    <col min="6" max="6" width="9.453125" style="58" customWidth="1"/>
    <col min="7" max="7" width="1.7265625" style="58" customWidth="1"/>
    <col min="8" max="8" width="39.54296875" style="58" customWidth="1"/>
    <col min="9" max="9" width="15.26953125" style="58" customWidth="1"/>
    <col min="10" max="16384" width="11.453125" style="58"/>
  </cols>
  <sheetData>
    <row r="1" spans="2:13" ht="5.15" customHeight="1"/>
    <row r="2" spans="2:13" s="138" customFormat="1" ht="18.5">
      <c r="B2" s="136" t="s">
        <v>1042</v>
      </c>
      <c r="C2" s="137"/>
      <c r="D2" s="137"/>
    </row>
    <row r="3" spans="2:13" ht="6" customHeight="1"/>
    <row r="4" spans="2:13" s="61" customFormat="1" ht="12.75" customHeight="1">
      <c r="B4" s="139"/>
      <c r="C4" s="140" t="s">
        <v>176</v>
      </c>
      <c r="D4" s="91" t="s">
        <v>178</v>
      </c>
      <c r="E4" s="91" t="s">
        <v>179</v>
      </c>
      <c r="H4" s="141" t="s">
        <v>128</v>
      </c>
      <c r="I4" s="142" t="s">
        <v>179</v>
      </c>
      <c r="K4" s="58"/>
      <c r="L4" s="58"/>
      <c r="M4" s="58"/>
    </row>
    <row r="5" spans="2:13" s="61" customFormat="1" ht="12.75" customHeight="1">
      <c r="B5" s="143"/>
      <c r="C5" s="144">
        <v>45291</v>
      </c>
      <c r="D5" s="67" t="s">
        <v>177</v>
      </c>
      <c r="E5" s="67" t="s">
        <v>127</v>
      </c>
      <c r="H5" s="145">
        <v>45291</v>
      </c>
      <c r="I5" s="146" t="s">
        <v>127</v>
      </c>
      <c r="K5" s="58"/>
      <c r="L5" s="58"/>
      <c r="M5" s="58"/>
    </row>
    <row r="6" spans="2:13">
      <c r="B6" s="72">
        <v>1</v>
      </c>
      <c r="C6" s="147" t="s">
        <v>1156</v>
      </c>
      <c r="D6" s="147">
        <v>1463132371</v>
      </c>
      <c r="E6" s="148">
        <v>0.51618699999999995</v>
      </c>
      <c r="F6" s="149"/>
      <c r="H6" s="147" t="s">
        <v>1156</v>
      </c>
      <c r="I6" s="150">
        <v>0.51619000000000004</v>
      </c>
      <c r="J6" s="61"/>
      <c r="K6" s="61"/>
    </row>
    <row r="7" spans="2:13">
      <c r="B7" s="72">
        <v>2</v>
      </c>
      <c r="C7" s="147" t="s">
        <v>867</v>
      </c>
      <c r="D7" s="147">
        <v>165322223</v>
      </c>
      <c r="E7" s="148">
        <v>5.8325000000000002E-2</v>
      </c>
      <c r="F7" s="149"/>
      <c r="H7" s="151" t="s">
        <v>803</v>
      </c>
      <c r="I7" s="150">
        <v>2.4809999999999999E-2</v>
      </c>
      <c r="J7" s="61"/>
      <c r="K7" s="61"/>
    </row>
    <row r="8" spans="2:13">
      <c r="B8" s="72">
        <v>3</v>
      </c>
      <c r="C8" s="147" t="s">
        <v>804</v>
      </c>
      <c r="D8" s="147">
        <v>122271962</v>
      </c>
      <c r="E8" s="148">
        <v>4.3137000000000002E-2</v>
      </c>
      <c r="F8" s="149"/>
      <c r="H8" s="151" t="s">
        <v>805</v>
      </c>
      <c r="I8" s="150">
        <v>4.3099999999999996E-3</v>
      </c>
      <c r="J8" s="61"/>
      <c r="K8" s="61"/>
    </row>
    <row r="9" spans="2:13">
      <c r="B9" s="72">
        <v>4</v>
      </c>
      <c r="C9" s="147" t="s">
        <v>806</v>
      </c>
      <c r="D9" s="147">
        <v>92774435</v>
      </c>
      <c r="E9" s="148">
        <v>3.2730000000000002E-2</v>
      </c>
      <c r="F9" s="149"/>
      <c r="H9" s="151" t="s">
        <v>61</v>
      </c>
      <c r="I9" s="150">
        <v>5.3499999999999997E-3</v>
      </c>
      <c r="J9" s="61"/>
      <c r="K9" s="61"/>
    </row>
    <row r="10" spans="2:13">
      <c r="B10" s="72">
        <v>5</v>
      </c>
      <c r="C10" s="147" t="s">
        <v>803</v>
      </c>
      <c r="D10" s="147">
        <v>70336573</v>
      </c>
      <c r="E10" s="148">
        <v>2.4813999999999999E-2</v>
      </c>
      <c r="F10" s="149"/>
      <c r="H10" s="151" t="s">
        <v>59</v>
      </c>
      <c r="I10" s="150">
        <v>5.2900000000000004E-3</v>
      </c>
      <c r="J10" s="61"/>
      <c r="K10" s="61"/>
    </row>
    <row r="11" spans="2:13">
      <c r="B11" s="72">
        <v>6</v>
      </c>
      <c r="C11" s="147" t="s">
        <v>1081</v>
      </c>
      <c r="D11" s="147">
        <v>47989866</v>
      </c>
      <c r="E11" s="148">
        <v>1.6931000000000002E-2</v>
      </c>
      <c r="F11" s="149"/>
      <c r="H11" s="152" t="s">
        <v>50</v>
      </c>
      <c r="I11" s="153">
        <v>0.55595000000000006</v>
      </c>
      <c r="J11" s="61"/>
      <c r="K11" s="61"/>
    </row>
    <row r="12" spans="2:13">
      <c r="B12" s="72">
        <v>7</v>
      </c>
      <c r="C12" s="147" t="s">
        <v>905</v>
      </c>
      <c r="D12" s="147">
        <v>47478263</v>
      </c>
      <c r="E12" s="148">
        <v>1.6750000000000001E-2</v>
      </c>
      <c r="F12" s="154"/>
      <c r="J12" s="61"/>
      <c r="K12" s="61"/>
    </row>
    <row r="13" spans="2:13">
      <c r="B13" s="72">
        <v>8</v>
      </c>
      <c r="C13" s="147" t="s">
        <v>1157</v>
      </c>
      <c r="D13" s="147">
        <v>47236291</v>
      </c>
      <c r="E13" s="148">
        <v>1.6664999999999999E-2</v>
      </c>
      <c r="F13" s="154"/>
      <c r="J13" s="61"/>
      <c r="K13" s="61"/>
    </row>
    <row r="14" spans="2:13">
      <c r="B14" s="72">
        <v>9</v>
      </c>
      <c r="C14" s="147" t="s">
        <v>906</v>
      </c>
      <c r="D14" s="147">
        <v>45950994</v>
      </c>
      <c r="E14" s="148">
        <v>1.6211E-2</v>
      </c>
      <c r="F14" s="154"/>
      <c r="J14" s="61"/>
      <c r="K14" s="61"/>
    </row>
    <row r="15" spans="2:13">
      <c r="B15" s="72">
        <v>10</v>
      </c>
      <c r="C15" s="147" t="s">
        <v>1158</v>
      </c>
      <c r="D15" s="147">
        <v>45093397</v>
      </c>
      <c r="E15" s="148">
        <v>1.5909E-2</v>
      </c>
      <c r="F15" s="154"/>
      <c r="J15" s="61"/>
      <c r="K15" s="61"/>
    </row>
    <row r="16" spans="2:13">
      <c r="B16" s="72">
        <v>11</v>
      </c>
      <c r="C16" s="147" t="s">
        <v>1185</v>
      </c>
      <c r="D16" s="147">
        <v>36766117</v>
      </c>
      <c r="E16" s="148">
        <v>1.2971E-2</v>
      </c>
      <c r="F16" s="154"/>
      <c r="G16" s="60"/>
      <c r="I16" s="61"/>
      <c r="J16" s="61"/>
      <c r="K16" s="61"/>
    </row>
    <row r="17" spans="2:11">
      <c r="B17" s="72">
        <v>12</v>
      </c>
      <c r="C17" s="147" t="s">
        <v>993</v>
      </c>
      <c r="D17" s="147">
        <v>33493757</v>
      </c>
      <c r="E17" s="148">
        <v>1.1816E-2</v>
      </c>
      <c r="F17" s="154"/>
      <c r="I17" s="61"/>
      <c r="J17" s="61"/>
      <c r="K17" s="61"/>
    </row>
    <row r="18" spans="2:11">
      <c r="B18" s="72">
        <v>13</v>
      </c>
      <c r="C18" s="147" t="s">
        <v>807</v>
      </c>
      <c r="D18" s="147">
        <v>586238233</v>
      </c>
      <c r="E18" s="148">
        <v>0.20682200000000001</v>
      </c>
      <c r="F18" s="149"/>
      <c r="I18" s="61"/>
    </row>
    <row r="19" spans="2:11">
      <c r="B19" s="155"/>
      <c r="C19" s="155" t="s">
        <v>802</v>
      </c>
      <c r="D19" s="156">
        <v>2804084482</v>
      </c>
      <c r="E19" s="157">
        <v>0.98926800000000004</v>
      </c>
      <c r="F19" s="149"/>
      <c r="I19" s="158"/>
    </row>
    <row r="20" spans="2:11">
      <c r="B20" s="72">
        <v>14</v>
      </c>
      <c r="C20" s="147" t="s">
        <v>783</v>
      </c>
      <c r="D20" s="147">
        <v>30416939</v>
      </c>
      <c r="E20" s="148">
        <v>1.0730999999999999E-2</v>
      </c>
      <c r="F20" s="149"/>
      <c r="I20" s="158"/>
    </row>
    <row r="21" spans="2:11">
      <c r="B21" s="128"/>
      <c r="C21" s="159" t="s">
        <v>50</v>
      </c>
      <c r="D21" s="156">
        <v>2834501421</v>
      </c>
      <c r="E21" s="157">
        <v>0.99999900000000008</v>
      </c>
    </row>
    <row r="22" spans="2:11">
      <c r="D22" s="85"/>
    </row>
    <row r="23" spans="2:11">
      <c r="C23"/>
      <c r="D23"/>
      <c r="E23"/>
      <c r="F23"/>
      <c r="G23"/>
      <c r="H23"/>
      <c r="I23"/>
      <c r="J23"/>
    </row>
    <row r="24" spans="2:11" ht="12.75" customHeight="1">
      <c r="D24" s="85"/>
      <c r="E24" s="160"/>
    </row>
    <row r="25" spans="2:11">
      <c r="E25" s="160"/>
    </row>
    <row r="26" spans="2:11" ht="12.75" customHeight="1">
      <c r="D26" s="88"/>
      <c r="E26" s="161"/>
    </row>
    <row r="27" spans="2:11">
      <c r="E27" s="161"/>
    </row>
    <row r="28" spans="2:11">
      <c r="E28" s="161"/>
    </row>
    <row r="29" spans="2:11">
      <c r="E29" s="161"/>
    </row>
    <row r="30" spans="2:11">
      <c r="E30" s="161"/>
    </row>
    <row r="31" spans="2:11">
      <c r="E31" s="161"/>
    </row>
    <row r="32" spans="2:11">
      <c r="E32" s="161"/>
    </row>
    <row r="33" spans="5:5">
      <c r="E33" s="161"/>
    </row>
    <row r="34" spans="5:5">
      <c r="E34" s="161"/>
    </row>
    <row r="35" spans="5:5">
      <c r="E35" s="162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B1:Q78"/>
  <sheetViews>
    <sheetView showGridLines="0" topLeftCell="A49" zoomScale="85" zoomScaleNormal="85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10.7265625" style="58" customWidth="1"/>
    <col min="3" max="3" width="16.1796875" style="58" customWidth="1"/>
    <col min="4" max="4" width="45.54296875" style="58" customWidth="1"/>
    <col min="5" max="8" width="12.7265625" style="58" customWidth="1"/>
    <col min="9" max="9" width="0.7265625" style="58" customWidth="1"/>
    <col min="10" max="10" width="17.54296875" style="58" customWidth="1"/>
    <col min="11" max="11" width="21.1796875" style="58" customWidth="1"/>
    <col min="12" max="12" width="14.26953125" style="58" customWidth="1"/>
    <col min="13" max="14" width="11.453125" style="58"/>
    <col min="15" max="15" width="31.7265625" style="58" bestFit="1" customWidth="1"/>
    <col min="16" max="16" width="16.7265625" style="58" customWidth="1"/>
    <col min="17" max="17" width="12" style="58" bestFit="1" customWidth="1"/>
    <col min="18" max="16384" width="11.453125" style="58"/>
  </cols>
  <sheetData>
    <row r="1" spans="2:17" ht="5.15" customHeight="1"/>
    <row r="2" spans="2:17" s="138" customFormat="1" ht="18.5">
      <c r="B2" s="136" t="s">
        <v>1043</v>
      </c>
      <c r="C2" s="137"/>
    </row>
    <row r="3" spans="2:17" ht="6" customHeight="1"/>
    <row r="4" spans="2:17" s="61" customFormat="1" ht="12.75" customHeight="1">
      <c r="B4" s="802" t="s">
        <v>134</v>
      </c>
      <c r="C4" s="802" t="s">
        <v>135</v>
      </c>
      <c r="D4" s="802" t="s">
        <v>136</v>
      </c>
      <c r="E4" s="794" t="s">
        <v>137</v>
      </c>
      <c r="F4" s="795"/>
      <c r="G4" s="795"/>
      <c r="H4" s="796"/>
    </row>
    <row r="5" spans="2:17" s="61" customFormat="1">
      <c r="B5" s="803"/>
      <c r="C5" s="803"/>
      <c r="D5" s="803"/>
      <c r="E5" s="797">
        <v>45382</v>
      </c>
      <c r="F5" s="798"/>
      <c r="G5" s="799"/>
      <c r="H5" s="64">
        <f>E5</f>
        <v>45382</v>
      </c>
    </row>
    <row r="6" spans="2:17" s="61" customFormat="1">
      <c r="B6" s="804"/>
      <c r="C6" s="804"/>
      <c r="D6" s="804"/>
      <c r="E6" s="165" t="s">
        <v>138</v>
      </c>
      <c r="F6" s="165" t="s">
        <v>139</v>
      </c>
      <c r="G6" s="165" t="s">
        <v>50</v>
      </c>
      <c r="H6" s="165" t="s">
        <v>50</v>
      </c>
      <c r="J6" s="166"/>
      <c r="K6" s="166"/>
      <c r="L6" s="166"/>
      <c r="N6" s="167"/>
      <c r="O6" s="167"/>
      <c r="P6" s="167"/>
    </row>
    <row r="7" spans="2:17">
      <c r="B7" s="99" t="s">
        <v>140</v>
      </c>
      <c r="C7" s="99" t="s">
        <v>141</v>
      </c>
      <c r="D7" s="99" t="s">
        <v>142</v>
      </c>
      <c r="E7" s="561">
        <v>0.99966200000000005</v>
      </c>
      <c r="F7" s="561">
        <v>4.4240999999999997E-6</v>
      </c>
      <c r="G7" s="561">
        <v>0.99966642410000006</v>
      </c>
      <c r="H7" s="561">
        <v>0.99966642410000006</v>
      </c>
      <c r="J7" s="166"/>
      <c r="K7" s="166"/>
      <c r="L7" s="166"/>
      <c r="N7" s="167"/>
      <c r="O7" s="167"/>
      <c r="P7" s="167"/>
      <c r="Q7" s="88"/>
    </row>
    <row r="8" spans="2:17">
      <c r="B8" s="99" t="s">
        <v>140</v>
      </c>
      <c r="C8" s="99" t="s">
        <v>149</v>
      </c>
      <c r="D8" s="99" t="s">
        <v>697</v>
      </c>
      <c r="E8" s="561">
        <v>0.995749</v>
      </c>
      <c r="F8" s="561">
        <v>3.516E-3</v>
      </c>
      <c r="G8" s="561">
        <v>0.99926499999999996</v>
      </c>
      <c r="H8" s="561">
        <v>0.99926499999999996</v>
      </c>
      <c r="J8" s="166"/>
      <c r="K8" s="166"/>
      <c r="L8" s="166"/>
      <c r="N8" s="167"/>
      <c r="O8" s="167"/>
      <c r="P8" s="167"/>
      <c r="Q8" s="88"/>
    </row>
    <row r="9" spans="2:17">
      <c r="B9" s="99" t="s">
        <v>140</v>
      </c>
      <c r="C9" s="99" t="s">
        <v>260</v>
      </c>
      <c r="D9" s="99" t="s">
        <v>871</v>
      </c>
      <c r="E9" s="561">
        <v>0.87354600000000004</v>
      </c>
      <c r="F9" s="561">
        <v>0.12645400000000001</v>
      </c>
      <c r="G9" s="561">
        <v>1</v>
      </c>
      <c r="H9" s="561">
        <v>1</v>
      </c>
      <c r="J9" s="166"/>
      <c r="K9" s="166"/>
      <c r="L9" s="166"/>
      <c r="N9" s="167"/>
      <c r="O9" s="167"/>
      <c r="P9" s="167"/>
      <c r="Q9" s="88"/>
    </row>
    <row r="10" spans="2:17">
      <c r="B10" s="168" t="s">
        <v>140</v>
      </c>
      <c r="C10" s="168" t="s">
        <v>736</v>
      </c>
      <c r="D10" s="168" t="s">
        <v>819</v>
      </c>
      <c r="E10" s="151">
        <v>0.99999964360006699</v>
      </c>
      <c r="F10" s="151">
        <v>0</v>
      </c>
      <c r="G10" s="151">
        <v>0.99999964360006699</v>
      </c>
      <c r="H10" s="151">
        <v>0.99999964360006699</v>
      </c>
      <c r="J10" s="166"/>
      <c r="K10" s="166"/>
      <c r="L10" s="166"/>
      <c r="N10" s="167"/>
      <c r="O10" s="167"/>
      <c r="P10" s="167"/>
    </row>
    <row r="11" spans="2:17">
      <c r="B11" s="168" t="s">
        <v>140</v>
      </c>
      <c r="C11" s="168" t="s">
        <v>261</v>
      </c>
      <c r="D11" s="168" t="s">
        <v>262</v>
      </c>
      <c r="E11" s="151">
        <v>0.9</v>
      </c>
      <c r="F11" s="151">
        <v>0</v>
      </c>
      <c r="G11" s="151">
        <v>0.9</v>
      </c>
      <c r="H11" s="151">
        <v>0.9</v>
      </c>
      <c r="J11" s="166"/>
      <c r="K11" s="166"/>
      <c r="L11" s="166"/>
      <c r="N11" s="167"/>
      <c r="O11" s="167"/>
      <c r="P11" s="167"/>
    </row>
    <row r="12" spans="2:17">
      <c r="B12" s="168" t="s">
        <v>140</v>
      </c>
      <c r="C12" s="168" t="s">
        <v>263</v>
      </c>
      <c r="D12" s="168" t="s">
        <v>820</v>
      </c>
      <c r="E12" s="151">
        <v>0.71643900000000005</v>
      </c>
      <c r="F12" s="151">
        <v>6.8630000000000002E-3</v>
      </c>
      <c r="G12" s="151">
        <v>0.723302</v>
      </c>
      <c r="H12" s="151">
        <v>0.723302</v>
      </c>
      <c r="J12" s="166"/>
      <c r="K12" s="166"/>
      <c r="L12" s="166"/>
      <c r="N12" s="167"/>
      <c r="O12" s="167"/>
      <c r="P12" s="167"/>
    </row>
    <row r="13" spans="2:17">
      <c r="B13" s="168" t="s">
        <v>140</v>
      </c>
      <c r="C13" s="168" t="s">
        <v>213</v>
      </c>
      <c r="D13" s="168" t="s">
        <v>644</v>
      </c>
      <c r="E13" s="151">
        <v>0.99</v>
      </c>
      <c r="F13" s="151">
        <v>0.01</v>
      </c>
      <c r="G13" s="151">
        <v>1</v>
      </c>
      <c r="H13" s="151">
        <v>1</v>
      </c>
      <c r="J13" s="166"/>
      <c r="K13" s="166"/>
      <c r="L13" s="166"/>
      <c r="N13" s="167"/>
      <c r="O13" s="167"/>
      <c r="P13" s="167"/>
    </row>
    <row r="14" spans="2:17">
      <c r="B14" s="168" t="s">
        <v>140</v>
      </c>
      <c r="C14" s="168" t="s">
        <v>264</v>
      </c>
      <c r="D14" s="168" t="s">
        <v>265</v>
      </c>
      <c r="E14" s="151">
        <v>0.9</v>
      </c>
      <c r="F14" s="151">
        <v>0</v>
      </c>
      <c r="G14" s="151">
        <v>0.9</v>
      </c>
      <c r="H14" s="151">
        <v>0.9</v>
      </c>
      <c r="J14" s="166"/>
      <c r="K14" s="166"/>
      <c r="L14" s="166"/>
      <c r="N14" s="167"/>
      <c r="O14" s="167"/>
      <c r="P14" s="167"/>
    </row>
    <row r="15" spans="2:17" ht="14" customHeight="1">
      <c r="B15" s="168" t="s">
        <v>140</v>
      </c>
      <c r="C15" s="168" t="s">
        <v>994</v>
      </c>
      <c r="D15" s="168" t="s">
        <v>1082</v>
      </c>
      <c r="E15" s="151">
        <v>0.995749</v>
      </c>
      <c r="F15" s="151">
        <v>3.516E-3</v>
      </c>
      <c r="G15" s="151">
        <v>0.99926499999999996</v>
      </c>
      <c r="H15" s="151">
        <v>0.99926499999999996</v>
      </c>
      <c r="J15" s="166"/>
      <c r="K15" s="166"/>
      <c r="L15" s="166"/>
      <c r="N15" s="167"/>
      <c r="O15" s="167"/>
      <c r="P15" s="167"/>
    </row>
    <row r="16" spans="2:17" ht="14" customHeight="1">
      <c r="B16" s="168" t="s">
        <v>364</v>
      </c>
      <c r="C16" s="168" t="s">
        <v>2</v>
      </c>
      <c r="D16" s="168" t="s">
        <v>365</v>
      </c>
      <c r="E16" s="151">
        <v>1</v>
      </c>
      <c r="F16" s="151">
        <v>0</v>
      </c>
      <c r="G16" s="151">
        <v>1</v>
      </c>
      <c r="H16" s="151">
        <v>1</v>
      </c>
      <c r="J16" s="166"/>
      <c r="K16" s="166"/>
      <c r="L16" s="166"/>
      <c r="N16" s="167"/>
      <c r="O16" s="167"/>
      <c r="P16" s="167"/>
    </row>
    <row r="17" spans="2:16" ht="14" customHeight="1">
      <c r="B17" s="169"/>
      <c r="C17" s="169"/>
      <c r="D17" s="169"/>
      <c r="E17" s="170"/>
      <c r="F17" s="170"/>
      <c r="G17" s="170"/>
      <c r="H17" s="170"/>
      <c r="J17" s="166"/>
      <c r="K17" s="166"/>
      <c r="L17" s="166"/>
      <c r="N17" s="167"/>
      <c r="O17" s="167"/>
      <c r="P17" s="167"/>
    </row>
    <row r="18" spans="2:16" ht="14" customHeight="1">
      <c r="B18" s="171"/>
      <c r="C18" s="171"/>
      <c r="D18" s="171"/>
      <c r="E18" s="167"/>
      <c r="F18" s="167"/>
      <c r="G18" s="171"/>
      <c r="H18" s="171"/>
      <c r="N18" s="167"/>
      <c r="O18" s="167"/>
      <c r="P18" s="167"/>
    </row>
    <row r="19" spans="2:16" s="61" customFormat="1">
      <c r="B19" s="800" t="s">
        <v>134</v>
      </c>
      <c r="C19" s="800" t="s">
        <v>135</v>
      </c>
      <c r="D19" s="800" t="s">
        <v>136</v>
      </c>
      <c r="J19" s="58"/>
      <c r="K19" s="58"/>
    </row>
    <row r="20" spans="2:16" s="61" customFormat="1" ht="6" customHeight="1">
      <c r="B20" s="801"/>
      <c r="C20" s="801"/>
      <c r="D20" s="801"/>
      <c r="J20" s="58"/>
      <c r="K20" s="58"/>
    </row>
    <row r="21" spans="2:16">
      <c r="B21" s="172" t="s">
        <v>140</v>
      </c>
      <c r="C21" s="172" t="s">
        <v>141</v>
      </c>
      <c r="D21" s="172" t="s">
        <v>142</v>
      </c>
      <c r="E21" s="171"/>
      <c r="F21" s="171"/>
      <c r="G21" s="171"/>
      <c r="H21" s="171"/>
    </row>
    <row r="22" spans="2:16">
      <c r="B22" s="99" t="s">
        <v>140</v>
      </c>
      <c r="C22" s="99" t="s">
        <v>12</v>
      </c>
      <c r="D22" s="99" t="s">
        <v>478</v>
      </c>
      <c r="E22" s="171"/>
      <c r="F22" s="171"/>
      <c r="G22" s="171"/>
      <c r="H22" s="171"/>
    </row>
    <row r="23" spans="2:16">
      <c r="B23" s="99" t="s">
        <v>140</v>
      </c>
      <c r="C23" s="99" t="s">
        <v>3</v>
      </c>
      <c r="D23" s="99" t="s">
        <v>907</v>
      </c>
      <c r="E23" s="171"/>
      <c r="F23" s="171"/>
      <c r="G23" s="171"/>
      <c r="H23" s="171"/>
    </row>
    <row r="24" spans="2:16">
      <c r="B24" s="99" t="s">
        <v>140</v>
      </c>
      <c r="C24" s="99" t="s">
        <v>201</v>
      </c>
      <c r="D24" s="99" t="s">
        <v>636</v>
      </c>
      <c r="E24" s="171"/>
      <c r="F24" s="171"/>
      <c r="G24" s="171"/>
      <c r="H24" s="171"/>
    </row>
    <row r="25" spans="2:16">
      <c r="B25" s="99" t="s">
        <v>140</v>
      </c>
      <c r="C25" s="99" t="s">
        <v>202</v>
      </c>
      <c r="D25" s="99" t="s">
        <v>637</v>
      </c>
      <c r="E25" s="171"/>
      <c r="F25" s="171"/>
      <c r="G25" s="171"/>
      <c r="H25" s="171"/>
    </row>
    <row r="26" spans="2:16">
      <c r="B26" s="99" t="s">
        <v>140</v>
      </c>
      <c r="C26" s="99" t="s">
        <v>203</v>
      </c>
      <c r="D26" s="99" t="s">
        <v>347</v>
      </c>
      <c r="E26" s="171"/>
      <c r="F26" s="171"/>
      <c r="G26" s="171"/>
      <c r="H26" s="171"/>
    </row>
    <row r="27" spans="2:16">
      <c r="B27" s="99" t="s">
        <v>140</v>
      </c>
      <c r="C27" s="99" t="s">
        <v>640</v>
      </c>
      <c r="D27" s="99" t="s">
        <v>367</v>
      </c>
      <c r="E27" s="171"/>
      <c r="F27" s="171"/>
      <c r="G27" s="171"/>
      <c r="H27" s="171"/>
    </row>
    <row r="28" spans="2:16">
      <c r="B28" s="99" t="s">
        <v>140</v>
      </c>
      <c r="C28" s="99" t="s">
        <v>183</v>
      </c>
      <c r="D28" s="99" t="s">
        <v>217</v>
      </c>
      <c r="E28" s="171"/>
      <c r="F28" s="171"/>
      <c r="G28" s="171"/>
      <c r="H28" s="171"/>
    </row>
    <row r="29" spans="2:16">
      <c r="B29" s="99" t="s">
        <v>140</v>
      </c>
      <c r="C29" s="99" t="s">
        <v>219</v>
      </c>
      <c r="D29" s="99" t="s">
        <v>518</v>
      </c>
      <c r="E29" s="171"/>
      <c r="F29" s="171"/>
      <c r="G29" s="171"/>
      <c r="H29" s="171"/>
    </row>
    <row r="30" spans="2:16">
      <c r="B30" s="99" t="s">
        <v>140</v>
      </c>
      <c r="C30" s="99" t="s">
        <v>184</v>
      </c>
      <c r="D30" s="99" t="s">
        <v>479</v>
      </c>
      <c r="E30" s="171"/>
      <c r="F30" s="171"/>
      <c r="G30" s="171"/>
      <c r="H30" s="171"/>
    </row>
    <row r="31" spans="2:16">
      <c r="B31" s="99" t="s">
        <v>140</v>
      </c>
      <c r="C31" s="99" t="s">
        <v>220</v>
      </c>
      <c r="D31" s="99" t="s">
        <v>1023</v>
      </c>
      <c r="E31" s="171"/>
      <c r="F31" s="171"/>
      <c r="G31" s="171"/>
      <c r="H31" s="171"/>
    </row>
    <row r="32" spans="2:16">
      <c r="B32" s="99" t="s">
        <v>140</v>
      </c>
      <c r="C32" s="99" t="s">
        <v>221</v>
      </c>
      <c r="D32" s="99" t="s">
        <v>639</v>
      </c>
      <c r="E32" s="171"/>
      <c r="F32" s="171"/>
      <c r="G32" s="171"/>
      <c r="H32" s="171"/>
    </row>
    <row r="33" spans="2:8">
      <c r="B33" s="99" t="s">
        <v>140</v>
      </c>
      <c r="C33" s="99" t="s">
        <v>216</v>
      </c>
      <c r="D33" s="99" t="s">
        <v>828</v>
      </c>
      <c r="E33" s="171"/>
      <c r="F33" s="171"/>
      <c r="G33" s="171"/>
      <c r="H33" s="171"/>
    </row>
    <row r="34" spans="2:8">
      <c r="B34" s="172" t="s">
        <v>140</v>
      </c>
      <c r="C34" s="172" t="s">
        <v>736</v>
      </c>
      <c r="D34" s="172" t="s">
        <v>738</v>
      </c>
      <c r="E34" s="171"/>
      <c r="F34" s="171"/>
      <c r="G34" s="171"/>
      <c r="H34" s="171"/>
    </row>
    <row r="35" spans="2:8" s="60" customFormat="1">
      <c r="B35" s="99" t="s">
        <v>140</v>
      </c>
      <c r="C35" s="99" t="s">
        <v>739</v>
      </c>
      <c r="D35" s="99" t="s">
        <v>821</v>
      </c>
      <c r="E35" s="173"/>
      <c r="F35" s="173"/>
      <c r="G35" s="173"/>
      <c r="H35" s="173"/>
    </row>
    <row r="36" spans="2:8">
      <c r="B36" s="99" t="s">
        <v>140</v>
      </c>
      <c r="C36" s="99" t="s">
        <v>206</v>
      </c>
      <c r="D36" s="99" t="s">
        <v>482</v>
      </c>
      <c r="E36" s="171"/>
      <c r="F36" s="171"/>
      <c r="G36" s="171"/>
      <c r="H36" s="171"/>
    </row>
    <row r="37" spans="2:8">
      <c r="B37" s="99" t="s">
        <v>140</v>
      </c>
      <c r="C37" s="99" t="s">
        <v>204</v>
      </c>
      <c r="D37" s="99" t="s">
        <v>481</v>
      </c>
      <c r="E37" s="171"/>
      <c r="F37" s="171"/>
      <c r="G37" s="171"/>
      <c r="H37" s="171"/>
    </row>
    <row r="38" spans="2:8">
      <c r="B38" s="172" t="s">
        <v>140</v>
      </c>
      <c r="C38" s="172" t="s">
        <v>263</v>
      </c>
      <c r="D38" s="172" t="s">
        <v>737</v>
      </c>
      <c r="E38" s="171"/>
      <c r="F38" s="171"/>
      <c r="G38" s="171"/>
      <c r="H38" s="171"/>
    </row>
    <row r="39" spans="2:8" s="60" customFormat="1">
      <c r="B39" s="99" t="s">
        <v>140</v>
      </c>
      <c r="C39" s="99" t="s">
        <v>79</v>
      </c>
      <c r="D39" s="99" t="s">
        <v>78</v>
      </c>
      <c r="E39" s="173"/>
      <c r="F39" s="173"/>
      <c r="G39" s="173"/>
      <c r="H39" s="173"/>
    </row>
    <row r="40" spans="2:8">
      <c r="B40" s="99" t="s">
        <v>140</v>
      </c>
      <c r="C40" s="99" t="s">
        <v>205</v>
      </c>
      <c r="D40" s="99" t="s">
        <v>480</v>
      </c>
      <c r="E40" s="171"/>
      <c r="F40" s="171"/>
      <c r="G40" s="171"/>
      <c r="H40" s="171"/>
    </row>
    <row r="41" spans="2:8">
      <c r="B41" s="99" t="s">
        <v>140</v>
      </c>
      <c r="C41" s="99" t="s">
        <v>908</v>
      </c>
      <c r="D41" s="99" t="s">
        <v>872</v>
      </c>
      <c r="E41" s="171"/>
      <c r="F41" s="171"/>
      <c r="G41" s="171"/>
      <c r="H41" s="171"/>
    </row>
    <row r="42" spans="2:8">
      <c r="B42" s="99" t="s">
        <v>140</v>
      </c>
      <c r="C42" s="99" t="s">
        <v>757</v>
      </c>
      <c r="D42" s="99" t="s">
        <v>873</v>
      </c>
      <c r="E42" s="171"/>
      <c r="F42" s="171"/>
      <c r="G42" s="171"/>
      <c r="H42" s="171"/>
    </row>
    <row r="43" spans="2:8">
      <c r="B43" s="99" t="s">
        <v>121</v>
      </c>
      <c r="C43" s="99" t="s">
        <v>2</v>
      </c>
      <c r="D43" s="99" t="s">
        <v>775</v>
      </c>
      <c r="E43" s="171"/>
      <c r="F43" s="171"/>
      <c r="G43" s="171"/>
      <c r="H43" s="171"/>
    </row>
    <row r="44" spans="2:8">
      <c r="B44" s="99" t="s">
        <v>305</v>
      </c>
      <c r="C44" s="99" t="s">
        <v>2</v>
      </c>
      <c r="D44" s="99" t="s">
        <v>776</v>
      </c>
      <c r="E44" s="171"/>
      <c r="F44" s="171"/>
      <c r="G44" s="171"/>
      <c r="H44" s="171"/>
    </row>
    <row r="45" spans="2:8">
      <c r="B45" s="99" t="s">
        <v>305</v>
      </c>
      <c r="C45" s="99" t="s">
        <v>2</v>
      </c>
      <c r="D45" s="99" t="s">
        <v>793</v>
      </c>
      <c r="E45" s="171"/>
      <c r="F45" s="171"/>
      <c r="G45" s="171"/>
      <c r="H45" s="171"/>
    </row>
    <row r="46" spans="2:8">
      <c r="B46" s="99" t="s">
        <v>305</v>
      </c>
      <c r="C46" s="99" t="s">
        <v>2</v>
      </c>
      <c r="D46" s="99" t="s">
        <v>1186</v>
      </c>
      <c r="E46" s="171"/>
      <c r="F46" s="171"/>
      <c r="G46" s="171"/>
      <c r="H46" s="171"/>
    </row>
    <row r="47" spans="2:8">
      <c r="B47" s="99" t="s">
        <v>140</v>
      </c>
      <c r="C47" s="99" t="s">
        <v>260</v>
      </c>
      <c r="D47" s="99" t="s">
        <v>774</v>
      </c>
      <c r="E47" s="171"/>
      <c r="F47" s="171"/>
      <c r="G47" s="171"/>
      <c r="H47" s="171"/>
    </row>
    <row r="48" spans="2:8">
      <c r="B48" s="99" t="s">
        <v>140</v>
      </c>
      <c r="C48" s="99" t="s">
        <v>538</v>
      </c>
      <c r="D48" s="99" t="s">
        <v>537</v>
      </c>
      <c r="E48" s="171"/>
      <c r="F48" s="171"/>
      <c r="G48" s="171"/>
      <c r="H48" s="171"/>
    </row>
    <row r="49" spans="2:8">
      <c r="B49" s="99" t="s">
        <v>39</v>
      </c>
      <c r="C49" s="99" t="s">
        <v>2</v>
      </c>
      <c r="D49" s="99" t="s">
        <v>483</v>
      </c>
      <c r="E49" s="171"/>
      <c r="F49" s="171"/>
      <c r="G49" s="171"/>
      <c r="H49" s="171"/>
    </row>
    <row r="50" spans="2:8">
      <c r="B50" s="99" t="s">
        <v>39</v>
      </c>
      <c r="C50" s="99" t="s">
        <v>2</v>
      </c>
      <c r="D50" s="99" t="s">
        <v>1169</v>
      </c>
      <c r="E50" s="171"/>
      <c r="F50" s="171"/>
      <c r="G50" s="171"/>
      <c r="H50" s="171"/>
    </row>
    <row r="51" spans="2:8">
      <c r="B51" s="99" t="s">
        <v>39</v>
      </c>
      <c r="C51" s="99" t="s">
        <v>2</v>
      </c>
      <c r="D51" s="99" t="s">
        <v>465</v>
      </c>
      <c r="E51" s="171"/>
      <c r="F51" s="171"/>
      <c r="G51" s="171"/>
      <c r="H51" s="171"/>
    </row>
    <row r="52" spans="2:8">
      <c r="B52" s="99" t="s">
        <v>39</v>
      </c>
      <c r="C52" s="99" t="s">
        <v>2</v>
      </c>
      <c r="D52" s="99" t="s">
        <v>287</v>
      </c>
      <c r="E52" s="171"/>
      <c r="F52" s="171"/>
      <c r="G52" s="171"/>
      <c r="H52" s="171"/>
    </row>
    <row r="53" spans="2:8">
      <c r="B53" s="99" t="s">
        <v>39</v>
      </c>
      <c r="C53" s="99" t="s">
        <v>2</v>
      </c>
      <c r="D53" s="99" t="s">
        <v>638</v>
      </c>
      <c r="E53" s="171"/>
      <c r="F53" s="171"/>
      <c r="G53" s="171"/>
      <c r="H53" s="171"/>
    </row>
    <row r="54" spans="2:8">
      <c r="B54" s="99" t="s">
        <v>39</v>
      </c>
      <c r="C54" s="99" t="s">
        <v>2</v>
      </c>
      <c r="D54" s="99" t="s">
        <v>1083</v>
      </c>
      <c r="E54" s="171"/>
      <c r="F54" s="171"/>
      <c r="G54" s="171"/>
      <c r="H54" s="171"/>
    </row>
    <row r="55" spans="2:8">
      <c r="B55" s="99" t="s">
        <v>39</v>
      </c>
      <c r="C55" s="99" t="s">
        <v>2</v>
      </c>
      <c r="D55" s="99" t="s">
        <v>585</v>
      </c>
      <c r="E55" s="171"/>
      <c r="F55" s="171"/>
      <c r="G55" s="171"/>
      <c r="H55" s="171"/>
    </row>
    <row r="56" spans="2:8">
      <c r="B56" s="99" t="s">
        <v>39</v>
      </c>
      <c r="C56" s="99" t="s">
        <v>2</v>
      </c>
      <c r="D56" s="99" t="s">
        <v>586</v>
      </c>
      <c r="E56" s="171"/>
      <c r="F56" s="171"/>
      <c r="G56" s="171"/>
      <c r="H56" s="171"/>
    </row>
    <row r="57" spans="2:8">
      <c r="B57" s="99" t="s">
        <v>39</v>
      </c>
      <c r="C57" s="99" t="s">
        <v>2</v>
      </c>
      <c r="D57" s="99" t="s">
        <v>587</v>
      </c>
      <c r="E57" s="171"/>
      <c r="F57" s="171"/>
      <c r="G57" s="171"/>
      <c r="H57" s="171"/>
    </row>
    <row r="58" spans="2:8">
      <c r="B58" s="99" t="s">
        <v>446</v>
      </c>
      <c r="C58" s="99" t="s">
        <v>2</v>
      </c>
      <c r="D58" s="99" t="s">
        <v>189</v>
      </c>
      <c r="E58" s="171"/>
      <c r="F58" s="171"/>
      <c r="G58" s="171"/>
      <c r="H58" s="171"/>
    </row>
    <row r="59" spans="2:8">
      <c r="B59" s="99" t="s">
        <v>446</v>
      </c>
      <c r="C59" s="99" t="s">
        <v>2</v>
      </c>
      <c r="D59" s="99" t="s">
        <v>1084</v>
      </c>
      <c r="E59" s="171"/>
      <c r="F59" s="171"/>
      <c r="G59" s="171"/>
      <c r="H59" s="171"/>
    </row>
    <row r="60" spans="2:8">
      <c r="B60" s="99" t="s">
        <v>446</v>
      </c>
      <c r="C60" s="99" t="s">
        <v>2</v>
      </c>
      <c r="D60" s="99" t="s">
        <v>1170</v>
      </c>
      <c r="E60" s="171"/>
      <c r="F60" s="171"/>
      <c r="G60" s="171"/>
      <c r="H60" s="171"/>
    </row>
    <row r="61" spans="2:8">
      <c r="B61" s="99" t="s">
        <v>121</v>
      </c>
      <c r="C61" s="99" t="s">
        <v>2</v>
      </c>
      <c r="D61" s="99" t="s">
        <v>603</v>
      </c>
      <c r="E61" s="171"/>
      <c r="F61" s="171"/>
      <c r="G61" s="171"/>
      <c r="H61" s="171"/>
    </row>
    <row r="62" spans="2:8">
      <c r="B62" s="168" t="s">
        <v>122</v>
      </c>
      <c r="C62" s="168" t="s">
        <v>2</v>
      </c>
      <c r="D62" s="168" t="s">
        <v>874</v>
      </c>
      <c r="E62" s="171"/>
      <c r="F62" s="171"/>
      <c r="G62" s="171"/>
      <c r="H62" s="171"/>
    </row>
    <row r="63" spans="2:8">
      <c r="B63" s="168" t="s">
        <v>122</v>
      </c>
      <c r="C63" s="168" t="s">
        <v>2</v>
      </c>
      <c r="D63" s="168" t="s">
        <v>235</v>
      </c>
    </row>
    <row r="64" spans="2:8">
      <c r="B64" s="168" t="s">
        <v>122</v>
      </c>
      <c r="C64" s="168" t="s">
        <v>2</v>
      </c>
      <c r="D64" s="168" t="s">
        <v>875</v>
      </c>
    </row>
    <row r="65" spans="2:4">
      <c r="B65" s="168" t="s">
        <v>122</v>
      </c>
      <c r="C65" s="168" t="s">
        <v>2</v>
      </c>
      <c r="D65" s="168" t="s">
        <v>1015</v>
      </c>
    </row>
    <row r="66" spans="2:4">
      <c r="B66" s="168" t="s">
        <v>305</v>
      </c>
      <c r="C66" s="168" t="s">
        <v>2</v>
      </c>
      <c r="D66" s="168" t="s">
        <v>0</v>
      </c>
    </row>
    <row r="67" spans="2:4">
      <c r="B67" s="168" t="s">
        <v>305</v>
      </c>
      <c r="C67" s="168" t="s">
        <v>2</v>
      </c>
      <c r="D67" s="168" t="s">
        <v>727</v>
      </c>
    </row>
    <row r="68" spans="2:4">
      <c r="B68" s="168" t="s">
        <v>305</v>
      </c>
      <c r="C68" s="168" t="s">
        <v>2</v>
      </c>
      <c r="D68" s="168" t="s">
        <v>604</v>
      </c>
    </row>
    <row r="69" spans="2:4">
      <c r="B69" s="168" t="s">
        <v>305</v>
      </c>
      <c r="C69" s="168" t="s">
        <v>2</v>
      </c>
      <c r="D69" s="168" t="s">
        <v>1</v>
      </c>
    </row>
    <row r="70" spans="2:4">
      <c r="B70" s="168" t="s">
        <v>305</v>
      </c>
      <c r="C70" s="168" t="s">
        <v>2</v>
      </c>
      <c r="D70" s="168" t="s">
        <v>876</v>
      </c>
    </row>
    <row r="71" spans="2:4">
      <c r="B71" s="168" t="s">
        <v>305</v>
      </c>
      <c r="C71" s="168" t="s">
        <v>2</v>
      </c>
      <c r="D71" s="168" t="s">
        <v>877</v>
      </c>
    </row>
    <row r="72" spans="2:4">
      <c r="B72" s="72" t="s">
        <v>305</v>
      </c>
      <c r="C72" s="72" t="s">
        <v>2</v>
      </c>
      <c r="D72" s="72" t="s">
        <v>878</v>
      </c>
    </row>
    <row r="73" spans="2:4">
      <c r="B73" s="72" t="s">
        <v>305</v>
      </c>
      <c r="C73" s="72" t="s">
        <v>2</v>
      </c>
      <c r="D73" s="72" t="s">
        <v>1016</v>
      </c>
    </row>
    <row r="74" spans="2:4">
      <c r="B74" s="72" t="s">
        <v>1017</v>
      </c>
      <c r="C74" s="72" t="s">
        <v>2</v>
      </c>
      <c r="D74" s="72" t="s">
        <v>1018</v>
      </c>
    </row>
    <row r="75" spans="2:4">
      <c r="B75" s="72" t="s">
        <v>1017</v>
      </c>
      <c r="C75" s="72" t="s">
        <v>2</v>
      </c>
      <c r="D75" s="72" t="s">
        <v>1019</v>
      </c>
    </row>
    <row r="76" spans="2:4">
      <c r="B76" s="72" t="s">
        <v>1017</v>
      </c>
      <c r="C76" s="72" t="s">
        <v>2</v>
      </c>
      <c r="D76" s="72" t="s">
        <v>1020</v>
      </c>
    </row>
    <row r="77" spans="2:4">
      <c r="B77" s="72" t="s">
        <v>1017</v>
      </c>
      <c r="C77" s="72" t="s">
        <v>2</v>
      </c>
      <c r="D77" s="72" t="s">
        <v>1021</v>
      </c>
    </row>
    <row r="78" spans="2:4">
      <c r="B78" s="72" t="s">
        <v>1017</v>
      </c>
      <c r="C78" s="72" t="s">
        <v>2</v>
      </c>
      <c r="D78" s="72" t="s">
        <v>1022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3"/>
  <sheetViews>
    <sheetView showGridLines="0" zoomScaleNormal="100" workbookViewId="0">
      <selection activeCell="J16" sqref="J16:L16"/>
    </sheetView>
  </sheetViews>
  <sheetFormatPr baseColWidth="10" defaultColWidth="11.453125" defaultRowHeight="13"/>
  <cols>
    <col min="1" max="1" width="1.7265625" style="58" customWidth="1"/>
    <col min="2" max="2" width="18.26953125" style="58" customWidth="1"/>
    <col min="3" max="3" width="19" style="58" bestFit="1" customWidth="1"/>
    <col min="4" max="4" width="13.1796875" style="58" customWidth="1"/>
    <col min="5" max="5" width="11.6328125" style="58" bestFit="1" customWidth="1"/>
    <col min="6" max="6" width="11.453125" style="58" customWidth="1"/>
    <col min="7" max="7" width="12.7265625" style="58" customWidth="1"/>
    <col min="8" max="8" width="12.81640625" style="58" customWidth="1"/>
    <col min="9" max="9" width="11.81640625" style="58" customWidth="1"/>
    <col min="10" max="10" width="17.54296875" style="58" customWidth="1"/>
    <col min="11" max="11" width="21.1796875" style="58" customWidth="1"/>
    <col min="12" max="12" width="14.26953125" style="58" customWidth="1"/>
    <col min="13" max="14" width="11.453125" style="58"/>
    <col min="15" max="15" width="31.7265625" style="58" bestFit="1" customWidth="1"/>
    <col min="16" max="16" width="16.7265625" style="58" customWidth="1"/>
    <col min="17" max="17" width="12" style="58" bestFit="1" customWidth="1"/>
    <col min="18" max="16384" width="11.453125" style="58"/>
  </cols>
  <sheetData>
    <row r="1" spans="2:16" ht="5.15" customHeight="1"/>
    <row r="2" spans="2:16" s="138" customFormat="1" ht="18.5">
      <c r="B2" s="136" t="s">
        <v>1046</v>
      </c>
      <c r="C2" s="137"/>
    </row>
    <row r="3" spans="2:16" ht="6" customHeight="1"/>
    <row r="4" spans="2:16" s="167" customFormat="1">
      <c r="B4" s="805" t="s">
        <v>134</v>
      </c>
      <c r="C4" s="807" t="s">
        <v>402</v>
      </c>
      <c r="E4" s="171"/>
      <c r="F4" s="171"/>
      <c r="G4" s="171"/>
      <c r="H4" s="171"/>
      <c r="J4" s="58"/>
      <c r="K4" s="58"/>
    </row>
    <row r="5" spans="2:16" s="167" customFormat="1">
      <c r="B5" s="806"/>
      <c r="C5" s="807"/>
      <c r="E5" s="171"/>
      <c r="F5" s="171"/>
      <c r="G5" s="171"/>
      <c r="H5" s="171"/>
      <c r="J5" s="58"/>
      <c r="K5" s="58"/>
    </row>
    <row r="6" spans="2:16">
      <c r="B6" s="99" t="s">
        <v>403</v>
      </c>
      <c r="C6" s="99" t="s">
        <v>404</v>
      </c>
      <c r="E6" s="171"/>
      <c r="F6" s="171"/>
      <c r="G6" s="171"/>
      <c r="H6" s="171"/>
      <c r="N6" s="167"/>
      <c r="O6" s="167"/>
      <c r="P6" s="167"/>
    </row>
    <row r="7" spans="2:16">
      <c r="B7" s="99" t="s">
        <v>405</v>
      </c>
      <c r="C7" s="99" t="s">
        <v>406</v>
      </c>
      <c r="E7" s="171"/>
      <c r="F7" s="171"/>
      <c r="G7" s="171"/>
      <c r="H7" s="171"/>
    </row>
    <row r="8" spans="2:16">
      <c r="B8" s="99" t="s">
        <v>407</v>
      </c>
      <c r="C8" s="99" t="s">
        <v>408</v>
      </c>
      <c r="E8" s="171"/>
      <c r="F8" s="171"/>
      <c r="G8" s="171"/>
      <c r="H8" s="171"/>
    </row>
    <row r="9" spans="2:16" ht="26">
      <c r="B9" s="99" t="s">
        <v>409</v>
      </c>
      <c r="C9" s="99" t="s">
        <v>36</v>
      </c>
      <c r="E9" s="171"/>
      <c r="F9" s="171"/>
      <c r="G9" s="171"/>
      <c r="H9" s="171"/>
    </row>
    <row r="10" spans="2:16">
      <c r="B10" s="99" t="s">
        <v>410</v>
      </c>
      <c r="C10" s="99" t="s">
        <v>411</v>
      </c>
      <c r="E10" s="171"/>
      <c r="F10" s="171"/>
      <c r="G10" s="171"/>
      <c r="H10" s="171"/>
    </row>
    <row r="11" spans="2:16" ht="26">
      <c r="B11" s="99" t="s">
        <v>1044</v>
      </c>
      <c r="C11" s="99" t="s">
        <v>35</v>
      </c>
      <c r="E11" s="171"/>
      <c r="F11" s="171"/>
      <c r="G11" s="171"/>
      <c r="H11" s="171"/>
    </row>
    <row r="12" spans="2:16">
      <c r="B12" s="99" t="s">
        <v>446</v>
      </c>
      <c r="C12" s="99" t="s">
        <v>1085</v>
      </c>
      <c r="E12" s="171"/>
      <c r="F12" s="171"/>
      <c r="G12" s="171"/>
      <c r="H12" s="171"/>
    </row>
    <row r="13" spans="2:16">
      <c r="B13" s="99" t="s">
        <v>364</v>
      </c>
      <c r="C13" s="99" t="s">
        <v>1045</v>
      </c>
      <c r="E13" s="171"/>
      <c r="F13" s="171"/>
      <c r="G13" s="171"/>
      <c r="H13" s="171"/>
    </row>
    <row r="15" spans="2:16" s="138" customFormat="1" ht="14.5">
      <c r="B15" s="60" t="s">
        <v>817</v>
      </c>
    </row>
    <row r="16" spans="2:16" ht="6" customHeight="1"/>
    <row r="17" spans="2:10" s="61" customFormat="1" ht="27" customHeight="1">
      <c r="B17" s="562" t="s">
        <v>62</v>
      </c>
      <c r="C17" s="242" t="s">
        <v>63</v>
      </c>
      <c r="D17" s="242" t="s">
        <v>64</v>
      </c>
      <c r="E17" s="242" t="s">
        <v>65</v>
      </c>
      <c r="F17" s="242" t="s">
        <v>66</v>
      </c>
      <c r="G17" s="242" t="s">
        <v>67</v>
      </c>
      <c r="H17" s="242" t="s">
        <v>68</v>
      </c>
      <c r="I17" s="242" t="s">
        <v>366</v>
      </c>
      <c r="J17" s="242" t="s">
        <v>1086</v>
      </c>
    </row>
    <row r="18" spans="2:10">
      <c r="B18" s="175">
        <v>45382</v>
      </c>
      <c r="C18" s="176">
        <v>981.71</v>
      </c>
      <c r="D18" s="177">
        <v>37093.519999999997</v>
      </c>
      <c r="E18" s="177">
        <v>1.1399999999999999</v>
      </c>
      <c r="F18" s="177">
        <v>0.25</v>
      </c>
      <c r="G18" s="177">
        <v>264.47000000000003</v>
      </c>
      <c r="H18" s="177">
        <v>196.21</v>
      </c>
      <c r="I18" s="177">
        <v>135.19</v>
      </c>
      <c r="J18" s="177">
        <v>26.28</v>
      </c>
    </row>
    <row r="19" spans="2:10">
      <c r="B19" s="175">
        <v>45016</v>
      </c>
      <c r="C19" s="176">
        <v>790.41</v>
      </c>
      <c r="D19" s="177">
        <v>35575.480000000003</v>
      </c>
      <c r="E19" s="176">
        <v>3.78</v>
      </c>
      <c r="F19" s="176">
        <v>0.17</v>
      </c>
      <c r="G19" s="176">
        <v>210.06</v>
      </c>
      <c r="H19" s="176">
        <v>155.84</v>
      </c>
      <c r="I19" s="176">
        <v>115.01</v>
      </c>
      <c r="J19" s="178">
        <v>20.440000000000001</v>
      </c>
    </row>
    <row r="20" spans="2:10">
      <c r="B20" s="175">
        <v>45291</v>
      </c>
      <c r="C20" s="176">
        <v>877.12</v>
      </c>
      <c r="D20" s="177">
        <v>36789.360000000001</v>
      </c>
      <c r="E20" s="177">
        <v>1.0900000000000001</v>
      </c>
      <c r="F20" s="177">
        <v>0.23</v>
      </c>
      <c r="G20" s="177">
        <v>236.97</v>
      </c>
      <c r="H20" s="177">
        <v>180.8</v>
      </c>
      <c r="I20" s="177">
        <v>123.15</v>
      </c>
      <c r="J20" s="177">
        <v>22.6</v>
      </c>
    </row>
    <row r="21" spans="2:10">
      <c r="C21"/>
      <c r="D21"/>
      <c r="E21"/>
      <c r="F21"/>
      <c r="G21"/>
      <c r="H21"/>
      <c r="I21"/>
      <c r="J21"/>
    </row>
    <row r="22" spans="2:10">
      <c r="C22"/>
      <c r="D22"/>
      <c r="E22"/>
      <c r="F22"/>
      <c r="G22"/>
      <c r="H22"/>
      <c r="I22"/>
      <c r="J22"/>
    </row>
    <row r="23" spans="2:10">
      <c r="C23"/>
      <c r="D23"/>
      <c r="E23"/>
      <c r="F23"/>
      <c r="G23"/>
      <c r="H23"/>
      <c r="I23"/>
      <c r="J23"/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374C677858444E8AA0BB8BB0D0ED25" ma:contentTypeVersion="15" ma:contentTypeDescription="Crear nuevo documento." ma:contentTypeScope="" ma:versionID="e378c016e7a8c59d4230833621445a96">
  <xsd:schema xmlns:xsd="http://www.w3.org/2001/XMLSchema" xmlns:xs="http://www.w3.org/2001/XMLSchema" xmlns:p="http://schemas.microsoft.com/office/2006/metadata/properties" xmlns:ns2="08031b62-9f4c-4e7f-bc0d-0ebf66e94f9c" xmlns:ns3="02feef19-8635-4ac1-99c8-359b55ecb566" targetNamespace="http://schemas.microsoft.com/office/2006/metadata/properties" ma:root="true" ma:fieldsID="304b9a74ddf920e7eb49775cbdee662a" ns2:_="" ns3:_="">
    <xsd:import namespace="08031b62-9f4c-4e7f-bc0d-0ebf66e94f9c"/>
    <xsd:import namespace="02feef19-8635-4ac1-99c8-359b55ecb5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31b62-9f4c-4e7f-bc0d-0ebf66e94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e9e73d8-5e95-4c28-afa1-90bb81f96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eef19-8635-4ac1-99c8-359b55ecb56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36eeedb-7598-4dbc-b1c4-21acdd65fb75}" ma:internalName="TaxCatchAll" ma:showField="CatchAllData" ma:web="02feef19-8635-4ac1-99c8-359b55ecb5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2feef19-8635-4ac1-99c8-359b55ecb566" xsi:nil="true"/>
    <lcf76f155ced4ddcb4097134ff3c332f xmlns="08031b62-9f4c-4e7f-bc0d-0ebf66e94f9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A87E3A-AF0B-4A58-8971-3DF2EBFC85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31b62-9f4c-4e7f-bc0d-0ebf66e94f9c"/>
    <ds:schemaRef ds:uri="02feef19-8635-4ac1-99c8-359b55ecb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F54DB3-070B-4D8B-A224-B4215816BE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C90E1B-E2B5-45C8-A26E-3E74B9A9E101}">
  <ds:schemaRefs>
    <ds:schemaRef ds:uri="http://schemas.microsoft.com/office/2006/metadata/properties"/>
    <ds:schemaRef ds:uri="http://schemas.microsoft.com/office/infopath/2007/PartnerControls"/>
    <ds:schemaRef ds:uri="02feef19-8635-4ac1-99c8-359b55ecb566"/>
    <ds:schemaRef ds:uri="08031b62-9f4c-4e7f-bc0d-0ebf66e94f9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23</vt:i4>
      </vt:variant>
    </vt:vector>
  </HeadingPairs>
  <TitlesOfParts>
    <vt:vector size="81" baseType="lpstr">
      <vt:lpstr>.</vt:lpstr>
      <vt:lpstr>ASSETS</vt:lpstr>
      <vt:lpstr>LIABILITIES</vt:lpstr>
      <vt:lpstr>PROFIT</vt:lpstr>
      <vt:lpstr>EQUITY</vt:lpstr>
      <vt:lpstr>CASH FLOW</vt:lpstr>
      <vt:lpstr>NOTE 1</vt:lpstr>
      <vt:lpstr>NOTE 2.4</vt:lpstr>
      <vt:lpstr>NOTE 2.5</vt:lpstr>
      <vt:lpstr>NOTE 4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 </vt:lpstr>
      <vt:lpstr>NOTE 17.3</vt:lpstr>
      <vt:lpstr>NOTE 17.4</vt:lpstr>
      <vt:lpstr>NOTE 17.6</vt:lpstr>
      <vt:lpstr>NOTE 17.7 (2024)</vt:lpstr>
      <vt:lpstr>NOTE 17.7 (2023)</vt:lpstr>
      <vt:lpstr>NOTE 18</vt:lpstr>
      <vt:lpstr>NOTE 19</vt:lpstr>
      <vt:lpstr>NOTE 20</vt:lpstr>
      <vt:lpstr>NOTE 21</vt:lpstr>
      <vt:lpstr>NOTE 22</vt:lpstr>
      <vt:lpstr>NOTE 23</vt:lpstr>
      <vt:lpstr>NOTE 23.1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35 A</vt:lpstr>
      <vt:lpstr>NOTE 35 B</vt:lpstr>
      <vt:lpstr>NOTE 35 C</vt:lpstr>
      <vt:lpstr>ASSETS!Área_de_impresión</vt:lpstr>
      <vt:lpstr>'CASH FLOW'!Área_de_impresión</vt:lpstr>
      <vt:lpstr>EQUITY!Área_de_impresión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23.4'!Área_de_impresión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  <vt:lpstr>PROFIT!Área_de_impresión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2024-05-05T03:05:08Z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0x01010018374C677858444E8AA0BB8BB0D0ED25</vt:lpwstr>
  </property>
  <property fmtid="{D5CDD505-2E9C-101B-9397-08002B2CF9AE}" pid="5" name="MediaServiceImageTags">
    <vt:lpwstr/>
  </property>
</Properties>
</file>