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4/1Q/Investor Kit/ESP/"/>
    </mc:Choice>
  </mc:AlternateContent>
  <xr:revisionPtr revIDLastSave="14253" documentId="11_0A4909CFCB9185933808EB4EDF6C648737CE3C1B" xr6:coauthVersionLast="47" xr6:coauthVersionMax="47" xr10:uidLastSave="{0AA503CD-E2B2-4C41-A008-250DCE77A91A}"/>
  <bookViews>
    <workbookView xWindow="28680" yWindow="-120" windowWidth="20730" windowHeight="11160" tabRatio="906" xr2:uid="{00000000-000D-0000-FFFF-FFFF00000000}"/>
  </bookViews>
  <sheets>
    <sheet name="." sheetId="225" r:id="rId1"/>
    <sheet name="ACTIVOS" sheetId="430" r:id="rId2"/>
    <sheet name="PASIVOS" sheetId="293" r:id="rId3"/>
    <sheet name="RESULTADO" sheetId="294" r:id="rId4"/>
    <sheet name="PATRIMONIO" sheetId="295" r:id="rId5"/>
    <sheet name="FLUJO DIRECTO" sheetId="296" r:id="rId6"/>
    <sheet name="NOTA 1" sheetId="379" r:id="rId7"/>
    <sheet name="NOTA 2.4" sheetId="380" r:id="rId8"/>
    <sheet name="NOTA 2.5" sheetId="381" r:id="rId9"/>
    <sheet name="NOTA 4" sheetId="382" r:id="rId10"/>
    <sheet name="NOTA 5" sheetId="383" r:id="rId11"/>
    <sheet name="NOTA 6" sheetId="384" r:id="rId12"/>
    <sheet name="NOTA 7" sheetId="425" r:id="rId13"/>
    <sheet name="NOTA 8" sheetId="385" r:id="rId14"/>
    <sheet name="NOTA 8 OF" sheetId="386" r:id="rId15"/>
    <sheet name="NOTA 8 OF ARG" sheetId="387" r:id="rId16"/>
    <sheet name="NOTA 9" sheetId="388" r:id="rId17"/>
    <sheet name="NOTA 9.3" sheetId="389" r:id="rId18"/>
    <sheet name="NOTA 9.4" sheetId="390" r:id="rId19"/>
    <sheet name="NOTA 10" sheetId="392" r:id="rId20"/>
    <sheet name="NOTA 11" sheetId="393" r:id="rId21"/>
    <sheet name="NOTA 12" sheetId="394" r:id="rId22"/>
    <sheet name="NOTA 13" sheetId="395" r:id="rId23"/>
    <sheet name="NOTA 13.4a" sheetId="426" r:id="rId24"/>
    <sheet name="NOTA 13.4b" sheetId="427" r:id="rId25"/>
    <sheet name="NOTA 14" sheetId="396" r:id="rId26"/>
    <sheet name="NOTA 14.3" sheetId="397" r:id="rId27"/>
    <sheet name="NOTA 15" sheetId="398" r:id="rId28"/>
    <sheet name="NOTA 16 " sheetId="450" r:id="rId29"/>
    <sheet name="NOTA 17.1" sheetId="400" r:id="rId30"/>
    <sheet name="NOTA 17.2 " sheetId="435" r:id="rId31"/>
    <sheet name="NOTA 17.3" sheetId="447" r:id="rId32"/>
    <sheet name="NOTA 17.4" sheetId="428" r:id="rId33"/>
    <sheet name="NOTA 17.6" sheetId="448" r:id="rId34"/>
    <sheet name="NOTA 17.7 (2024)" sheetId="449" r:id="rId35"/>
    <sheet name="NOTA 17.7 (2023)" sheetId="437" r:id="rId36"/>
    <sheet name="NOTA 18" sheetId="406" r:id="rId37"/>
    <sheet name="NOTA 19" sheetId="407" r:id="rId38"/>
    <sheet name="NOTA 20" sheetId="408" r:id="rId39"/>
    <sheet name="NOTA 21" sheetId="409" r:id="rId40"/>
    <sheet name="NOTA 22" sheetId="410" r:id="rId41"/>
    <sheet name="NOTA 23" sheetId="452" r:id="rId42"/>
    <sheet name="NOTA 23.1" sheetId="411" r:id="rId43"/>
    <sheet name="NOTA 23.4" sheetId="458" r:id="rId44"/>
    <sheet name="NOTA 23.5" sheetId="451" r:id="rId45"/>
    <sheet name="NOTA 24" sheetId="413" r:id="rId46"/>
    <sheet name="NOTA 25" sheetId="453" r:id="rId47"/>
    <sheet name="NOTA 26" sheetId="454" r:id="rId48"/>
    <sheet name="NOTA 27" sheetId="455" r:id="rId49"/>
    <sheet name="NOTA 28" sheetId="456" r:id="rId50"/>
    <sheet name="NOTA 30" sheetId="418" r:id="rId51"/>
    <sheet name="NOTA 31" sheetId="419" r:id="rId52"/>
    <sheet name="NOTA 32" sheetId="420" r:id="rId53"/>
    <sheet name="NOTA 33" sheetId="457" r:id="rId54"/>
    <sheet name="NOTA 35 A" sheetId="444" r:id="rId55"/>
    <sheet name="NOTA 35 B" sheetId="445" r:id="rId56"/>
    <sheet name="Nota 35 C" sheetId="446" r:id="rId57"/>
  </sheets>
  <definedNames>
    <definedName name="_xlnm._FilterDatabase" localSheetId="33" hidden="1">'NOTA 17.6'!$B$5:$M$19</definedName>
    <definedName name="_xlnm._FilterDatabase" localSheetId="17" hidden="1">'NOTA 9.3'!$A$7:$L$12</definedName>
    <definedName name="AAA" localSheetId="1">ACTIVOS!AAA</definedName>
    <definedName name="AAA" localSheetId="28">'NOTA 16 '!AAA</definedName>
    <definedName name="AAA" localSheetId="30">'NOTA 17.2 '!AAA</definedName>
    <definedName name="AAA" localSheetId="31">'NOTA 17.3'!AAA</definedName>
    <definedName name="AAA" localSheetId="33">'NOTA 17.6'!AAA</definedName>
    <definedName name="AAA" localSheetId="35">'NOTA 17.7 (2023)'!AAA</definedName>
    <definedName name="AAA" localSheetId="34">'NOTA 17.7 (2024)'!AAA</definedName>
    <definedName name="AAA" localSheetId="41">'NOTA 23'!AAA</definedName>
    <definedName name="AAA" localSheetId="44">'NOTA 23.5'!AAA</definedName>
    <definedName name="AAA" localSheetId="46">'NOTA 25'!AAA</definedName>
    <definedName name="AAA" localSheetId="47">'NOTA 26'!AAA</definedName>
    <definedName name="AAA" localSheetId="48">'NOTA 27'!AAA</definedName>
    <definedName name="AAA" localSheetId="49">'NOTA 28'!AAA</definedName>
    <definedName name="AAA" localSheetId="53">'NOTA 33'!AAA</definedName>
    <definedName name="AAA" localSheetId="54">'NOTA 35 A'!AAA</definedName>
    <definedName name="AAA" localSheetId="55">'NOTA 35 B'!AAA</definedName>
    <definedName name="AAA" localSheetId="56">'Nota 35 C'!AAA</definedName>
    <definedName name="AAA">[0]!AAA</definedName>
    <definedName name="acum2" localSheetId="1">ACTIVOS!acum2</definedName>
    <definedName name="acum2" localSheetId="28">'NOTA 16 '!acum2</definedName>
    <definedName name="acum2" localSheetId="30">'NOTA 17.2 '!acum2</definedName>
    <definedName name="acum2" localSheetId="31">'NOTA 17.3'!acum2</definedName>
    <definedName name="acum2" localSheetId="33">'NOTA 17.6'!acum2</definedName>
    <definedName name="acum2" localSheetId="35">'NOTA 17.7 (2023)'!acum2</definedName>
    <definedName name="acum2" localSheetId="34">'NOTA 17.7 (2024)'!acum2</definedName>
    <definedName name="acum2" localSheetId="41">'NOTA 23'!acum2</definedName>
    <definedName name="acum2" localSheetId="44">'NOTA 23.5'!acum2</definedName>
    <definedName name="acum2" localSheetId="46">'NOTA 25'!acum2</definedName>
    <definedName name="acum2" localSheetId="47">'NOTA 26'!acum2</definedName>
    <definedName name="acum2" localSheetId="48">'NOTA 27'!acum2</definedName>
    <definedName name="acum2" localSheetId="49">'NOTA 28'!acum2</definedName>
    <definedName name="acum2" localSheetId="53">'NOTA 33'!acum2</definedName>
    <definedName name="acum2" localSheetId="54">'NOTA 35 A'!acum2</definedName>
    <definedName name="acum2" localSheetId="55">'NOTA 35 B'!acum2</definedName>
    <definedName name="acum2" localSheetId="56">'Nota 35 C'!acum2</definedName>
    <definedName name="acum2">[0]!acum2</definedName>
    <definedName name="acumulada" localSheetId="1">ACTIVOS!acumulada</definedName>
    <definedName name="acumulada" localSheetId="28">'NOTA 16 '!acumulada</definedName>
    <definedName name="acumulada" localSheetId="30">'NOTA 17.2 '!acumulada</definedName>
    <definedName name="acumulada" localSheetId="31">'NOTA 17.3'!acumulada</definedName>
    <definedName name="acumulada" localSheetId="33">'NOTA 17.6'!acumulada</definedName>
    <definedName name="acumulada" localSheetId="35">'NOTA 17.7 (2023)'!acumulada</definedName>
    <definedName name="acumulada" localSheetId="34">'NOTA 17.7 (2024)'!acumulada</definedName>
    <definedName name="acumulada" localSheetId="41">'NOTA 23'!acumulada</definedName>
    <definedName name="acumulada" localSheetId="44">'NOTA 23.5'!acumulada</definedName>
    <definedName name="acumulada" localSheetId="46">'NOTA 25'!acumulada</definedName>
    <definedName name="acumulada" localSheetId="47">'NOTA 26'!acumulada</definedName>
    <definedName name="acumulada" localSheetId="48">'NOTA 27'!acumulada</definedName>
    <definedName name="acumulada" localSheetId="49">'NOTA 28'!acumulada</definedName>
    <definedName name="acumulada" localSheetId="53">'NOTA 33'!acumulada</definedName>
    <definedName name="acumulada" localSheetId="54">'NOTA 35 A'!acumulada</definedName>
    <definedName name="acumulada" localSheetId="55">'NOTA 35 B'!acumulada</definedName>
    <definedName name="acumulada" localSheetId="56">'Nota 35 C'!acumulada</definedName>
    <definedName name="acumulada">[0]!acumulada</definedName>
    <definedName name="alex" localSheetId="1">ACTIVOS!alex</definedName>
    <definedName name="alex" localSheetId="28">'NOTA 16 '!alex</definedName>
    <definedName name="alex" localSheetId="30">'NOTA 17.2 '!alex</definedName>
    <definedName name="alex" localSheetId="31">'NOTA 17.3'!alex</definedName>
    <definedName name="alex" localSheetId="33">'NOTA 17.6'!alex</definedName>
    <definedName name="alex" localSheetId="35">'NOTA 17.7 (2023)'!alex</definedName>
    <definedName name="alex" localSheetId="34">'NOTA 17.7 (2024)'!alex</definedName>
    <definedName name="alex" localSheetId="41">'NOTA 23'!alex</definedName>
    <definedName name="alex" localSheetId="44">'NOTA 23.5'!alex</definedName>
    <definedName name="alex" localSheetId="46">'NOTA 25'!alex</definedName>
    <definedName name="alex" localSheetId="47">'NOTA 26'!alex</definedName>
    <definedName name="alex" localSheetId="48">'NOTA 27'!alex</definedName>
    <definedName name="alex" localSheetId="49">'NOTA 28'!alex</definedName>
    <definedName name="alex" localSheetId="53">'NOTA 33'!alex</definedName>
    <definedName name="alex" localSheetId="54">'NOTA 35 A'!alex</definedName>
    <definedName name="alex" localSheetId="55">'NOTA 35 B'!alex</definedName>
    <definedName name="alex" localSheetId="56">'Nota 35 C'!alex</definedName>
    <definedName name="alex">[0]!alex</definedName>
    <definedName name="_xlnm.Extract" localSheetId="0">#REF!</definedName>
    <definedName name="_xlnm.Extract" localSheetId="1">#REF!</definedName>
    <definedName name="_xlnm.Extract" localSheetId="28">#REF!</definedName>
    <definedName name="_xlnm.Extract" localSheetId="30">#REF!</definedName>
    <definedName name="_xlnm.Extract" localSheetId="31">#REF!</definedName>
    <definedName name="_xlnm.Extract" localSheetId="33">#REF!</definedName>
    <definedName name="_xlnm.Extract" localSheetId="35">#REF!</definedName>
    <definedName name="_xlnm.Extract" localSheetId="34">#REF!</definedName>
    <definedName name="_xlnm.Extract" localSheetId="41">#REF!</definedName>
    <definedName name="_xlnm.Extract" localSheetId="44">#REF!</definedName>
    <definedName name="_xlnm.Extract" localSheetId="46">#REF!</definedName>
    <definedName name="_xlnm.Extract" localSheetId="47">#REF!</definedName>
    <definedName name="_xlnm.Extract" localSheetId="48">#REF!</definedName>
    <definedName name="_xlnm.Extract" localSheetId="49">#REF!</definedName>
    <definedName name="_xlnm.Extract" localSheetId="53">#REF!</definedName>
    <definedName name="_xlnm.Extract" localSheetId="54">#REF!</definedName>
    <definedName name="_xlnm.Extract" localSheetId="55">#REF!</definedName>
    <definedName name="_xlnm.Extract" localSheetId="56">#REF!</definedName>
    <definedName name="_xlnm.Extract">#REF!</definedName>
    <definedName name="_xlnm.Print_Area" localSheetId="0">#REF!</definedName>
    <definedName name="_xlnm.Print_Area" localSheetId="1">ACTIVOS!$B$1:$E$32</definedName>
    <definedName name="_xlnm.Print_Area" localSheetId="5">'FLUJO DIRECTO'!$B$2:$E$22</definedName>
    <definedName name="_xlnm.Print_Area" localSheetId="19">'NOTA 10'!$B$4:$D$12</definedName>
    <definedName name="_xlnm.Print_Area" localSheetId="20">'NOTA 11'!$B$3:$K$44</definedName>
    <definedName name="_xlnm.Print_Area" localSheetId="22">'NOTA 13'!#REF!</definedName>
    <definedName name="_xlnm.Print_Area" localSheetId="25">'NOTA 14'!$A$3:$D$42</definedName>
    <definedName name="_xlnm.Print_Area" localSheetId="26">'NOTA 14.3'!#REF!</definedName>
    <definedName name="_xlnm.Print_Area" localSheetId="28">'NOTA 16 '!$A$1:$D$65</definedName>
    <definedName name="_xlnm.Print_Area" localSheetId="30">#REF!</definedName>
    <definedName name="_xlnm.Print_Area" localSheetId="31">#REF!</definedName>
    <definedName name="_xlnm.Print_Area" localSheetId="33">#REF!</definedName>
    <definedName name="_xlnm.Print_Area" localSheetId="35">#REF!</definedName>
    <definedName name="_xlnm.Print_Area" localSheetId="34">#REF!</definedName>
    <definedName name="_xlnm.Print_Area" localSheetId="37">'NOTA 19'!$B$4:$F$9</definedName>
    <definedName name="_xlnm.Print_Area" localSheetId="38">'NOTA 20'!$B$4:$D$31</definedName>
    <definedName name="_xlnm.Print_Area" localSheetId="39">'NOTA 21'!$B$4:$D$8</definedName>
    <definedName name="_xlnm.Print_Area" localSheetId="40">'NOTA 22'!$B$4:$D$64</definedName>
    <definedName name="_xlnm.Print_Area" localSheetId="41">'NOTA 23'!$B$3:$L$34</definedName>
    <definedName name="_xlnm.Print_Area" localSheetId="44">'NOTA 23.5'!$B$3:$F$32</definedName>
    <definedName name="_xlnm.Print_Area" localSheetId="46">'NOTA 25'!$A$95:$D$108</definedName>
    <definedName name="_xlnm.Print_Area" localSheetId="47">'NOTA 26'!$B$3:$D$52</definedName>
    <definedName name="_xlnm.Print_Area" localSheetId="48">'NOTA 27'!$A$1:$I$30</definedName>
    <definedName name="_xlnm.Print_Area" localSheetId="49">'NOTA 28'!$A$187:$I$206</definedName>
    <definedName name="_xlnm.Print_Area" localSheetId="51">'NOTA 31'!$B$4:$D$15</definedName>
    <definedName name="_xlnm.Print_Area" localSheetId="52">'NOTA 32'!$B$3:$G$8</definedName>
    <definedName name="_xlnm.Print_Area" localSheetId="53">#REF!</definedName>
    <definedName name="_xlnm.Print_Area" localSheetId="54">#REF!</definedName>
    <definedName name="_xlnm.Print_Area" localSheetId="55">#REF!</definedName>
    <definedName name="_xlnm.Print_Area" localSheetId="56">#REF!</definedName>
    <definedName name="_xlnm.Print_Area" localSheetId="10">'NOTA 5'!$B$4:$D$23</definedName>
    <definedName name="_xlnm.Print_Area" localSheetId="13">'NOTA 8'!$A$3:$D$66</definedName>
    <definedName name="_xlnm.Print_Area" localSheetId="2">PASIVOS!$B$2:$E$31</definedName>
    <definedName name="_xlnm.Print_Area" localSheetId="4">PATRIMONIO!$A$1:$R$16</definedName>
    <definedName name="_xlnm.Print_Area" localSheetId="3">RESULTADO!$B$2:$C$69</definedName>
    <definedName name="_xlnm.Print_Area">#REF!</definedName>
    <definedName name="asda" localSheetId="1">ACTIVOS!asda</definedName>
    <definedName name="asda" localSheetId="28">'NOTA 16 '!asda</definedName>
    <definedName name="asda" localSheetId="30">'NOTA 17.2 '!asda</definedName>
    <definedName name="asda" localSheetId="31">'NOTA 17.3'!asda</definedName>
    <definedName name="asda" localSheetId="33">'NOTA 17.6'!asda</definedName>
    <definedName name="asda" localSheetId="35">'NOTA 17.7 (2023)'!asda</definedName>
    <definedName name="asda" localSheetId="34">'NOTA 17.7 (2024)'!asda</definedName>
    <definedName name="asda" localSheetId="41">'NOTA 23'!asda</definedName>
    <definedName name="asda" localSheetId="44">'NOTA 23.5'!asda</definedName>
    <definedName name="asda" localSheetId="46">'NOTA 25'!asda</definedName>
    <definedName name="asda" localSheetId="47">'NOTA 26'!asda</definedName>
    <definedName name="asda" localSheetId="48">'NOTA 27'!asda</definedName>
    <definedName name="asda" localSheetId="49">'NOTA 28'!asda</definedName>
    <definedName name="asda" localSheetId="53">'NOTA 33'!asda</definedName>
    <definedName name="asda" localSheetId="54">'NOTA 35 A'!asda</definedName>
    <definedName name="asda" localSheetId="55">'NOTA 35 B'!asda</definedName>
    <definedName name="asda" localSheetId="56">'Nota 35 C'!asda</definedName>
    <definedName name="asda">[0]!asda</definedName>
    <definedName name="asdas" localSheetId="1">ACTIVOS!asdas</definedName>
    <definedName name="asdas" localSheetId="28">'NOTA 16 '!asdas</definedName>
    <definedName name="asdas" localSheetId="30">'NOTA 17.2 '!asdas</definedName>
    <definedName name="asdas" localSheetId="31">'NOTA 17.3'!asdas</definedName>
    <definedName name="asdas" localSheetId="33">'NOTA 17.6'!asdas</definedName>
    <definedName name="asdas" localSheetId="35">'NOTA 17.7 (2023)'!asdas</definedName>
    <definedName name="asdas" localSheetId="34">'NOTA 17.7 (2024)'!asdas</definedName>
    <definedName name="asdas" localSheetId="41">'NOTA 23'!asdas</definedName>
    <definedName name="asdas" localSheetId="44">'NOTA 23.5'!asdas</definedName>
    <definedName name="asdas" localSheetId="46">'NOTA 25'!asdas</definedName>
    <definedName name="asdas" localSheetId="47">'NOTA 26'!asdas</definedName>
    <definedName name="asdas" localSheetId="48">'NOTA 27'!asdas</definedName>
    <definedName name="asdas" localSheetId="49">'NOTA 28'!asdas</definedName>
    <definedName name="asdas" localSheetId="53">'NOTA 33'!asdas</definedName>
    <definedName name="asdas" localSheetId="54">'NOTA 35 A'!asdas</definedName>
    <definedName name="asdas" localSheetId="55">'NOTA 35 B'!asdas</definedName>
    <definedName name="asdas" localSheetId="56">'Nota 35 C'!asdas</definedName>
    <definedName name="asdas">[0]!asdas</definedName>
    <definedName name="_xlnm.Auto_Open" localSheetId="1">#REF!</definedName>
    <definedName name="_xlnm.Auto_Open" localSheetId="28">#REF!</definedName>
    <definedName name="_xlnm.Auto_Open" localSheetId="30">#REF!</definedName>
    <definedName name="_xlnm.Auto_Open" localSheetId="31">#REF!</definedName>
    <definedName name="_xlnm.Auto_Open" localSheetId="33">#REF!</definedName>
    <definedName name="_xlnm.Auto_Open" localSheetId="35">#REF!</definedName>
    <definedName name="_xlnm.Auto_Open" localSheetId="34">#REF!</definedName>
    <definedName name="_xlnm.Auto_Open" localSheetId="41">#REF!</definedName>
    <definedName name="_xlnm.Auto_Open" localSheetId="44">#REF!</definedName>
    <definedName name="_xlnm.Auto_Open" localSheetId="46">#REF!</definedName>
    <definedName name="_xlnm.Auto_Open" localSheetId="47">#REF!</definedName>
    <definedName name="_xlnm.Auto_Open" localSheetId="48">#REF!</definedName>
    <definedName name="_xlnm.Auto_Open" localSheetId="49">#REF!</definedName>
    <definedName name="_xlnm.Auto_Open" localSheetId="53">#REF!</definedName>
    <definedName name="_xlnm.Auto_Open" localSheetId="54">#REF!</definedName>
    <definedName name="_xlnm.Auto_Open" localSheetId="55">#REF!</definedName>
    <definedName name="_xlnm.Auto_Open" localSheetId="56">#REF!</definedName>
    <definedName name="_xlnm.Auto_Open">#REF!</definedName>
    <definedName name="BAL" localSheetId="1">ACTIVOS!BAL</definedName>
    <definedName name="BAL" localSheetId="28">'NOTA 16 '!BAL</definedName>
    <definedName name="BAL" localSheetId="30">'NOTA 17.2 '!BAL</definedName>
    <definedName name="BAL" localSheetId="31">'NOTA 17.3'!BAL</definedName>
    <definedName name="BAL" localSheetId="33">'NOTA 17.6'!BAL</definedName>
    <definedName name="BAL" localSheetId="35">'NOTA 17.7 (2023)'!BAL</definedName>
    <definedName name="BAL" localSheetId="34">'NOTA 17.7 (2024)'!BAL</definedName>
    <definedName name="BAL" localSheetId="41">'NOTA 23'!BAL</definedName>
    <definedName name="BAL" localSheetId="44">'NOTA 23.5'!BAL</definedName>
    <definedName name="BAL" localSheetId="46">'NOTA 25'!BAL</definedName>
    <definedName name="BAL" localSheetId="47">'NOTA 26'!BAL</definedName>
    <definedName name="BAL" localSheetId="48">'NOTA 27'!BAL</definedName>
    <definedName name="BAL" localSheetId="49">'NOTA 28'!BAL</definedName>
    <definedName name="BAL" localSheetId="53">'NOTA 33'!BAL</definedName>
    <definedName name="BAL" localSheetId="54">'NOTA 35 A'!BAL</definedName>
    <definedName name="BAL" localSheetId="55">'NOTA 35 B'!BAL</definedName>
    <definedName name="BAL" localSheetId="56">'Nota 35 C'!BAL</definedName>
    <definedName name="BAL">[0]!BAL</definedName>
    <definedName name="_xlnm.Database" localSheetId="0">#REF!</definedName>
    <definedName name="_xlnm.Database" localSheetId="1">#REF!</definedName>
    <definedName name="_xlnm.Database" localSheetId="28">#REF!</definedName>
    <definedName name="_xlnm.Database" localSheetId="30">#REF!</definedName>
    <definedName name="_xlnm.Database" localSheetId="31">#REF!</definedName>
    <definedName name="_xlnm.Database" localSheetId="33">#REF!</definedName>
    <definedName name="_xlnm.Database" localSheetId="35">#REF!</definedName>
    <definedName name="_xlnm.Database" localSheetId="34">#REF!</definedName>
    <definedName name="_xlnm.Database" localSheetId="41">#REF!</definedName>
    <definedName name="_xlnm.Database" localSheetId="44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>#REF!</definedName>
    <definedName name="basilea">#REF!</definedName>
    <definedName name="basileac">#REF!</definedName>
    <definedName name="DESPFIN" localSheetId="1">ACTIVOS!DESPFIN</definedName>
    <definedName name="DESPFIN" localSheetId="28">'NOTA 16 '!DESPFIN</definedName>
    <definedName name="DESPFIN" localSheetId="30">'NOTA 17.2 '!DESPFIN</definedName>
    <definedName name="DESPFIN" localSheetId="31">'NOTA 17.3'!DESPFIN</definedName>
    <definedName name="DESPFIN" localSheetId="33">'NOTA 17.6'!DESPFIN</definedName>
    <definedName name="DESPFIN" localSheetId="35">'NOTA 17.7 (2023)'!DESPFIN</definedName>
    <definedName name="DESPFIN" localSheetId="34">'NOTA 17.7 (2024)'!DESPFIN</definedName>
    <definedName name="DESPFIN" localSheetId="41">'NOTA 23'!DESPFIN</definedName>
    <definedName name="DESPFIN" localSheetId="44">'NOTA 23.5'!DESPFIN</definedName>
    <definedName name="DESPFIN" localSheetId="46">'NOTA 25'!DESPFIN</definedName>
    <definedName name="DESPFIN" localSheetId="47">'NOTA 26'!DESPFIN</definedName>
    <definedName name="DESPFIN" localSheetId="48">'NOTA 27'!DESPFIN</definedName>
    <definedName name="DESPFIN" localSheetId="49">'NOTA 28'!DESPFIN</definedName>
    <definedName name="DESPFIN" localSheetId="53">'NOTA 33'!DESPFIN</definedName>
    <definedName name="DESPFIN" localSheetId="54">'NOTA 35 A'!DESPFIN</definedName>
    <definedName name="DESPFIN" localSheetId="55">'NOTA 35 B'!DESPFIN</definedName>
    <definedName name="DESPFIN" localSheetId="56">'Nota 35 C'!DESPFIN</definedName>
    <definedName name="DESPFIN">[0]!DESPFIN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>#REF!</definedName>
    <definedName name="FF" localSheetId="1">ACTIVOS!FF</definedName>
    <definedName name="FF" localSheetId="28">'NOTA 16 '!FF</definedName>
    <definedName name="FF" localSheetId="30">'NOTA 17.2 '!FF</definedName>
    <definedName name="FF" localSheetId="31">'NOTA 17.3'!FF</definedName>
    <definedName name="FF" localSheetId="33">'NOTA 17.6'!FF</definedName>
    <definedName name="FF" localSheetId="35">'NOTA 17.7 (2023)'!FF</definedName>
    <definedName name="FF" localSheetId="34">'NOTA 17.7 (2024)'!FF</definedName>
    <definedName name="FF" localSheetId="41">'NOTA 23'!FF</definedName>
    <definedName name="FF" localSheetId="44">'NOTA 23.5'!FF</definedName>
    <definedName name="FF" localSheetId="46">'NOTA 25'!FF</definedName>
    <definedName name="FF" localSheetId="47">'NOTA 26'!FF</definedName>
    <definedName name="FF" localSheetId="48">'NOTA 27'!FF</definedName>
    <definedName name="FF" localSheetId="49">'NOTA 28'!FF</definedName>
    <definedName name="FF" localSheetId="53">'NOTA 33'!FF</definedName>
    <definedName name="FF" localSheetId="54">'NOTA 35 A'!FF</definedName>
    <definedName name="FF" localSheetId="55">'NOTA 35 B'!FF</definedName>
    <definedName name="FF" localSheetId="56">'Nota 35 C'!FF</definedName>
    <definedName name="FF">[0]!FF</definedName>
    <definedName name="_xlnm.Recorder" localSheetId="28">#REF!</definedName>
    <definedName name="_xlnm.Recorder" localSheetId="30">#REF!</definedName>
    <definedName name="_xlnm.Recorder" localSheetId="31">#REF!</definedName>
    <definedName name="_xlnm.Recorder" localSheetId="33">#REF!</definedName>
    <definedName name="_xlnm.Recorder" localSheetId="35">#REF!</definedName>
    <definedName name="_xlnm.Recorder" localSheetId="34">#REF!</definedName>
    <definedName name="_xlnm.Recorder" localSheetId="41">#REF!</definedName>
    <definedName name="_xlnm.Recorder" localSheetId="44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>#REF!</definedName>
    <definedName name="HIPERMERCADOS" localSheetId="28">#REF!</definedName>
    <definedName name="HIPERMERCADOS" localSheetId="30">#REF!</definedName>
    <definedName name="HIPERMERCADOS" localSheetId="31">#REF!</definedName>
    <definedName name="HIPERMERCADOS" localSheetId="33">#REF!</definedName>
    <definedName name="HIPERMERCADOS" localSheetId="35">#REF!</definedName>
    <definedName name="HIPERMERCADOS" localSheetId="34">#REF!</definedName>
    <definedName name="HIPERMERCADOS" localSheetId="41">#REF!</definedName>
    <definedName name="HIPERMERCADOS" localSheetId="44">#REF!</definedName>
    <definedName name="HIPERMERCADOS" localSheetId="46">#REF!</definedName>
    <definedName name="HIPERMERCADOS" localSheetId="47">#REF!</definedName>
    <definedName name="HIPERMERCADOS" localSheetId="48">#REF!</definedName>
    <definedName name="HIPERMERCADOS" localSheetId="49">#REF!</definedName>
    <definedName name="HIPERMERCADOS" localSheetId="53">#REF!</definedName>
    <definedName name="HIPERMERCADOS" localSheetId="54">#REF!</definedName>
    <definedName name="HIPERMERCADOS" localSheetId="55">#REF!</definedName>
    <definedName name="HIPERMERCADOS" localSheetId="56">#REF!</definedName>
    <definedName name="HIPERMERCADOS">#REF!</definedName>
    <definedName name="HOJA1" localSheetId="1">#REF!</definedName>
    <definedName name="HOJA1" localSheetId="28">#REF!</definedName>
    <definedName name="HOJA1" localSheetId="30">#REF!</definedName>
    <definedName name="HOJA1" localSheetId="31">#REF!</definedName>
    <definedName name="HOJA1" localSheetId="33">#REF!</definedName>
    <definedName name="HOJA1" localSheetId="35">#REF!</definedName>
    <definedName name="HOJA1" localSheetId="34">#REF!</definedName>
    <definedName name="HOJA1" localSheetId="41">#REF!</definedName>
    <definedName name="HOJA1" localSheetId="44">#REF!</definedName>
    <definedName name="HOJA1" localSheetId="46">#REF!</definedName>
    <definedName name="HOJA1" localSheetId="47">#REF!</definedName>
    <definedName name="HOJA1" localSheetId="48">#REF!</definedName>
    <definedName name="HOJA1" localSheetId="49">#REF!</definedName>
    <definedName name="HOJA1" localSheetId="53">#REF!</definedName>
    <definedName name="HOJA1" localSheetId="54">#REF!</definedName>
    <definedName name="HOJA1" localSheetId="55">#REF!</definedName>
    <definedName name="HOJA1" localSheetId="56">#REF!</definedName>
    <definedName name="HOJA1">#REF!</definedName>
    <definedName name="HOJA10" localSheetId="1">#REF!</definedName>
    <definedName name="HOJA10" localSheetId="28">#REF!</definedName>
    <definedName name="HOJA10" localSheetId="30">#REF!</definedName>
    <definedName name="HOJA10" localSheetId="31">#REF!</definedName>
    <definedName name="HOJA10" localSheetId="33">#REF!</definedName>
    <definedName name="HOJA10" localSheetId="35">#REF!</definedName>
    <definedName name="HOJA10" localSheetId="34">#REF!</definedName>
    <definedName name="HOJA10" localSheetId="41">#REF!</definedName>
    <definedName name="HOJA10" localSheetId="44">#REF!</definedName>
    <definedName name="HOJA10" localSheetId="46">#REF!</definedName>
    <definedName name="HOJA10" localSheetId="47">#REF!</definedName>
    <definedName name="HOJA10" localSheetId="48">#REF!</definedName>
    <definedName name="HOJA10" localSheetId="49">#REF!</definedName>
    <definedName name="HOJA10" localSheetId="53">#REF!</definedName>
    <definedName name="HOJA10" localSheetId="54">#REF!</definedName>
    <definedName name="HOJA10" localSheetId="55">#REF!</definedName>
    <definedName name="HOJA10" localSheetId="56">#REF!</definedName>
    <definedName name="HOJA10">#REF!</definedName>
    <definedName name="HOJA11" localSheetId="1">#REF!</definedName>
    <definedName name="HOJA11" localSheetId="28">#REF!</definedName>
    <definedName name="HOJA11" localSheetId="30">#REF!</definedName>
    <definedName name="HOJA11" localSheetId="31">#REF!</definedName>
    <definedName name="HOJA11" localSheetId="33">#REF!</definedName>
    <definedName name="HOJA11" localSheetId="35">#REF!</definedName>
    <definedName name="HOJA11" localSheetId="34">#REF!</definedName>
    <definedName name="HOJA11" localSheetId="41">#REF!</definedName>
    <definedName name="HOJA11" localSheetId="44">#REF!</definedName>
    <definedName name="HOJA11" localSheetId="46">#REF!</definedName>
    <definedName name="HOJA11" localSheetId="47">#REF!</definedName>
    <definedName name="HOJA11" localSheetId="48">#REF!</definedName>
    <definedName name="HOJA11" localSheetId="49">#REF!</definedName>
    <definedName name="HOJA11" localSheetId="53">#REF!</definedName>
    <definedName name="HOJA11" localSheetId="54">#REF!</definedName>
    <definedName name="HOJA11" localSheetId="55">#REF!</definedName>
    <definedName name="HOJA11" localSheetId="56">#REF!</definedName>
    <definedName name="HOJA11">#REF!</definedName>
    <definedName name="HOJA12" localSheetId="1">#REF!</definedName>
    <definedName name="HOJA12" localSheetId="28">#REF!</definedName>
    <definedName name="HOJA12" localSheetId="30">#REF!</definedName>
    <definedName name="HOJA12" localSheetId="31">#REF!</definedName>
    <definedName name="HOJA12" localSheetId="33">#REF!</definedName>
    <definedName name="HOJA12" localSheetId="35">#REF!</definedName>
    <definedName name="HOJA12" localSheetId="34">#REF!</definedName>
    <definedName name="HOJA12" localSheetId="41">#REF!</definedName>
    <definedName name="HOJA12" localSheetId="44">#REF!</definedName>
    <definedName name="HOJA12" localSheetId="46">#REF!</definedName>
    <definedName name="HOJA12" localSheetId="47">#REF!</definedName>
    <definedName name="HOJA12" localSheetId="48">#REF!</definedName>
    <definedName name="HOJA12" localSheetId="49">#REF!</definedName>
    <definedName name="HOJA12" localSheetId="53">#REF!</definedName>
    <definedName name="HOJA12" localSheetId="54">#REF!</definedName>
    <definedName name="HOJA12" localSheetId="55">#REF!</definedName>
    <definedName name="HOJA12" localSheetId="56">#REF!</definedName>
    <definedName name="HOJA12">#REF!</definedName>
    <definedName name="HOJA13" localSheetId="1">#REF!</definedName>
    <definedName name="HOJA13" localSheetId="28">#REF!</definedName>
    <definedName name="HOJA13" localSheetId="30">#REF!</definedName>
    <definedName name="HOJA13" localSheetId="31">#REF!</definedName>
    <definedName name="HOJA13" localSheetId="33">#REF!</definedName>
    <definedName name="HOJA13" localSheetId="35">#REF!</definedName>
    <definedName name="HOJA13" localSheetId="34">#REF!</definedName>
    <definedName name="HOJA13" localSheetId="41">#REF!</definedName>
    <definedName name="HOJA13" localSheetId="44">#REF!</definedName>
    <definedName name="HOJA13" localSheetId="46">#REF!</definedName>
    <definedName name="HOJA13" localSheetId="47">#REF!</definedName>
    <definedName name="HOJA13" localSheetId="48">#REF!</definedName>
    <definedName name="HOJA13" localSheetId="49">#REF!</definedName>
    <definedName name="HOJA13" localSheetId="53">#REF!</definedName>
    <definedName name="HOJA13" localSheetId="54">#REF!</definedName>
    <definedName name="HOJA13" localSheetId="55">#REF!</definedName>
    <definedName name="HOJA13" localSheetId="56">#REF!</definedName>
    <definedName name="HOJA13">#REF!</definedName>
    <definedName name="HOJA14" localSheetId="1">#REF!</definedName>
    <definedName name="HOJA14" localSheetId="28">#REF!</definedName>
    <definedName name="HOJA14" localSheetId="30">#REF!</definedName>
    <definedName name="HOJA14" localSheetId="31">#REF!</definedName>
    <definedName name="HOJA14" localSheetId="33">#REF!</definedName>
    <definedName name="HOJA14" localSheetId="35">#REF!</definedName>
    <definedName name="HOJA14" localSheetId="34">#REF!</definedName>
    <definedName name="HOJA14" localSheetId="41">#REF!</definedName>
    <definedName name="HOJA14" localSheetId="44">#REF!</definedName>
    <definedName name="HOJA14" localSheetId="46">#REF!</definedName>
    <definedName name="HOJA14" localSheetId="47">#REF!</definedName>
    <definedName name="HOJA14" localSheetId="48">#REF!</definedName>
    <definedName name="HOJA14" localSheetId="49">#REF!</definedName>
    <definedName name="HOJA14" localSheetId="53">#REF!</definedName>
    <definedName name="HOJA14" localSheetId="54">#REF!</definedName>
    <definedName name="HOJA14" localSheetId="55">#REF!</definedName>
    <definedName name="HOJA14" localSheetId="56">#REF!</definedName>
    <definedName name="HOJA14">#REF!</definedName>
    <definedName name="HOJA15" localSheetId="1">#REF!</definedName>
    <definedName name="HOJA15" localSheetId="28">#REF!</definedName>
    <definedName name="HOJA15" localSheetId="30">#REF!</definedName>
    <definedName name="HOJA15" localSheetId="31">#REF!</definedName>
    <definedName name="HOJA15" localSheetId="33">#REF!</definedName>
    <definedName name="HOJA15" localSheetId="35">#REF!</definedName>
    <definedName name="HOJA15" localSheetId="34">#REF!</definedName>
    <definedName name="HOJA15" localSheetId="41">#REF!</definedName>
    <definedName name="HOJA15" localSheetId="44">#REF!</definedName>
    <definedName name="HOJA15" localSheetId="46">#REF!</definedName>
    <definedName name="HOJA15" localSheetId="47">#REF!</definedName>
    <definedName name="HOJA15" localSheetId="48">#REF!</definedName>
    <definedName name="HOJA15" localSheetId="49">#REF!</definedName>
    <definedName name="HOJA15" localSheetId="53">#REF!</definedName>
    <definedName name="HOJA15" localSheetId="54">#REF!</definedName>
    <definedName name="HOJA15" localSheetId="55">#REF!</definedName>
    <definedName name="HOJA15" localSheetId="56">#REF!</definedName>
    <definedName name="HOJA15">#REF!</definedName>
    <definedName name="HOJA19" localSheetId="1">#REF!</definedName>
    <definedName name="HOJA19" localSheetId="28">#REF!</definedName>
    <definedName name="HOJA19" localSheetId="30">#REF!</definedName>
    <definedName name="HOJA19" localSheetId="31">#REF!</definedName>
    <definedName name="HOJA19" localSheetId="33">#REF!</definedName>
    <definedName name="HOJA19" localSheetId="35">#REF!</definedName>
    <definedName name="HOJA19" localSheetId="34">#REF!</definedName>
    <definedName name="HOJA19" localSheetId="41">#REF!</definedName>
    <definedName name="HOJA19" localSheetId="44">#REF!</definedName>
    <definedName name="HOJA19" localSheetId="46">#REF!</definedName>
    <definedName name="HOJA19" localSheetId="47">#REF!</definedName>
    <definedName name="HOJA19" localSheetId="48">#REF!</definedName>
    <definedName name="HOJA19" localSheetId="49">#REF!</definedName>
    <definedName name="HOJA19" localSheetId="53">#REF!</definedName>
    <definedName name="HOJA19" localSheetId="54">#REF!</definedName>
    <definedName name="HOJA19" localSheetId="55">#REF!</definedName>
    <definedName name="HOJA19" localSheetId="56">#REF!</definedName>
    <definedName name="HOJA19">#REF!</definedName>
    <definedName name="HOJA2" localSheetId="1">#REF!</definedName>
    <definedName name="HOJA2" localSheetId="28">#REF!</definedName>
    <definedName name="HOJA2" localSheetId="30">#REF!</definedName>
    <definedName name="HOJA2" localSheetId="31">#REF!</definedName>
    <definedName name="HOJA2" localSheetId="33">#REF!</definedName>
    <definedName name="HOJA2" localSheetId="35">#REF!</definedName>
    <definedName name="HOJA2" localSheetId="34">#REF!</definedName>
    <definedName name="HOJA2" localSheetId="41">#REF!</definedName>
    <definedName name="HOJA2" localSheetId="44">#REF!</definedName>
    <definedName name="HOJA2" localSheetId="46">#REF!</definedName>
    <definedName name="HOJA2" localSheetId="47">#REF!</definedName>
    <definedName name="HOJA2" localSheetId="48">#REF!</definedName>
    <definedName name="HOJA2" localSheetId="49">#REF!</definedName>
    <definedName name="HOJA2" localSheetId="53">#REF!</definedName>
    <definedName name="HOJA2" localSheetId="54">#REF!</definedName>
    <definedName name="HOJA2" localSheetId="55">#REF!</definedName>
    <definedName name="HOJA2" localSheetId="56">#REF!</definedName>
    <definedName name="HOJA2">#REF!</definedName>
    <definedName name="HOJA20" localSheetId="1">#REF!</definedName>
    <definedName name="HOJA20" localSheetId="28">#REF!</definedName>
    <definedName name="HOJA20" localSheetId="30">#REF!</definedName>
    <definedName name="HOJA20" localSheetId="31">#REF!</definedName>
    <definedName name="HOJA20" localSheetId="33">#REF!</definedName>
    <definedName name="HOJA20" localSheetId="35">#REF!</definedName>
    <definedName name="HOJA20" localSheetId="34">#REF!</definedName>
    <definedName name="HOJA20" localSheetId="41">#REF!</definedName>
    <definedName name="HOJA20" localSheetId="44">#REF!</definedName>
    <definedName name="HOJA20" localSheetId="46">#REF!</definedName>
    <definedName name="HOJA20" localSheetId="47">#REF!</definedName>
    <definedName name="HOJA20" localSheetId="48">#REF!</definedName>
    <definedName name="HOJA20" localSheetId="49">#REF!</definedName>
    <definedName name="HOJA20" localSheetId="53">#REF!</definedName>
    <definedName name="HOJA20" localSheetId="54">#REF!</definedName>
    <definedName name="HOJA20" localSheetId="55">#REF!</definedName>
    <definedName name="HOJA20" localSheetId="56">#REF!</definedName>
    <definedName name="HOJA20">#REF!</definedName>
    <definedName name="HOJA21" localSheetId="1">#REF!</definedName>
    <definedName name="HOJA21" localSheetId="28">#REF!</definedName>
    <definedName name="HOJA21" localSheetId="30">#REF!</definedName>
    <definedName name="HOJA21" localSheetId="31">#REF!</definedName>
    <definedName name="HOJA21" localSheetId="33">#REF!</definedName>
    <definedName name="HOJA21" localSheetId="35">#REF!</definedName>
    <definedName name="HOJA21" localSheetId="34">#REF!</definedName>
    <definedName name="HOJA21" localSheetId="41">#REF!</definedName>
    <definedName name="HOJA21" localSheetId="44">#REF!</definedName>
    <definedName name="HOJA21" localSheetId="46">#REF!</definedName>
    <definedName name="HOJA21" localSheetId="47">#REF!</definedName>
    <definedName name="HOJA21" localSheetId="48">#REF!</definedName>
    <definedName name="HOJA21" localSheetId="49">#REF!</definedName>
    <definedName name="HOJA21" localSheetId="53">#REF!</definedName>
    <definedName name="HOJA21" localSheetId="54">#REF!</definedName>
    <definedName name="HOJA21" localSheetId="55">#REF!</definedName>
    <definedName name="HOJA21" localSheetId="56">#REF!</definedName>
    <definedName name="HOJA21">#REF!</definedName>
    <definedName name="HOJA3" localSheetId="1">#REF!</definedName>
    <definedName name="HOJA3" localSheetId="28">#REF!</definedName>
    <definedName name="HOJA3" localSheetId="30">#REF!</definedName>
    <definedName name="HOJA3" localSheetId="31">#REF!</definedName>
    <definedName name="HOJA3" localSheetId="33">#REF!</definedName>
    <definedName name="HOJA3" localSheetId="35">#REF!</definedName>
    <definedName name="HOJA3" localSheetId="34">#REF!</definedName>
    <definedName name="HOJA3" localSheetId="41">#REF!</definedName>
    <definedName name="HOJA3" localSheetId="44">#REF!</definedName>
    <definedName name="HOJA3" localSheetId="46">#REF!</definedName>
    <definedName name="HOJA3" localSheetId="47">#REF!</definedName>
    <definedName name="HOJA3" localSheetId="48">#REF!</definedName>
    <definedName name="HOJA3" localSheetId="49">#REF!</definedName>
    <definedName name="HOJA3" localSheetId="53">#REF!</definedName>
    <definedName name="HOJA3" localSheetId="54">#REF!</definedName>
    <definedName name="HOJA3" localSheetId="55">#REF!</definedName>
    <definedName name="HOJA3" localSheetId="56">#REF!</definedName>
    <definedName name="HOJA3">#REF!</definedName>
    <definedName name="HOJA4" localSheetId="1">#REF!</definedName>
    <definedName name="HOJA4" localSheetId="28">#REF!</definedName>
    <definedName name="HOJA4" localSheetId="30">#REF!</definedName>
    <definedName name="HOJA4" localSheetId="31">#REF!</definedName>
    <definedName name="HOJA4" localSheetId="33">#REF!</definedName>
    <definedName name="HOJA4" localSheetId="35">#REF!</definedName>
    <definedName name="HOJA4" localSheetId="34">#REF!</definedName>
    <definedName name="HOJA4" localSheetId="41">#REF!</definedName>
    <definedName name="HOJA4" localSheetId="44">#REF!</definedName>
    <definedName name="HOJA4" localSheetId="46">#REF!</definedName>
    <definedName name="HOJA4" localSheetId="47">#REF!</definedName>
    <definedName name="HOJA4" localSheetId="48">#REF!</definedName>
    <definedName name="HOJA4" localSheetId="49">#REF!</definedName>
    <definedName name="HOJA4" localSheetId="53">#REF!</definedName>
    <definedName name="HOJA4" localSheetId="54">#REF!</definedName>
    <definedName name="HOJA4" localSheetId="55">#REF!</definedName>
    <definedName name="HOJA4" localSheetId="56">#REF!</definedName>
    <definedName name="HOJA4">#REF!</definedName>
    <definedName name="HOJA5" localSheetId="1">#REF!</definedName>
    <definedName name="HOJA5" localSheetId="28">#REF!</definedName>
    <definedName name="HOJA5" localSheetId="30">#REF!</definedName>
    <definedName name="HOJA5" localSheetId="31">#REF!</definedName>
    <definedName name="HOJA5" localSheetId="33">#REF!</definedName>
    <definedName name="HOJA5" localSheetId="35">#REF!</definedName>
    <definedName name="HOJA5" localSheetId="34">#REF!</definedName>
    <definedName name="HOJA5" localSheetId="41">#REF!</definedName>
    <definedName name="HOJA5" localSheetId="44">#REF!</definedName>
    <definedName name="HOJA5" localSheetId="46">#REF!</definedName>
    <definedName name="HOJA5" localSheetId="47">#REF!</definedName>
    <definedName name="HOJA5" localSheetId="48">#REF!</definedName>
    <definedName name="HOJA5" localSheetId="49">#REF!</definedName>
    <definedName name="HOJA5" localSheetId="53">#REF!</definedName>
    <definedName name="HOJA5" localSheetId="54">#REF!</definedName>
    <definedName name="HOJA5" localSheetId="55">#REF!</definedName>
    <definedName name="HOJA5" localSheetId="56">#REF!</definedName>
    <definedName name="HOJA5">#REF!</definedName>
    <definedName name="HOJA6" localSheetId="1">#REF!</definedName>
    <definedName name="HOJA6" localSheetId="28">#REF!</definedName>
    <definedName name="HOJA6" localSheetId="30">#REF!</definedName>
    <definedName name="HOJA6" localSheetId="31">#REF!</definedName>
    <definedName name="HOJA6" localSheetId="33">#REF!</definedName>
    <definedName name="HOJA6" localSheetId="35">#REF!</definedName>
    <definedName name="HOJA6" localSheetId="34">#REF!</definedName>
    <definedName name="HOJA6" localSheetId="41">#REF!</definedName>
    <definedName name="HOJA6" localSheetId="44">#REF!</definedName>
    <definedName name="HOJA6" localSheetId="46">#REF!</definedName>
    <definedName name="HOJA6" localSheetId="47">#REF!</definedName>
    <definedName name="HOJA6" localSheetId="48">#REF!</definedName>
    <definedName name="HOJA6" localSheetId="49">#REF!</definedName>
    <definedName name="HOJA6" localSheetId="53">#REF!</definedName>
    <definedName name="HOJA6" localSheetId="54">#REF!</definedName>
    <definedName name="HOJA6" localSheetId="55">#REF!</definedName>
    <definedName name="HOJA6" localSheetId="56">#REF!</definedName>
    <definedName name="HOJA6">#REF!</definedName>
    <definedName name="HOJA7" localSheetId="1">#REF!</definedName>
    <definedName name="HOJA7" localSheetId="28">#REF!</definedName>
    <definedName name="HOJA7" localSheetId="30">#REF!</definedName>
    <definedName name="HOJA7" localSheetId="31">#REF!</definedName>
    <definedName name="HOJA7" localSheetId="33">#REF!</definedName>
    <definedName name="HOJA7" localSheetId="35">#REF!</definedName>
    <definedName name="HOJA7" localSheetId="34">#REF!</definedName>
    <definedName name="HOJA7" localSheetId="41">#REF!</definedName>
    <definedName name="HOJA7" localSheetId="44">#REF!</definedName>
    <definedName name="HOJA7" localSheetId="46">#REF!</definedName>
    <definedName name="HOJA7" localSheetId="47">#REF!</definedName>
    <definedName name="HOJA7" localSheetId="48">#REF!</definedName>
    <definedName name="HOJA7" localSheetId="49">#REF!</definedName>
    <definedName name="HOJA7" localSheetId="53">#REF!</definedName>
    <definedName name="HOJA7" localSheetId="54">#REF!</definedName>
    <definedName name="HOJA7" localSheetId="55">#REF!</definedName>
    <definedName name="HOJA7" localSheetId="56">#REF!</definedName>
    <definedName name="HOJA7">#REF!</definedName>
    <definedName name="HOJA8" localSheetId="1">#REF!</definedName>
    <definedName name="HOJA8" localSheetId="28">#REF!</definedName>
    <definedName name="HOJA8" localSheetId="30">#REF!</definedName>
    <definedName name="HOJA8" localSheetId="31">#REF!</definedName>
    <definedName name="HOJA8" localSheetId="33">#REF!</definedName>
    <definedName name="HOJA8" localSheetId="35">#REF!</definedName>
    <definedName name="HOJA8" localSheetId="34">#REF!</definedName>
    <definedName name="HOJA8" localSheetId="41">#REF!</definedName>
    <definedName name="HOJA8" localSheetId="44">#REF!</definedName>
    <definedName name="HOJA8" localSheetId="46">#REF!</definedName>
    <definedName name="HOJA8" localSheetId="47">#REF!</definedName>
    <definedName name="HOJA8" localSheetId="48">#REF!</definedName>
    <definedName name="HOJA8" localSheetId="49">#REF!</definedName>
    <definedName name="HOJA8" localSheetId="53">#REF!</definedName>
    <definedName name="HOJA8" localSheetId="54">#REF!</definedName>
    <definedName name="HOJA8" localSheetId="55">#REF!</definedName>
    <definedName name="HOJA8" localSheetId="56">#REF!</definedName>
    <definedName name="HOJA8">#REF!</definedName>
    <definedName name="HOJA9" localSheetId="1">#REF!</definedName>
    <definedName name="HOJA9" localSheetId="28">#REF!</definedName>
    <definedName name="HOJA9" localSheetId="30">#REF!</definedName>
    <definedName name="HOJA9" localSheetId="31">#REF!</definedName>
    <definedName name="HOJA9" localSheetId="33">#REF!</definedName>
    <definedName name="HOJA9" localSheetId="35">#REF!</definedName>
    <definedName name="HOJA9" localSheetId="34">#REF!</definedName>
    <definedName name="HOJA9" localSheetId="41">#REF!</definedName>
    <definedName name="HOJA9" localSheetId="44">#REF!</definedName>
    <definedName name="HOJA9" localSheetId="46">#REF!</definedName>
    <definedName name="HOJA9" localSheetId="47">#REF!</definedName>
    <definedName name="HOJA9" localSheetId="48">#REF!</definedName>
    <definedName name="HOJA9" localSheetId="49">#REF!</definedName>
    <definedName name="HOJA9" localSheetId="53">#REF!</definedName>
    <definedName name="HOJA9" localSheetId="54">#REF!</definedName>
    <definedName name="HOJA9" localSheetId="55">#REF!</definedName>
    <definedName name="HOJA9" localSheetId="56">#REF!</definedName>
    <definedName name="HOJA9">#REF!</definedName>
    <definedName name="hola" localSheetId="1">{" ","","","","","";"SALDOS","dBASEFile",0,1,FALSE,#N/A;"saldos1","dBASEFile",1,1,FALSE,#N/A}</definedName>
    <definedName name="hola" localSheetId="28">{" ","","","","","";"SALDOS","dBASEFile",0,1,FALSE,#N/A;"saldos1","dBASEFile",1,1,FALSE,#N/A}</definedName>
    <definedName name="hola" localSheetId="30">{" ","","","","","";"SALDOS","dBASEFile",0,1,FALSE,#N/A;"saldos1","dBASEFile",1,1,FALSE,#N/A}</definedName>
    <definedName name="hola" localSheetId="31">{" ","","","","","";"SALDOS","dBASEFile",0,1,FALSE,#N/A;"saldos1","dBASEFile",1,1,FALSE,#N/A}</definedName>
    <definedName name="hola" localSheetId="33">{" ","","","","","";"SALDOS","dBASEFile",0,1,FALSE,#N/A;"saldos1","dBASEFile",1,1,FALSE,#N/A}</definedName>
    <definedName name="hola" localSheetId="35">{" ","","","","","";"SALDOS","dBASEFile",0,1,FALSE,#N/A;"saldos1","dBASEFile",1,1,FALSE,#N/A}</definedName>
    <definedName name="hola" localSheetId="34">{" ","","","","","";"SALDOS","dBASEFile",0,1,FALSE,#N/A;"saldos1","dBASEFile",1,1,FALSE,#N/A}</definedName>
    <definedName name="hola" localSheetId="41">{" ","","","","","";"SALDOS","dBASEFile",0,1,FALSE,#N/A;"saldos1","dBASEFile",1,1,FALSE,#N/A}</definedName>
    <definedName name="hola" localSheetId="44">{" ","","","","","";"SALDOS","dBASEFile",0,1,FALSE,#N/A;"saldos1","dBASEFile",1,1,FALSE,#N/A}</definedName>
    <definedName name="hola" localSheetId="46">{" ","","","","","";"SALDOS","dBASEFile",0,1,FALSE,#N/A;"saldos1","dBASEFile",1,1,FALSE,#N/A}</definedName>
    <definedName name="hola" localSheetId="47">{" ","","","","","";"SALDOS","dBASEFile",0,1,FALSE,#N/A;"saldos1","dBASEFile",1,1,FALSE,#N/A}</definedName>
    <definedName name="hola" localSheetId="48">{" ","","","","","";"SALDOS","dBASEFile",0,1,FALSE,#N/A;"saldos1","dBASEFile",1,1,FALSE,#N/A}</definedName>
    <definedName name="hola" localSheetId="49">{" ","","","","","";"SALDOS","dBASEFile",0,1,FALSE,#N/A;"saldos1","dBASEFile",1,1,FALSE,#N/A}</definedName>
    <definedName name="hola" localSheetId="53">{" ","","","","","";"SALDOS","dBASEFile",0,1,FALSE,#N/A;"saldos1","dBASEFile",1,1,FALSE,#N/A}</definedName>
    <definedName name="hola" localSheetId="54">{" ","","","","","";"SALDOS","dBASEFile",0,1,FALSE,#N/A;"saldos1","dBASEFile",1,1,FALSE,#N/A}</definedName>
    <definedName name="hola" localSheetId="55">{" ","","","","","";"SALDOS","dBASEFile",0,1,FALSE,#N/A;"saldos1","dBASEFile",1,1,FALSE,#N/A}</definedName>
    <definedName name="hola" localSheetId="56">{" ","","","","","";"SALDOS","dBASEFile",0,1,FALSE,#N/A;"saldos1","dBASEFile",1,1,FALSE,#N/A}</definedName>
    <definedName name="hola">{" ","","","","","";"SALDOS","dBASEFile",0,1,FALSE,#N/A;"saldos1","dBASEFile",1,1,FALSE,#N/A}</definedName>
    <definedName name="IRP" localSheetId="1">ACTIVOS!IRP</definedName>
    <definedName name="IRP" localSheetId="28">'NOTA 16 '!IRP</definedName>
    <definedName name="IRP" localSheetId="30">'NOTA 17.2 '!IRP</definedName>
    <definedName name="IRP" localSheetId="31">'NOTA 17.3'!IRP</definedName>
    <definedName name="IRP" localSheetId="33">'NOTA 17.6'!IRP</definedName>
    <definedName name="IRP" localSheetId="35">'NOTA 17.7 (2023)'!IRP</definedName>
    <definedName name="IRP" localSheetId="34">'NOTA 17.7 (2024)'!IRP</definedName>
    <definedName name="IRP" localSheetId="41">'NOTA 23'!IRP</definedName>
    <definedName name="IRP" localSheetId="44">'NOTA 23.5'!IRP</definedName>
    <definedName name="IRP" localSheetId="46">'NOTA 25'!IRP</definedName>
    <definedName name="IRP" localSheetId="47">'NOTA 26'!IRP</definedName>
    <definedName name="IRP" localSheetId="48">'NOTA 27'!IRP</definedName>
    <definedName name="IRP" localSheetId="49">'NOTA 28'!IRP</definedName>
    <definedName name="IRP" localSheetId="53">'NOTA 33'!IRP</definedName>
    <definedName name="IRP" localSheetId="54">'NOTA 35 A'!IRP</definedName>
    <definedName name="IRP" localSheetId="55">'NOTA 35 B'!IRP</definedName>
    <definedName name="IRP" localSheetId="56">'Nota 35 C'!IRP</definedName>
    <definedName name="IRP">[0]!IRP</definedName>
    <definedName name="kok" localSheetId="1">ACTIVOS!kok</definedName>
    <definedName name="kok" localSheetId="28">'NOTA 16 '!kok</definedName>
    <definedName name="kok" localSheetId="30">'NOTA 17.2 '!kok</definedName>
    <definedName name="kok" localSheetId="31">'NOTA 17.3'!kok</definedName>
    <definedName name="kok" localSheetId="33">'NOTA 17.6'!kok</definedName>
    <definedName name="kok" localSheetId="35">'NOTA 17.7 (2023)'!kok</definedName>
    <definedName name="kok" localSheetId="34">'NOTA 17.7 (2024)'!kok</definedName>
    <definedName name="kok" localSheetId="41">'NOTA 23'!kok</definedName>
    <definedName name="kok" localSheetId="44">'NOTA 23.5'!kok</definedName>
    <definedName name="kok" localSheetId="46">'NOTA 25'!kok</definedName>
    <definedName name="kok" localSheetId="47">'NOTA 26'!kok</definedName>
    <definedName name="kok" localSheetId="48">'NOTA 27'!kok</definedName>
    <definedName name="kok" localSheetId="49">'NOTA 28'!kok</definedName>
    <definedName name="kok" localSheetId="53">'NOTA 33'!kok</definedName>
    <definedName name="kok" localSheetId="54">'NOTA 35 A'!kok</definedName>
    <definedName name="kok" localSheetId="55">'NOTA 35 B'!kok</definedName>
    <definedName name="kok" localSheetId="56">'Nota 35 C'!kok</definedName>
    <definedName name="kok">[0]!kok</definedName>
    <definedName name="nn" localSheetId="1">#REF!</definedName>
    <definedName name="nn" localSheetId="28">#REF!</definedName>
    <definedName name="nn" localSheetId="30">#REF!</definedName>
    <definedName name="nn" localSheetId="31">#REF!</definedName>
    <definedName name="nn" localSheetId="33">#REF!</definedName>
    <definedName name="nn" localSheetId="35">#REF!</definedName>
    <definedName name="nn" localSheetId="34">#REF!</definedName>
    <definedName name="nn" localSheetId="41">#REF!</definedName>
    <definedName name="nn" localSheetId="44">#REF!</definedName>
    <definedName name="nn" localSheetId="46">#REF!</definedName>
    <definedName name="nn" localSheetId="47">#REF!</definedName>
    <definedName name="nn" localSheetId="48">#REF!</definedName>
    <definedName name="nn" localSheetId="49">#REF!</definedName>
    <definedName name="nn" localSheetId="53">#REF!</definedName>
    <definedName name="nn" localSheetId="54">#REF!</definedName>
    <definedName name="nn" localSheetId="55">#REF!</definedName>
    <definedName name="nn" localSheetId="56">#REF!</definedName>
    <definedName name="nn">#REF!</definedName>
    <definedName name="plotting.DialogEnd" localSheetId="0">#N/A</definedName>
    <definedName name="plotting.DialogEnd">'.'!plotting.DialogEnd</definedName>
    <definedName name="plotting.DialogOK" localSheetId="0">#N/A</definedName>
    <definedName name="plotting.DialogOK">'.'!plotting.DialogOK</definedName>
    <definedName name="PRINT" localSheetId="1">ACTIVOS!PRINT</definedName>
    <definedName name="PRINT" localSheetId="28">'NOTA 16 '!PRINT</definedName>
    <definedName name="PRINT" localSheetId="30">'NOTA 17.2 '!PRINT</definedName>
    <definedName name="PRINT" localSheetId="31">'NOTA 17.3'!PRINT</definedName>
    <definedName name="PRINT" localSheetId="33">'NOTA 17.6'!PRINT</definedName>
    <definedName name="PRINT" localSheetId="35">'NOTA 17.7 (2023)'!PRINT</definedName>
    <definedName name="PRINT" localSheetId="34">'NOTA 17.7 (2024)'!PRINT</definedName>
    <definedName name="PRINT" localSheetId="41">'NOTA 23'!PRINT</definedName>
    <definedName name="PRINT" localSheetId="44">'NOTA 23.5'!PRINT</definedName>
    <definedName name="PRINT" localSheetId="46">'NOTA 25'!PRINT</definedName>
    <definedName name="PRINT" localSheetId="47">'NOTA 26'!PRINT</definedName>
    <definedName name="PRINT" localSheetId="48">'NOTA 27'!PRINT</definedName>
    <definedName name="PRINT" localSheetId="49">'NOTA 28'!PRINT</definedName>
    <definedName name="PRINT" localSheetId="53">'NOTA 33'!PRINT</definedName>
    <definedName name="PRINT" localSheetId="54">'NOTA 35 A'!PRINT</definedName>
    <definedName name="PRINT" localSheetId="55">'NOTA 35 B'!PRINT</definedName>
    <definedName name="PRINT" localSheetId="56">'Nota 35 C'!PRINT</definedName>
    <definedName name="PRINT">[0]!PRINT</definedName>
    <definedName name="RES" localSheetId="1">ACTIVOS!RES</definedName>
    <definedName name="RES" localSheetId="28">'NOTA 16 '!RES</definedName>
    <definedName name="RES" localSheetId="30">'NOTA 17.2 '!RES</definedName>
    <definedName name="RES" localSheetId="31">'NOTA 17.3'!RES</definedName>
    <definedName name="RES" localSheetId="33">'NOTA 17.6'!RES</definedName>
    <definedName name="RES" localSheetId="35">'NOTA 17.7 (2023)'!RES</definedName>
    <definedName name="RES" localSheetId="34">'NOTA 17.7 (2024)'!RES</definedName>
    <definedName name="RES" localSheetId="41">'NOTA 23'!RES</definedName>
    <definedName name="RES" localSheetId="44">'NOTA 23.5'!RES</definedName>
    <definedName name="RES" localSheetId="46">'NOTA 25'!RES</definedName>
    <definedName name="RES" localSheetId="47">'NOTA 26'!RES</definedName>
    <definedName name="RES" localSheetId="48">'NOTA 27'!RES</definedName>
    <definedName name="RES" localSheetId="49">'NOTA 28'!RES</definedName>
    <definedName name="RES" localSheetId="53">'NOTA 33'!RES</definedName>
    <definedName name="RES" localSheetId="54">'NOTA 35 A'!RES</definedName>
    <definedName name="RES" localSheetId="55">'NOTA 35 B'!RES</definedName>
    <definedName name="RES" localSheetId="56">'Nota 35 C'!RES</definedName>
    <definedName name="RES">[0]!RES</definedName>
    <definedName name="_xlnm.Print_Titles" localSheetId="0">#REF!</definedName>
    <definedName name="_xlnm.Print_Titles" localSheetId="1">#REF!</definedName>
    <definedName name="_xlnm.Print_Titles" localSheetId="28">#REF!</definedName>
    <definedName name="_xlnm.Print_Titles" localSheetId="30">#REF!</definedName>
    <definedName name="_xlnm.Print_Titles" localSheetId="31">#REF!</definedName>
    <definedName name="_xlnm.Print_Titles" localSheetId="33">#REF!</definedName>
    <definedName name="_xlnm.Print_Titles" localSheetId="35">#REF!</definedName>
    <definedName name="_xlnm.Print_Titles" localSheetId="34">#REF!</definedName>
    <definedName name="_xlnm.Print_Titles" localSheetId="41">#REF!</definedName>
    <definedName name="_xlnm.Print_Titles" localSheetId="44">#REF!</definedName>
    <definedName name="_xlnm.Print_Titles" localSheetId="46">#REF!</definedName>
    <definedName name="_xlnm.Print_Titles" localSheetId="47">#REF!</definedName>
    <definedName name="_xlnm.Print_Titles" localSheetId="48">#REF!</definedName>
    <definedName name="_xlnm.Print_Titles" localSheetId="49">#REF!</definedName>
    <definedName name="_xlnm.Print_Titles" localSheetId="53">#REF!</definedName>
    <definedName name="_xlnm.Print_Titles" localSheetId="54">#REF!</definedName>
    <definedName name="_xlnm.Print_Titles" localSheetId="55">#REF!</definedName>
    <definedName name="_xlnm.Print_Titles" localSheetId="56">#REF!</definedName>
    <definedName name="_xlnm.Print_Titles">#REF!</definedName>
    <definedName name="uhu" localSheetId="1">ACTIVOS!uhu</definedName>
    <definedName name="uhu" localSheetId="28">'NOTA 16 '!uhu</definedName>
    <definedName name="uhu" localSheetId="30">'NOTA 17.2 '!uhu</definedName>
    <definedName name="uhu" localSheetId="31">'NOTA 17.3'!uhu</definedName>
    <definedName name="uhu" localSheetId="33">'NOTA 17.6'!uhu</definedName>
    <definedName name="uhu" localSheetId="35">'NOTA 17.7 (2023)'!uhu</definedName>
    <definedName name="uhu" localSheetId="34">'NOTA 17.7 (2024)'!uhu</definedName>
    <definedName name="uhu" localSheetId="41">'NOTA 23'!uhu</definedName>
    <definedName name="uhu" localSheetId="44">'NOTA 23.5'!uhu</definedName>
    <definedName name="uhu" localSheetId="46">'NOTA 25'!uhu</definedName>
    <definedName name="uhu" localSheetId="47">'NOTA 26'!uhu</definedName>
    <definedName name="uhu" localSheetId="48">'NOTA 27'!uhu</definedName>
    <definedName name="uhu" localSheetId="49">'NOTA 28'!uhu</definedName>
    <definedName name="uhu" localSheetId="53">'NOTA 33'!uhu</definedName>
    <definedName name="uhu" localSheetId="54">'NOTA 35 A'!uhu</definedName>
    <definedName name="uhu" localSheetId="55">'NOTA 35 B'!uhu</definedName>
    <definedName name="uhu" localSheetId="56">'Nota 35 C'!uhu</definedName>
    <definedName name="uhu">[0]!uhu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  <definedName name="ZEROFIN.DESPFIN" localSheetId="1">ACTIVOS!ZEROFIN.DESPFIN</definedName>
    <definedName name="ZEROFIN.DESPFIN" localSheetId="28">'NOTA 16 '!ZEROFIN.DESPFIN</definedName>
    <definedName name="ZEROFIN.DESPFIN" localSheetId="30">'NOTA 17.2 '!ZEROFIN.DESPFIN</definedName>
    <definedName name="ZEROFIN.DESPFIN" localSheetId="31">'NOTA 17.3'!ZEROFIN.DESPFIN</definedName>
    <definedName name="ZEROFIN.DESPFIN" localSheetId="33">'NOTA 17.6'!ZEROFIN.DESPFIN</definedName>
    <definedName name="ZEROFIN.DESPFIN" localSheetId="35">'NOTA 17.7 (2023)'!ZEROFIN.DESPFIN</definedName>
    <definedName name="ZEROFIN.DESPFIN" localSheetId="34">'NOTA 17.7 (2024)'!ZEROFIN.DESPFIN</definedName>
    <definedName name="ZEROFIN.DESPFIN" localSheetId="41">'NOTA 23'!ZEROFIN.DESPFIN</definedName>
    <definedName name="ZEROFIN.DESPFIN" localSheetId="44">'NOTA 23.5'!ZEROFIN.DESPFIN</definedName>
    <definedName name="ZEROFIN.DESPFIN" localSheetId="46">'NOTA 25'!ZEROFIN.DESPFIN</definedName>
    <definedName name="ZEROFIN.DESPFIN" localSheetId="47">'NOTA 26'!ZEROFIN.DESPFIN</definedName>
    <definedName name="ZEROFIN.DESPFIN" localSheetId="48">'NOTA 27'!ZEROFIN.DESPFIN</definedName>
    <definedName name="ZEROFIN.DESPFIN" localSheetId="49">'NOTA 28'!ZEROFIN.DESPFIN</definedName>
    <definedName name="ZEROFIN.DESPFIN" localSheetId="53">'NOTA 33'!ZEROFIN.DESPFIN</definedName>
    <definedName name="ZEROFIN.DESPFIN" localSheetId="54">'NOTA 35 A'!ZEROFIN.DESPFIN</definedName>
    <definedName name="ZEROFIN.DESPFIN" localSheetId="55">'NOTA 35 B'!ZEROFIN.DESPFIN</definedName>
    <definedName name="ZEROFIN.DESPFIN" localSheetId="56">'Nota 35 C'!ZEROFIN.DESPFIN</definedName>
    <definedName name="ZEROFIN.DESPFIN">[0]!ZEROFIN.DESPFIN</definedName>
    <definedName name="ZEROFIN.ZEROFIN" localSheetId="1">ACTIVOS!ZEROFIN.ZEROFIN</definedName>
    <definedName name="ZEROFIN.ZEROFIN" localSheetId="28">'NOTA 16 '!ZEROFIN.ZEROFIN</definedName>
    <definedName name="ZEROFIN.ZEROFIN" localSheetId="30">'NOTA 17.2 '!ZEROFIN.ZEROFIN</definedName>
    <definedName name="ZEROFIN.ZEROFIN" localSheetId="31">'NOTA 17.3'!ZEROFIN.ZEROFIN</definedName>
    <definedName name="ZEROFIN.ZEROFIN" localSheetId="33">'NOTA 17.6'!ZEROFIN.ZEROFIN</definedName>
    <definedName name="ZEROFIN.ZEROFIN" localSheetId="35">'NOTA 17.7 (2023)'!ZEROFIN.ZEROFIN</definedName>
    <definedName name="ZEROFIN.ZEROFIN" localSheetId="34">'NOTA 17.7 (2024)'!ZEROFIN.ZEROFIN</definedName>
    <definedName name="ZEROFIN.ZEROFIN" localSheetId="41">'NOTA 23'!ZEROFIN.ZEROFIN</definedName>
    <definedName name="ZEROFIN.ZEROFIN" localSheetId="44">'NOTA 23.5'!ZEROFIN.ZEROFIN</definedName>
    <definedName name="ZEROFIN.ZEROFIN" localSheetId="46">'NOTA 25'!ZEROFIN.ZEROFIN</definedName>
    <definedName name="ZEROFIN.ZEROFIN" localSheetId="47">'NOTA 26'!ZEROFIN.ZEROFIN</definedName>
    <definedName name="ZEROFIN.ZEROFIN" localSheetId="48">'NOTA 27'!ZEROFIN.ZEROFIN</definedName>
    <definedName name="ZEROFIN.ZEROFIN" localSheetId="49">'NOTA 28'!ZEROFIN.ZEROFIN</definedName>
    <definedName name="ZEROFIN.ZEROFIN" localSheetId="53">'NOTA 33'!ZEROFIN.ZEROFIN</definedName>
    <definedName name="ZEROFIN.ZEROFIN" localSheetId="54">'NOTA 35 A'!ZEROFIN.ZEROFIN</definedName>
    <definedName name="ZEROFIN.ZEROFIN" localSheetId="55">'NOTA 35 B'!ZEROFIN.ZEROFIN</definedName>
    <definedName name="ZEROFIN.ZEROFIN" localSheetId="56">'Nota 35 C'!ZEROFIN.ZEROFIN</definedName>
    <definedName name="ZEROFIN.ZEROFIN">[0]!ZEROFIN.ZEROFIN</definedName>
    <definedName name="zerofin1" localSheetId="1">ACTIVOS!zerofin1</definedName>
    <definedName name="zerofin1" localSheetId="28">'NOTA 16 '!zerofin1</definedName>
    <definedName name="zerofin1" localSheetId="30">'NOTA 17.2 '!zerofin1</definedName>
    <definedName name="zerofin1" localSheetId="31">'NOTA 17.3'!zerofin1</definedName>
    <definedName name="zerofin1" localSheetId="33">'NOTA 17.6'!zerofin1</definedName>
    <definedName name="zerofin1" localSheetId="35">'NOTA 17.7 (2023)'!zerofin1</definedName>
    <definedName name="zerofin1" localSheetId="34">'NOTA 17.7 (2024)'!zerofin1</definedName>
    <definedName name="zerofin1" localSheetId="41">'NOTA 23'!zerofin1</definedName>
    <definedName name="zerofin1" localSheetId="44">'NOTA 23.5'!zerofin1</definedName>
    <definedName name="zerofin1" localSheetId="46">'NOTA 25'!zerofin1</definedName>
    <definedName name="zerofin1" localSheetId="47">'NOTA 26'!zerofin1</definedName>
    <definedName name="zerofin1" localSheetId="48">'NOTA 27'!zerofin1</definedName>
    <definedName name="zerofin1" localSheetId="49">'NOTA 28'!zerofin1</definedName>
    <definedName name="zerofin1" localSheetId="53">'NOTA 33'!zerofin1</definedName>
    <definedName name="zerofin1" localSheetId="54">'NOTA 35 A'!zerofin1</definedName>
    <definedName name="zerofin1" localSheetId="55">'NOTA 35 B'!zerofin1</definedName>
    <definedName name="zerofin1" localSheetId="56">'Nota 35 C'!zerofin1</definedName>
    <definedName name="zerofin1">[0]!zerofin1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58" l="1"/>
  <c r="C23" i="458"/>
  <c r="C24" i="458" l="1"/>
  <c r="D24" i="458"/>
  <c r="C21" i="458"/>
  <c r="F3" i="445"/>
  <c r="C14" i="420" l="1"/>
  <c r="L7" i="452"/>
  <c r="L8" i="452" s="1"/>
  <c r="E54" i="452"/>
  <c r="I53" i="452"/>
  <c r="J54" i="452"/>
  <c r="I52" i="452"/>
  <c r="K54" i="452"/>
  <c r="H50" i="452"/>
  <c r="H54" i="452" s="1"/>
  <c r="I49" i="452"/>
  <c r="L49" i="452" s="1"/>
  <c r="C49" i="452"/>
  <c r="I48" i="452"/>
  <c r="L48" i="452" s="1"/>
  <c r="C48" i="452"/>
  <c r="C47" i="452"/>
  <c r="F50" i="452"/>
  <c r="F54" i="452" s="1"/>
  <c r="C46" i="452"/>
  <c r="L42" i="452"/>
  <c r="L43" i="452" s="1"/>
  <c r="K44" i="452"/>
  <c r="J44" i="452"/>
  <c r="H44" i="452"/>
  <c r="G44" i="452"/>
  <c r="F44" i="452"/>
  <c r="E44" i="452"/>
  <c r="E55" i="452" s="1"/>
  <c r="L38" i="452"/>
  <c r="K38" i="452"/>
  <c r="J38" i="452"/>
  <c r="I38" i="452"/>
  <c r="H38" i="452"/>
  <c r="G38" i="452"/>
  <c r="F38" i="452"/>
  <c r="E38" i="452"/>
  <c r="K29" i="452"/>
  <c r="G29" i="452"/>
  <c r="F29" i="452"/>
  <c r="C54" i="452"/>
  <c r="I18" i="452"/>
  <c r="C53" i="452"/>
  <c r="I17" i="452"/>
  <c r="C52" i="452"/>
  <c r="L16" i="452"/>
  <c r="K15" i="452"/>
  <c r="J15" i="452"/>
  <c r="H15" i="452"/>
  <c r="H19" i="452" s="1"/>
  <c r="C50" i="452"/>
  <c r="I14" i="452"/>
  <c r="L14" i="452" s="1"/>
  <c r="I13" i="452"/>
  <c r="L13" i="452" s="1"/>
  <c r="E12" i="452"/>
  <c r="E15" i="452" s="1"/>
  <c r="E19" i="452" s="1"/>
  <c r="K9" i="452"/>
  <c r="J9" i="452"/>
  <c r="H9" i="452"/>
  <c r="G9" i="452"/>
  <c r="E9" i="452"/>
  <c r="H31" i="451"/>
  <c r="G31" i="451"/>
  <c r="C31" i="451"/>
  <c r="H30" i="451"/>
  <c r="G30" i="451"/>
  <c r="C30" i="451"/>
  <c r="H29" i="451"/>
  <c r="G29" i="451"/>
  <c r="C29" i="451"/>
  <c r="H28" i="451"/>
  <c r="G28" i="451"/>
  <c r="C28" i="451"/>
  <c r="H27" i="451"/>
  <c r="G27" i="451"/>
  <c r="C27" i="451"/>
  <c r="H26" i="451"/>
  <c r="G26" i="451"/>
  <c r="C26" i="451"/>
  <c r="H25" i="451"/>
  <c r="G25" i="451"/>
  <c r="C25" i="451"/>
  <c r="H24" i="451"/>
  <c r="G24" i="451"/>
  <c r="H23" i="451"/>
  <c r="G23" i="451"/>
  <c r="C23" i="451"/>
  <c r="F15" i="451"/>
  <c r="C24" i="451"/>
  <c r="C21" i="451"/>
  <c r="C16" i="410"/>
  <c r="D9" i="410"/>
  <c r="D13" i="409"/>
  <c r="C13" i="409"/>
  <c r="D49" i="407"/>
  <c r="D48" i="407"/>
  <c r="D47" i="407"/>
  <c r="D46" i="407"/>
  <c r="D45" i="407"/>
  <c r="D39" i="407"/>
  <c r="D36" i="407"/>
  <c r="D35" i="407"/>
  <c r="D34" i="407"/>
  <c r="D33" i="407"/>
  <c r="D32" i="407"/>
  <c r="D9" i="407"/>
  <c r="E9" i="407"/>
  <c r="F9" i="407"/>
  <c r="C9" i="407"/>
  <c r="C10" i="406"/>
  <c r="C111" i="450"/>
  <c r="D111" i="450"/>
  <c r="D106" i="450"/>
  <c r="D100" i="450"/>
  <c r="D94" i="450"/>
  <c r="B82" i="450"/>
  <c r="G82" i="450"/>
  <c r="F82" i="450"/>
  <c r="E82" i="450"/>
  <c r="D82" i="450"/>
  <c r="C82" i="450"/>
  <c r="G79" i="450"/>
  <c r="F79" i="450"/>
  <c r="E79" i="450"/>
  <c r="D79" i="450"/>
  <c r="C79" i="450"/>
  <c r="B79" i="450"/>
  <c r="H78" i="450"/>
  <c r="H77" i="450"/>
  <c r="B77" i="450"/>
  <c r="F75" i="450"/>
  <c r="G72" i="450"/>
  <c r="F72" i="450"/>
  <c r="E72" i="450"/>
  <c r="D72" i="450"/>
  <c r="C72" i="450"/>
  <c r="H71" i="450"/>
  <c r="H70" i="450"/>
  <c r="D65" i="450"/>
  <c r="C62" i="450" s="1"/>
  <c r="D58" i="450"/>
  <c r="C55" i="450" s="1"/>
  <c r="D51" i="450"/>
  <c r="C48" i="450" s="1"/>
  <c r="D41" i="450"/>
  <c r="D35" i="450"/>
  <c r="D27" i="450"/>
  <c r="D16" i="450"/>
  <c r="D31" i="450"/>
  <c r="C31" i="450"/>
  <c r="C37" i="450" s="1"/>
  <c r="F45" i="449"/>
  <c r="E44" i="449"/>
  <c r="D44" i="449"/>
  <c r="E42" i="449"/>
  <c r="F40" i="449"/>
  <c r="F39" i="449"/>
  <c r="F38" i="449"/>
  <c r="E37" i="449"/>
  <c r="D37" i="449"/>
  <c r="E35" i="449"/>
  <c r="F33" i="449"/>
  <c r="F32" i="449"/>
  <c r="F31" i="449"/>
  <c r="E30" i="449"/>
  <c r="D30" i="449"/>
  <c r="F26" i="449"/>
  <c r="F25" i="449"/>
  <c r="E24" i="449"/>
  <c r="D24" i="449"/>
  <c r="E22" i="449"/>
  <c r="F20" i="449"/>
  <c r="F19" i="449"/>
  <c r="F18" i="449"/>
  <c r="F17" i="449"/>
  <c r="F16" i="449"/>
  <c r="F15" i="449"/>
  <c r="F14" i="449"/>
  <c r="D13" i="449"/>
  <c r="E11" i="449"/>
  <c r="F9" i="449"/>
  <c r="F8" i="449"/>
  <c r="F7" i="449"/>
  <c r="F6" i="449"/>
  <c r="F5" i="449"/>
  <c r="F25" i="448"/>
  <c r="G16" i="448"/>
  <c r="L16" i="448"/>
  <c r="K16" i="448"/>
  <c r="I16" i="448"/>
  <c r="H16" i="448"/>
  <c r="F16" i="448"/>
  <c r="E16" i="448"/>
  <c r="D16" i="448"/>
  <c r="M7" i="428"/>
  <c r="L7" i="428"/>
  <c r="L22" i="447"/>
  <c r="K22" i="447"/>
  <c r="L53" i="435"/>
  <c r="N53" i="435"/>
  <c r="D9" i="409" l="1"/>
  <c r="F8" i="452"/>
  <c r="M53" i="435"/>
  <c r="G14" i="420"/>
  <c r="F10" i="406"/>
  <c r="C9" i="409"/>
  <c r="L32" i="452"/>
  <c r="F14" i="420"/>
  <c r="E10" i="406"/>
  <c r="C26" i="407"/>
  <c r="E14" i="420"/>
  <c r="K53" i="435"/>
  <c r="J53" i="435"/>
  <c r="O53" i="435"/>
  <c r="C106" i="450"/>
  <c r="D14" i="420"/>
  <c r="C15" i="418"/>
  <c r="D26" i="407"/>
  <c r="C9" i="410"/>
  <c r="D10" i="406"/>
  <c r="D16" i="410"/>
  <c r="C37" i="407"/>
  <c r="D37" i="407" s="1"/>
  <c r="L17" i="452"/>
  <c r="D15" i="418"/>
  <c r="L18" i="452"/>
  <c r="C50" i="407"/>
  <c r="D50" i="407" s="1"/>
  <c r="L31" i="452"/>
  <c r="L33" i="452" s="1"/>
  <c r="G15" i="452"/>
  <c r="G19" i="452" s="1"/>
  <c r="J19" i="452"/>
  <c r="J20" i="452" s="1"/>
  <c r="G33" i="452"/>
  <c r="G34" i="452" s="1"/>
  <c r="I11" i="452"/>
  <c r="L11" i="452" s="1"/>
  <c r="K19" i="452"/>
  <c r="K20" i="452" s="1"/>
  <c r="K33" i="452"/>
  <c r="K34" i="452" s="1"/>
  <c r="L53" i="452"/>
  <c r="E20" i="452"/>
  <c r="I6" i="452"/>
  <c r="I9" i="452" s="1"/>
  <c r="G50" i="452"/>
  <c r="G54" i="452" s="1"/>
  <c r="I54" i="452" s="1"/>
  <c r="L54" i="452" s="1"/>
  <c r="G20" i="452"/>
  <c r="H55" i="452"/>
  <c r="H20" i="452"/>
  <c r="J55" i="452"/>
  <c r="L6" i="452"/>
  <c r="F55" i="452"/>
  <c r="K55" i="452"/>
  <c r="F33" i="452"/>
  <c r="F34" i="452" s="1"/>
  <c r="L52" i="452"/>
  <c r="I12" i="452"/>
  <c r="L12" i="452" s="1"/>
  <c r="I41" i="452"/>
  <c r="I47" i="452"/>
  <c r="L47" i="452" s="1"/>
  <c r="F9" i="452"/>
  <c r="F15" i="452"/>
  <c r="F19" i="452" s="1"/>
  <c r="I19" i="452" s="1"/>
  <c r="L27" i="452"/>
  <c r="L29" i="452" s="1"/>
  <c r="I46" i="452"/>
  <c r="L51" i="452"/>
  <c r="E15" i="451"/>
  <c r="G32" i="451"/>
  <c r="H32" i="451"/>
  <c r="E32" i="451"/>
  <c r="F32" i="451"/>
  <c r="C94" i="450"/>
  <c r="H72" i="450"/>
  <c r="H81" i="450"/>
  <c r="H82" i="450" s="1"/>
  <c r="C35" i="450"/>
  <c r="H80" i="450"/>
  <c r="D43" i="450"/>
  <c r="C65" i="450"/>
  <c r="C41" i="450"/>
  <c r="H79" i="450"/>
  <c r="C51" i="450"/>
  <c r="C46" i="450"/>
  <c r="C53" i="450"/>
  <c r="C60" i="450" s="1"/>
  <c r="C90" i="450" s="1"/>
  <c r="C96" i="450" s="1"/>
  <c r="C102" i="450" s="1"/>
  <c r="C108" i="450" s="1"/>
  <c r="C99" i="450"/>
  <c r="C100" i="450" s="1"/>
  <c r="C20" i="450"/>
  <c r="C27" i="450"/>
  <c r="C16" i="450"/>
  <c r="D20" i="450"/>
  <c r="D37" i="450"/>
  <c r="C58" i="450"/>
  <c r="D28" i="449"/>
  <c r="F28" i="449"/>
  <c r="D22" i="449"/>
  <c r="D42" i="449"/>
  <c r="D11" i="449"/>
  <c r="D35" i="449"/>
  <c r="M11" i="448"/>
  <c r="E14" i="448"/>
  <c r="I14" i="448"/>
  <c r="M12" i="448"/>
  <c r="K14" i="448"/>
  <c r="L1" i="448"/>
  <c r="J14" i="448"/>
  <c r="M10" i="448"/>
  <c r="J16" i="448"/>
  <c r="M7" i="448"/>
  <c r="M13" i="448"/>
  <c r="D14" i="448"/>
  <c r="M6" i="448"/>
  <c r="M9" i="448"/>
  <c r="M15" i="448"/>
  <c r="M16" i="448" s="1"/>
  <c r="G14" i="448"/>
  <c r="H14" i="448"/>
  <c r="C14" i="448"/>
  <c r="L14" i="448"/>
  <c r="M8" i="448"/>
  <c r="C16" i="448"/>
  <c r="K19" i="447"/>
  <c r="L19" i="447"/>
  <c r="K37" i="447"/>
  <c r="L37" i="447"/>
  <c r="I53" i="435"/>
  <c r="D12" i="386"/>
  <c r="D59" i="385"/>
  <c r="D32" i="385"/>
  <c r="D17" i="385"/>
  <c r="H5" i="380"/>
  <c r="E40" i="294"/>
  <c r="E32" i="294"/>
  <c r="D32" i="294"/>
  <c r="E27" i="294"/>
  <c r="D27" i="294"/>
  <c r="E30" i="293"/>
  <c r="E31" i="293" s="1"/>
  <c r="D30" i="293"/>
  <c r="D31" i="293" s="1"/>
  <c r="E19" i="293"/>
  <c r="D19" i="293"/>
  <c r="E18" i="430"/>
  <c r="E31" i="430"/>
  <c r="D31" i="430"/>
  <c r="D32" i="430" s="1"/>
  <c r="D18" i="430"/>
  <c r="C30" i="392" l="1"/>
  <c r="D20" i="384"/>
  <c r="K18" i="393"/>
  <c r="E44" i="393"/>
  <c r="D9" i="398"/>
  <c r="K19" i="393"/>
  <c r="I44" i="393"/>
  <c r="C43" i="450"/>
  <c r="D25" i="385"/>
  <c r="F30" i="392"/>
  <c r="K21" i="393"/>
  <c r="L34" i="452"/>
  <c r="D10" i="383"/>
  <c r="D10" i="385"/>
  <c r="D11" i="392"/>
  <c r="E15" i="400"/>
  <c r="D50" i="385"/>
  <c r="I29" i="388"/>
  <c r="K20" i="393"/>
  <c r="K17" i="393"/>
  <c r="F44" i="393"/>
  <c r="D42" i="396"/>
  <c r="F9" i="425"/>
  <c r="D30" i="392"/>
  <c r="K16" i="393"/>
  <c r="D30" i="396"/>
  <c r="D44" i="393"/>
  <c r="I22" i="393"/>
  <c r="D24" i="383"/>
  <c r="H22" i="393"/>
  <c r="D41" i="385"/>
  <c r="J44" i="393"/>
  <c r="D66" i="394"/>
  <c r="G55" i="452"/>
  <c r="I55" i="452" s="1"/>
  <c r="L19" i="452"/>
  <c r="F20" i="452"/>
  <c r="L15" i="452"/>
  <c r="I44" i="452"/>
  <c r="L41" i="452"/>
  <c r="L9" i="452"/>
  <c r="L20" i="452" s="1"/>
  <c r="I15" i="452"/>
  <c r="L46" i="452"/>
  <c r="L50" i="452" s="1"/>
  <c r="I50" i="452"/>
  <c r="I20" i="452"/>
  <c r="D53" i="450"/>
  <c r="D60" i="450" s="1"/>
  <c r="D90" i="450" s="1"/>
  <c r="D96" i="450" s="1"/>
  <c r="D102" i="450" s="1"/>
  <c r="D108" i="450" s="1"/>
  <c r="D46" i="450"/>
  <c r="H58" i="449"/>
  <c r="H60" i="449"/>
  <c r="H56" i="449"/>
  <c r="F22" i="449"/>
  <c r="F35" i="449"/>
  <c r="F42" i="449"/>
  <c r="F11" i="449"/>
  <c r="M14" i="448"/>
  <c r="E32" i="430"/>
  <c r="G9" i="425"/>
  <c r="D39" i="392"/>
  <c r="E30" i="392"/>
  <c r="H44" i="393"/>
  <c r="G22" i="393"/>
  <c r="G44" i="393"/>
  <c r="E66" i="394"/>
  <c r="J22" i="393"/>
  <c r="F15" i="400"/>
  <c r="D16" i="396"/>
  <c r="D50" i="398"/>
  <c r="D51" i="398" s="1"/>
  <c r="C17" i="395"/>
  <c r="C66" i="394"/>
  <c r="D10" i="384"/>
  <c r="K22" i="393" l="1"/>
  <c r="L44" i="452"/>
  <c r="L55" i="452" s="1"/>
  <c r="H55" i="449"/>
  <c r="H57" i="449"/>
  <c r="H59" i="449"/>
  <c r="H61" i="449"/>
  <c r="D40" i="294"/>
  <c r="C12" i="386" l="1"/>
  <c r="C10" i="385"/>
  <c r="C32" i="385"/>
  <c r="C17" i="385" l="1"/>
  <c r="C50" i="385"/>
  <c r="C41" i="385"/>
  <c r="C25" i="385"/>
  <c r="N26" i="435" l="1"/>
  <c r="O26" i="435" l="1"/>
  <c r="J26" i="435"/>
  <c r="K26" i="435"/>
  <c r="L26" i="435"/>
  <c r="M26" i="435"/>
  <c r="I26" i="435"/>
  <c r="C15" i="400" l="1"/>
  <c r="D15" i="400"/>
  <c r="C50" i="398" l="1"/>
  <c r="C9" i="398"/>
  <c r="D30" i="394" l="1"/>
  <c r="D13" i="394" l="1"/>
  <c r="D34" i="394"/>
  <c r="H17" i="388"/>
  <c r="I17" i="388"/>
  <c r="H29" i="388"/>
  <c r="D20" i="394"/>
  <c r="D24" i="394"/>
  <c r="D9" i="394" l="1"/>
  <c r="C42" i="396" l="1"/>
  <c r="C16" i="396"/>
  <c r="C30" i="396"/>
  <c r="O19" i="397" l="1"/>
  <c r="O22" i="397"/>
  <c r="O21" i="397"/>
  <c r="O28" i="397"/>
  <c r="O23" i="397"/>
  <c r="O20" i="397"/>
  <c r="O24" i="397"/>
  <c r="O25" i="397"/>
  <c r="O26" i="397"/>
  <c r="O27" i="397"/>
  <c r="D52" i="392" l="1"/>
  <c r="E58" i="294"/>
  <c r="E37" i="294"/>
  <c r="F66" i="394" l="1"/>
  <c r="D33" i="393" l="1"/>
  <c r="I33" i="393"/>
  <c r="H33" i="393"/>
  <c r="J33" i="393"/>
  <c r="K6" i="393"/>
  <c r="H12" i="393"/>
  <c r="I12" i="393"/>
  <c r="E33" i="393"/>
  <c r="J12" i="393"/>
  <c r="G33" i="393"/>
  <c r="D58" i="294" l="1"/>
  <c r="C59" i="385" l="1"/>
  <c r="C9" i="386"/>
  <c r="C87" i="394"/>
  <c r="D17" i="395" l="1"/>
  <c r="K11" i="393"/>
  <c r="K10" i="393"/>
  <c r="D87" i="394"/>
  <c r="K9" i="393"/>
  <c r="C10" i="384"/>
  <c r="K8" i="393"/>
  <c r="K7" i="393"/>
  <c r="C51" i="398"/>
  <c r="C20" i="384"/>
  <c r="E87" i="394"/>
  <c r="K12" i="393" l="1"/>
  <c r="G12" i="393"/>
  <c r="E60" i="294"/>
  <c r="C39" i="392"/>
  <c r="F87" i="394"/>
  <c r="O29" i="397"/>
  <c r="O30" i="397" s="1"/>
  <c r="D60" i="294" l="1"/>
  <c r="F33" i="393" l="1"/>
  <c r="E17" i="395" l="1"/>
  <c r="C24" i="383" l="1"/>
  <c r="C20" i="392" l="1"/>
  <c r="E20" i="392" l="1"/>
  <c r="D20" i="392"/>
  <c r="F20" i="392"/>
  <c r="C52" i="392" l="1"/>
  <c r="C11" i="392" l="1"/>
  <c r="C52" i="394" l="1"/>
  <c r="E52" i="394" l="1"/>
  <c r="C34" i="394" l="1"/>
  <c r="D52" i="394"/>
  <c r="F52" i="394" l="1"/>
  <c r="C30" i="394" l="1"/>
  <c r="C13" i="394" l="1"/>
  <c r="C9" i="394"/>
  <c r="C20" i="394" l="1"/>
  <c r="C24" i="394"/>
  <c r="F17" i="395" l="1"/>
  <c r="G17" i="395" l="1"/>
  <c r="C10" i="383" l="1"/>
  <c r="D37" i="294" l="1"/>
</calcChain>
</file>

<file path=xl/sharedStrings.xml><?xml version="1.0" encoding="utf-8"?>
<sst xmlns="http://schemas.openxmlformats.org/spreadsheetml/2006/main" count="3996" uniqueCount="1418">
  <si>
    <t>Cencosud Perú S.A.</t>
  </si>
  <si>
    <t>Tres Palmeras S.A.</t>
  </si>
  <si>
    <t>Extranjera</t>
  </si>
  <si>
    <t>77.301.910-K</t>
  </si>
  <si>
    <t>Gasto (Ingreso) por Impuesto a las Ganancias por Partes Corrientes y Diferidas (Presentación)</t>
  </si>
  <si>
    <t>Pasivos por impuestos corrientes, no corrientes</t>
  </si>
  <si>
    <t>Activos por impuestos corrientes, no corrientes</t>
  </si>
  <si>
    <t>Otros pasivos</t>
  </si>
  <si>
    <t>Activos Intangibles, Neto</t>
  </si>
  <si>
    <t>Revalúo de propiedades de inversión</t>
  </si>
  <si>
    <t>Otros ingresos</t>
  </si>
  <si>
    <t>Recuperación de comisiones</t>
  </si>
  <si>
    <t>76.062.794-1</t>
  </si>
  <si>
    <t>Costo mercaderías vendidas</t>
  </si>
  <si>
    <t>Con vencimiento menor de tres meses</t>
  </si>
  <si>
    <t>Con vencimiento entre tres y seis meses</t>
  </si>
  <si>
    <t>Inventarios corrientes</t>
  </si>
  <si>
    <t>Activos por impuestos corrientes, corrientes</t>
  </si>
  <si>
    <t>Pasivos por impuestos corrientes, corrientes</t>
  </si>
  <si>
    <t>Descripción de la transacción</t>
  </si>
  <si>
    <t>Resultado integral total</t>
  </si>
  <si>
    <t>Resultado integral atribuible a participaciones no controladoras</t>
  </si>
  <si>
    <t>Activos Intangibles de Vida Finita</t>
  </si>
  <si>
    <t>Patentes, Marcas Registradas y otros Derechos, Neto</t>
  </si>
  <si>
    <t>Programas Informáticos, Neto</t>
  </si>
  <si>
    <t>Otros Activos Intangibles Identificables, Neto</t>
  </si>
  <si>
    <t>Activos Intangibles Identificables, Neto</t>
  </si>
  <si>
    <t>Activos Intangibles Bruto</t>
  </si>
  <si>
    <t>Activos Intangibles de Vida Finita, Neto</t>
  </si>
  <si>
    <t>Activos Intangibles de Vida Indefinida, Neto</t>
  </si>
  <si>
    <t>Activos Intangibles Identificables Bruto</t>
  </si>
  <si>
    <t>Amortización Acumulada y Deterioro del Valor</t>
  </si>
  <si>
    <t>Programas Informáticos</t>
  </si>
  <si>
    <t>Otros Activos Intangibles Identificables</t>
  </si>
  <si>
    <t>Otros activos no financieros corrientes</t>
  </si>
  <si>
    <t>Dólares Estadounidenses</t>
  </si>
  <si>
    <t>Nuevos Soles Peruanos</t>
  </si>
  <si>
    <t>Reales Brasileños</t>
  </si>
  <si>
    <t>Nuevo Sol Peruano</t>
  </si>
  <si>
    <t>Argentina</t>
  </si>
  <si>
    <t>Nombre Acreedor</t>
  </si>
  <si>
    <t>Tipo de amortización</t>
  </si>
  <si>
    <t>Tasa Efectiva</t>
  </si>
  <si>
    <t>Tasa Nominal</t>
  </si>
  <si>
    <t>Vencimiento</t>
  </si>
  <si>
    <t>5 o más años</t>
  </si>
  <si>
    <t>No Corriente</t>
  </si>
  <si>
    <t>Otros gastos, por función</t>
  </si>
  <si>
    <t>AL</t>
  </si>
  <si>
    <t>Gasto (Ingreso) por Impuesto a las Ganancias por Partes Extranjera y Nacional (Presentación)</t>
  </si>
  <si>
    <t>Total</t>
  </si>
  <si>
    <t>Otros</t>
  </si>
  <si>
    <t xml:space="preserve">Saldo al </t>
  </si>
  <si>
    <t>Efectivo en Caja</t>
  </si>
  <si>
    <t>Saldos en Bancos</t>
  </si>
  <si>
    <t>Moneda</t>
  </si>
  <si>
    <t>Transacciones</t>
  </si>
  <si>
    <t>Profesión</t>
  </si>
  <si>
    <t>Ingeniero Comercial</t>
  </si>
  <si>
    <t>Heike Paulmann Koepfer</t>
  </si>
  <si>
    <t>Director</t>
  </si>
  <si>
    <t>Peter Paulmann Koepfer</t>
  </si>
  <si>
    <t>Fecha</t>
  </si>
  <si>
    <t>$CL/US$</t>
  </si>
  <si>
    <t>$CL/UF</t>
  </si>
  <si>
    <t>$CL/$ Argentinos</t>
  </si>
  <si>
    <t>$CL/$ Colombianos</t>
  </si>
  <si>
    <t>$CL/ Nuevo Sol Peruano</t>
  </si>
  <si>
    <t>$CL/ Real Brasileño</t>
  </si>
  <si>
    <t>-</t>
  </si>
  <si>
    <t>Incremento (disminución) en el cambio de moneda extranjera</t>
  </si>
  <si>
    <t>Otros activos financieros corrientes</t>
  </si>
  <si>
    <t>ACTIVOS DE LARGO PLAZO POR PAÍS</t>
  </si>
  <si>
    <t>Más de cinco años</t>
  </si>
  <si>
    <t>Concesionarios</t>
  </si>
  <si>
    <t>Propiedades, plantas y equipos</t>
  </si>
  <si>
    <t>Cencosud S.A Argentina</t>
  </si>
  <si>
    <t>Garantía</t>
  </si>
  <si>
    <t>Comercializadora Costanera Center S.P.A.</t>
  </si>
  <si>
    <t>76.203.299-6</t>
  </si>
  <si>
    <t>Clases Otros Activos Financieros no corrientes</t>
  </si>
  <si>
    <t>Pago de intereses</t>
  </si>
  <si>
    <t>Pago de amortización</t>
  </si>
  <si>
    <t>Periodicidad</t>
  </si>
  <si>
    <t>Valor contable</t>
  </si>
  <si>
    <t>Colocación en Chile o en el extranjero</t>
  </si>
  <si>
    <t>Tasa de interés</t>
  </si>
  <si>
    <t>Cuenta</t>
  </si>
  <si>
    <t>Acreedores comerciales</t>
  </si>
  <si>
    <t>No Corrientes</t>
  </si>
  <si>
    <t>Saldos al</t>
  </si>
  <si>
    <t>Clase de provisiones</t>
  </si>
  <si>
    <t>Movimiento en provisiones</t>
  </si>
  <si>
    <t>Provisiones adicionales</t>
  </si>
  <si>
    <t>Saldo inicial</t>
  </si>
  <si>
    <t>Mejoramiento del hogar</t>
  </si>
  <si>
    <t xml:space="preserve">Inventarios  por negocios al </t>
  </si>
  <si>
    <t>Materias Primas</t>
  </si>
  <si>
    <t>Mercaderías</t>
  </si>
  <si>
    <t>Naturaleza de la relación</t>
  </si>
  <si>
    <t>Adiciones</t>
  </si>
  <si>
    <t>Inversiones en Asociadas</t>
  </si>
  <si>
    <t>Pasivos por impuestos diferido relativos a propiedades, planta y equipos y propiedades de inversión</t>
  </si>
  <si>
    <t>Trabajadores y
Otros</t>
  </si>
  <si>
    <t>Total Cambios</t>
  </si>
  <si>
    <t>Deudores tarjeta de crédito bruto corriente</t>
  </si>
  <si>
    <t>Total Deudores Tarjeta de Crédito</t>
  </si>
  <si>
    <t>Vida para vehículos de motor</t>
  </si>
  <si>
    <t>Vida para mejoras de bienes arrendados</t>
  </si>
  <si>
    <t xml:space="preserve">Vida para otras propiedades, planta y equipo </t>
  </si>
  <si>
    <t>Marca Prezunic</t>
  </si>
  <si>
    <t>Activos corrientes totales</t>
  </si>
  <si>
    <t>Patentes, Marcas registradas y otros</t>
  </si>
  <si>
    <t>Otros activos intangibles identificables</t>
  </si>
  <si>
    <t>Programas informáticos</t>
  </si>
  <si>
    <t>Activos Intangibles Identificables Individuales Significativos</t>
  </si>
  <si>
    <t>Documentos y Otras cuentas por cobrar neto no corriente</t>
  </si>
  <si>
    <t>Activos por impuestos corrientes, total</t>
  </si>
  <si>
    <t>Valores compensados</t>
  </si>
  <si>
    <t>Activos por impuestos corrientes</t>
  </si>
  <si>
    <t>Profesionales y Técnicos</t>
  </si>
  <si>
    <t>Colombia</t>
  </si>
  <si>
    <t>Brasil</t>
  </si>
  <si>
    <t>Retenciones</t>
  </si>
  <si>
    <t>Reclamaciones legales</t>
  </si>
  <si>
    <t>Instalaciones Fijas y Accesorios, Neto
M$</t>
  </si>
  <si>
    <t>Vehículos de Motor, Neto
M$</t>
  </si>
  <si>
    <t>porcentual</t>
  </si>
  <si>
    <t xml:space="preserve">Participación grupo Paulmann al </t>
  </si>
  <si>
    <t>Mejoras de Bienes Arrendados, Neto
M$</t>
  </si>
  <si>
    <t>Gasto por Depreciación</t>
  </si>
  <si>
    <t xml:space="preserve">Otorgante de la garantía                    </t>
  </si>
  <si>
    <t>Empresa</t>
  </si>
  <si>
    <t>Gerentes y
Ejecutivos
Principales</t>
  </si>
  <si>
    <t>País</t>
  </si>
  <si>
    <t>RUT</t>
  </si>
  <si>
    <t>Nombre Sociedad</t>
  </si>
  <si>
    <t>Porcentaje de Participación</t>
  </si>
  <si>
    <t>Directo</t>
  </si>
  <si>
    <t>Indirecto</t>
  </si>
  <si>
    <t>Chile</t>
  </si>
  <si>
    <t>81.201.000-K</t>
  </si>
  <si>
    <t>Cencosud Retail S.A.</t>
  </si>
  <si>
    <t>Tarjeta Argentina</t>
  </si>
  <si>
    <t xml:space="preserve">Tramos de Morosidad </t>
  </si>
  <si>
    <t>Clientes No Repactados</t>
  </si>
  <si>
    <t>Cartera No Repactada Bruta</t>
  </si>
  <si>
    <t>Clientes Repactados</t>
  </si>
  <si>
    <t>Promedio Ponderado de Número de Acciones, Básico</t>
  </si>
  <si>
    <t>76.568.660-1</t>
  </si>
  <si>
    <t>M$</t>
  </si>
  <si>
    <t>Nota</t>
  </si>
  <si>
    <t>ACTIVOS CORRIENTES</t>
  </si>
  <si>
    <t>ACTIVOS NO CORRIENTES</t>
  </si>
  <si>
    <t>TOTAL ACTIVOS</t>
  </si>
  <si>
    <t>Movimientos en activos por impuestos diferidos</t>
  </si>
  <si>
    <t>Activos por impuestos diferidos, Saldo inicial</t>
  </si>
  <si>
    <t>Activos por impuestos diferidos, Saldo final</t>
  </si>
  <si>
    <t>Pasivos por impuestos diferidos, Saldo inicial</t>
  </si>
  <si>
    <t>Costos de Inventarios Reconocidos como gastos durante el ejercicio</t>
  </si>
  <si>
    <t>Otras propiedades, plantas y equipos</t>
  </si>
  <si>
    <t>Totales</t>
  </si>
  <si>
    <t>Equipamiento de tecnología de la información</t>
  </si>
  <si>
    <t>Mejoras de los bienes arrendados</t>
  </si>
  <si>
    <t>Método Utilizado para la Depreciación de Propiedades, Planta y Equipo (Vida)</t>
  </si>
  <si>
    <t>Explicación de la tasa</t>
  </si>
  <si>
    <t>Vida  Mínima</t>
  </si>
  <si>
    <t>Vida para edificios</t>
  </si>
  <si>
    <t>Vida para planta y equipo</t>
  </si>
  <si>
    <t>Vida para equipamiento de tecnologías de la información</t>
  </si>
  <si>
    <t>SALDOS</t>
  </si>
  <si>
    <t>RESULTADOS</t>
  </si>
  <si>
    <t>181 y más</t>
  </si>
  <si>
    <t>Vacaciones</t>
  </si>
  <si>
    <t>Efecto en resultados (Cargo/Abono)</t>
  </si>
  <si>
    <t>Cambios</t>
  </si>
  <si>
    <t xml:space="preserve">Mayores accionistas al </t>
  </si>
  <si>
    <t>acciones</t>
  </si>
  <si>
    <t>Número de</t>
  </si>
  <si>
    <t>Participación</t>
  </si>
  <si>
    <t>Otro incremento (decremento) en cargo por impuestos legales</t>
  </si>
  <si>
    <t>Otras Ganancias (Pérdidas)</t>
  </si>
  <si>
    <t>Gasto (Ingreso) por Impuesto a las Ganancias</t>
  </si>
  <si>
    <t>76.168.900-2</t>
  </si>
  <si>
    <t>96.973.670-5</t>
  </si>
  <si>
    <t>Clases de Efectivo</t>
  </si>
  <si>
    <t>Otros pasivos no financieros corrientes</t>
  </si>
  <si>
    <t>Total otros pasivos no financieros corrientes</t>
  </si>
  <si>
    <t>Flujos de efectivo procedentes de (utilizados en) actividades de operación</t>
  </si>
  <si>
    <t>SUDCO Servicios Regionales S.A.</t>
  </si>
  <si>
    <t>Total Propiedades, plantas y equipos</t>
  </si>
  <si>
    <t>Total Cauciones Obtenidas</t>
  </si>
  <si>
    <t>Gasto por impuestos corrientes</t>
  </si>
  <si>
    <t>Ajustes al impuesto corriente del periodo anterior</t>
  </si>
  <si>
    <t>Documentos y Otras cuentas por cobrar bruto corriente</t>
  </si>
  <si>
    <t>Importe de Gastos Directos de Operación de las Propiedades de Inversión Generadoras de Ingresos por Alquileres</t>
  </si>
  <si>
    <t>Otros pasivos financieros</t>
  </si>
  <si>
    <t>Total otros pasivos no financieros no corrientes</t>
  </si>
  <si>
    <t>por beneficios a empleados</t>
  </si>
  <si>
    <t>Detalle de provisiones corrientes</t>
  </si>
  <si>
    <t xml:space="preserve">Total </t>
  </si>
  <si>
    <t>77.312.480-9</t>
  </si>
  <si>
    <t>99.586.230-1</t>
  </si>
  <si>
    <t>79.829.500-4</t>
  </si>
  <si>
    <t>84.658.300-9</t>
  </si>
  <si>
    <t>88.235.500-4</t>
  </si>
  <si>
    <t>96.732.790-5</t>
  </si>
  <si>
    <t>Gasto por Impuestos Diferidos, Neto, Total</t>
  </si>
  <si>
    <t>Total Ingresos por Segmento</t>
  </si>
  <si>
    <t>Ingresos entre Segmentos</t>
  </si>
  <si>
    <t>Shopping Centers</t>
  </si>
  <si>
    <t>Ingresos de terceros</t>
  </si>
  <si>
    <t>Subsidiaria</t>
  </si>
  <si>
    <t>76.476.830-2</t>
  </si>
  <si>
    <t>Activos por impuestos diferido relativos a pérdidas fiscales</t>
  </si>
  <si>
    <t>Clases Otros Activos Financieros corrientes</t>
  </si>
  <si>
    <t>76.398.410-9</t>
  </si>
  <si>
    <t>Meldar Capacitación Ltda.</t>
  </si>
  <si>
    <t>Saldos de deuda por créditos con garantía directa</t>
  </si>
  <si>
    <t>96.988.680-4</t>
  </si>
  <si>
    <t>96.989.640-0</t>
  </si>
  <si>
    <t>96.988.700-2</t>
  </si>
  <si>
    <t>%</t>
  </si>
  <si>
    <t>Comisiones (*)</t>
  </si>
  <si>
    <t>Modelo del valor razonable</t>
  </si>
  <si>
    <t>Cuotas de Fondos Mutuos</t>
  </si>
  <si>
    <t>Adquisición de Acciones Propias</t>
  </si>
  <si>
    <t>Flujos de efectivo procedentes de (utilizados en) actividades de financiación</t>
  </si>
  <si>
    <t>Acreedor de la Garantía</t>
  </si>
  <si>
    <t>Tipo Garantía</t>
  </si>
  <si>
    <t>Tipo</t>
  </si>
  <si>
    <t>Gasto por Impuestos Diferidos, Neto, Extranjero</t>
  </si>
  <si>
    <t xml:space="preserve">Gastos de Administración </t>
  </si>
  <si>
    <t>Gasto por Impuestos Diferidos, Neto, Nacional</t>
  </si>
  <si>
    <t>Efecto impositivo de tasas en otras jurisdicciones</t>
  </si>
  <si>
    <t>Perini Comercial de Alimentos Ltda.</t>
  </si>
  <si>
    <t>Ajustes al gasto por impuestos utilizando la tasa legal, Total</t>
  </si>
  <si>
    <t>Activos Intangibles de Vida Finita, Bruto</t>
  </si>
  <si>
    <t>Activos Intangibles de Vida Indefinida, Bruto</t>
  </si>
  <si>
    <t>Patentes, Marcas Registradas y otros Derechos, Bruto</t>
  </si>
  <si>
    <t>Programas Informáticos, Bruto</t>
  </si>
  <si>
    <t>Otros Activos Intangibles Identificables, Bruto</t>
  </si>
  <si>
    <t>Vida útil en años</t>
  </si>
  <si>
    <t>Gasto por impuestos corrientes, Neto, Total</t>
  </si>
  <si>
    <t>INFORMACIÓN REGIONAL POR SEGMENTO</t>
  </si>
  <si>
    <t>Mejoramiento del Hogar</t>
  </si>
  <si>
    <t>Servicios Financieros (Tarjetas + Seguros + Banco)</t>
  </si>
  <si>
    <t>Servicios de apoyo, Financiamiento, Ajustes y Otros</t>
  </si>
  <si>
    <t>TOTAL CONSOLIDADO</t>
  </si>
  <si>
    <t>CHILE</t>
  </si>
  <si>
    <t>ARGENTINA</t>
  </si>
  <si>
    <t>PERÚ</t>
  </si>
  <si>
    <t>BRASIL</t>
  </si>
  <si>
    <t>COLOMBIA</t>
  </si>
  <si>
    <t>ESTADO DE RESULTADOS CONSOLIDADOS</t>
  </si>
  <si>
    <t>Ingresos de actividades ordinarias con Terceros</t>
  </si>
  <si>
    <t>Margen bruto</t>
  </si>
  <si>
    <t>Gastos de Administración, Ventas y Otros</t>
  </si>
  <si>
    <t>Otras ganancias y pérdidas netas</t>
  </si>
  <si>
    <t>Segmento País</t>
  </si>
  <si>
    <t>96.978.180-8</t>
  </si>
  <si>
    <t>78.410.310-2</t>
  </si>
  <si>
    <t>Comercial Food And Fantasy Ltda.</t>
  </si>
  <si>
    <t>76.433.310-1</t>
  </si>
  <si>
    <t>83.123.700-7</t>
  </si>
  <si>
    <t>Mercado Mayorista P y P Ltda.</t>
  </si>
  <si>
    <t>Cartera No Repactada</t>
  </si>
  <si>
    <t>Cartera Repactada</t>
  </si>
  <si>
    <t>Cartera Total</t>
  </si>
  <si>
    <t>O-E</t>
  </si>
  <si>
    <t xml:space="preserve">Otro Incremento (Decremento)  </t>
  </si>
  <si>
    <t>Período de Amortización Restante de Activo Intangible Identificables Significativos</t>
  </si>
  <si>
    <t>Línea de Partida en el Estado de Resultados que Incluye Amortización de Activos Intangibles Identificables</t>
  </si>
  <si>
    <t>TOTAL</t>
  </si>
  <si>
    <t>Indefinida</t>
  </si>
  <si>
    <t>Construcciones en curso</t>
  </si>
  <si>
    <t>Terrenos</t>
  </si>
  <si>
    <t>Edificios</t>
  </si>
  <si>
    <t>Planta y equipos</t>
  </si>
  <si>
    <t>Instalaciones fijas y accesorios</t>
  </si>
  <si>
    <t>Vehículos de motor</t>
  </si>
  <si>
    <t>Mejoras de bienes arrendados</t>
  </si>
  <si>
    <t>USD</t>
  </si>
  <si>
    <t>Julio Moura Neto</t>
  </si>
  <si>
    <t>Expresado en miles de pesos chilenos (M$)</t>
  </si>
  <si>
    <t>Programa de Fidelización</t>
  </si>
  <si>
    <t>Gastos por bonos</t>
  </si>
  <si>
    <t>Cavas y Viñas El Acequion S.A.</t>
  </si>
  <si>
    <t>Construcción en Curso
M$</t>
  </si>
  <si>
    <t>Terrenos
M$</t>
  </si>
  <si>
    <t>Edificios, Neto
M$</t>
  </si>
  <si>
    <t>Planta y Equipos, Neto
M$</t>
  </si>
  <si>
    <t>Equipamiento de Tecnologías de la Información, Neto
M$</t>
  </si>
  <si>
    <t>Con vencimiento entre seis y doce meses</t>
  </si>
  <si>
    <t>Con vencimiento mayor a doce meses</t>
  </si>
  <si>
    <t xml:space="preserve">Por los períodos comprendidos </t>
  </si>
  <si>
    <t>SOCIEDAD</t>
  </si>
  <si>
    <t>Rubros</t>
  </si>
  <si>
    <t>Corriente</t>
  </si>
  <si>
    <t>No corriente</t>
  </si>
  <si>
    <t>Obligaciones con el público</t>
  </si>
  <si>
    <t>Incremento (decremento) en activos por impuestos diferidos</t>
  </si>
  <si>
    <t>Cartera de Deudores</t>
  </si>
  <si>
    <t>Comisiones percibidas por anticipado</t>
  </si>
  <si>
    <t>Patrimonio</t>
  </si>
  <si>
    <t>Perú</t>
  </si>
  <si>
    <t>Loyalti Del Perú S.A.C.</t>
  </si>
  <si>
    <t>Total ingresos diferidos reclasificados no corriente</t>
  </si>
  <si>
    <t>Venta de Bienes</t>
  </si>
  <si>
    <t>Prestación de Servicios</t>
  </si>
  <si>
    <t>Gastos por naturaleza</t>
  </si>
  <si>
    <t>Depreciaciones</t>
  </si>
  <si>
    <t>Amortizaciones</t>
  </si>
  <si>
    <t>Depreciaciones y amortizaciones</t>
  </si>
  <si>
    <t>Resultado Financiero</t>
  </si>
  <si>
    <t>Ingresos financieros</t>
  </si>
  <si>
    <t>Gastos financieros</t>
  </si>
  <si>
    <t>Resultado Disponible para Accionistas Comunes, Básico</t>
  </si>
  <si>
    <t>Ganancia (pérdida), atribuible a los propietarios de la controladora</t>
  </si>
  <si>
    <t>Ganancia (pérdida), atribuible a participaciones no controladoras</t>
  </si>
  <si>
    <t>Abogado</t>
  </si>
  <si>
    <t>Netos</t>
  </si>
  <si>
    <t>Brutos</t>
  </si>
  <si>
    <t>FLUJOS CONSOLIDADOS POR SEGMENTO</t>
  </si>
  <si>
    <t>Nº de inscripción o identificación</t>
  </si>
  <si>
    <t>Serie</t>
  </si>
  <si>
    <t>Monto nominal colocado vigente</t>
  </si>
  <si>
    <t>Unidad de reajuste del bono</t>
  </si>
  <si>
    <t>Plazo final</t>
  </si>
  <si>
    <t xml:space="preserve">Clases de inventarios corrientes </t>
  </si>
  <si>
    <t xml:space="preserve">Información Adicional de Inventarios corrientes </t>
  </si>
  <si>
    <t xml:space="preserve">Adiciones  </t>
  </si>
  <si>
    <t>Retiros</t>
  </si>
  <si>
    <t>Amortización</t>
  </si>
  <si>
    <t xml:space="preserve">Participación en Ganancia (Pérdida)   </t>
  </si>
  <si>
    <t xml:space="preserve">Diferencia de Conversión    </t>
  </si>
  <si>
    <t>31-60</t>
  </si>
  <si>
    <t>61-90</t>
  </si>
  <si>
    <t>91-120</t>
  </si>
  <si>
    <t>Importes procedentes de préstamos</t>
  </si>
  <si>
    <t>Depósitos en garantía</t>
  </si>
  <si>
    <t>Ganancia (Pérdida)</t>
  </si>
  <si>
    <t>Ganancias (Pérdidas) Básicas por Acción</t>
  </si>
  <si>
    <t>Marca Wong</t>
  </si>
  <si>
    <t>Marca Metro</t>
  </si>
  <si>
    <t>Eurofashion Ltda.</t>
  </si>
  <si>
    <t>Ingeniero</t>
  </si>
  <si>
    <t>Gastos de administración</t>
  </si>
  <si>
    <t>Documentos y otras cuentas por cobrar neto corriente</t>
  </si>
  <si>
    <t>Activos por impuestos diferidos</t>
  </si>
  <si>
    <t>Pasivos por impuestos diferidos</t>
  </si>
  <si>
    <t>ID</t>
  </si>
  <si>
    <t>Marca Bretas</t>
  </si>
  <si>
    <t>Marca Perini</t>
  </si>
  <si>
    <t xml:space="preserve">Otros activos financieros corrientes </t>
  </si>
  <si>
    <t>Licencia Pierre Cardin</t>
  </si>
  <si>
    <t>Incremento (Decremento) en el Cambio de Moneda Extranjera</t>
  </si>
  <si>
    <t>Beneficios a Corto Plazo a los Empleados</t>
  </si>
  <si>
    <t>Beneficios por Terminación</t>
  </si>
  <si>
    <t xml:space="preserve"> Garantías directas</t>
  </si>
  <si>
    <t>Deudor</t>
  </si>
  <si>
    <t xml:space="preserve">Activos comprometidos </t>
  </si>
  <si>
    <t>China</t>
  </si>
  <si>
    <t>Cencosud (Shanghai) Trading Co., Ltd</t>
  </si>
  <si>
    <t>$CL/ Yuan Chino</t>
  </si>
  <si>
    <t>Administradora TMO S.A.</t>
  </si>
  <si>
    <t>Plazo de la</t>
  </si>
  <si>
    <t xml:space="preserve"> transacción</t>
  </si>
  <si>
    <t xml:space="preserve">Naturaleza de la </t>
  </si>
  <si>
    <t>relación</t>
  </si>
  <si>
    <t>Descripción de la</t>
  </si>
  <si>
    <t xml:space="preserve">Clases de Propiedades, Plantas y Equipos, </t>
  </si>
  <si>
    <t>Neto</t>
  </si>
  <si>
    <t>Clases de Propiedades, Plantas y Equipos,</t>
  </si>
  <si>
    <t xml:space="preserve"> Bruto</t>
  </si>
  <si>
    <t xml:space="preserve">Depreciación Acumulada y Deterioro del Valor, </t>
  </si>
  <si>
    <t>Total Cuentas por pagar comerciales y otras cuentas por pagar</t>
  </si>
  <si>
    <t>Total Otras Provisiones</t>
  </si>
  <si>
    <t>Propiedades, Planta y Equipo</t>
  </si>
  <si>
    <t>Pasivos por impuestos diferido relativos a intangibles</t>
  </si>
  <si>
    <t>Total porción corriente</t>
  </si>
  <si>
    <t>Total porción no corriente</t>
  </si>
  <si>
    <t>Detalle de otros pasivos</t>
  </si>
  <si>
    <t xml:space="preserve">Total Cartera Bruta        </t>
  </si>
  <si>
    <t>Nº</t>
  </si>
  <si>
    <t>Al día</t>
  </si>
  <si>
    <t>01-30 días</t>
  </si>
  <si>
    <t>31-60 días</t>
  </si>
  <si>
    <t>61-90 días</t>
  </si>
  <si>
    <t>91-120 días</t>
  </si>
  <si>
    <t>121-150 días</t>
  </si>
  <si>
    <t>N°</t>
  </si>
  <si>
    <t xml:space="preserve">Nº total de tarjetas emitidas titulares </t>
  </si>
  <si>
    <t xml:space="preserve">Nº promedio de repactaciones </t>
  </si>
  <si>
    <t>Incremento (decremento) en el cambio de la moneda extranjera, activos por impuestos diferidos</t>
  </si>
  <si>
    <t>Movimientos en pasivos por impuestos diferidos</t>
  </si>
  <si>
    <t>Movimiento provisión de incobrables</t>
  </si>
  <si>
    <t>Incremento en la provisión</t>
  </si>
  <si>
    <t>Decrementos en  la provisión</t>
  </si>
  <si>
    <t>Marca Paris</t>
  </si>
  <si>
    <t>Moneda funcional</t>
  </si>
  <si>
    <t xml:space="preserve">Chile </t>
  </si>
  <si>
    <t>Pesos Chilenos</t>
  </si>
  <si>
    <t xml:space="preserve">Argentina </t>
  </si>
  <si>
    <t>Pesos Argentinos</t>
  </si>
  <si>
    <t xml:space="preserve">Brasil </t>
  </si>
  <si>
    <t>Reales</t>
  </si>
  <si>
    <t xml:space="preserve">Perú </t>
  </si>
  <si>
    <t xml:space="preserve">Colombia </t>
  </si>
  <si>
    <t>Pesos Colombianos</t>
  </si>
  <si>
    <t>Importe en Libros de Activo Intangible Identificables Significativos                        M$</t>
  </si>
  <si>
    <t>Pasivos por impuestos diferidos, Saldo final</t>
  </si>
  <si>
    <t>Activos por impuestos diferido relativos a deudores incobrables</t>
  </si>
  <si>
    <t>Moneda de la transacción</t>
  </si>
  <si>
    <t>Shopping Centers - Argentina</t>
  </si>
  <si>
    <t>Activos por impuestos diferido relativos a vacaciones</t>
  </si>
  <si>
    <t>Supermercados</t>
  </si>
  <si>
    <t>Ingresos por Intereses</t>
  </si>
  <si>
    <t>Remuneraciones</t>
  </si>
  <si>
    <t>Corrientes</t>
  </si>
  <si>
    <t>No corrientes</t>
  </si>
  <si>
    <t>Sociedad</t>
  </si>
  <si>
    <t>R.U.T.</t>
  </si>
  <si>
    <t>Nombre</t>
  </si>
  <si>
    <t>Cargo</t>
  </si>
  <si>
    <t>País de origen</t>
  </si>
  <si>
    <t>Moneda Funcional</t>
  </si>
  <si>
    <t>Porcentaje de participación</t>
  </si>
  <si>
    <t>Porcentaje poder de votos</t>
  </si>
  <si>
    <t>Participación en Ganancia (Pérdida)</t>
  </si>
  <si>
    <t>Diferencia de Conversión</t>
  </si>
  <si>
    <t>Otro Incremento (Decremento)</t>
  </si>
  <si>
    <t>TOTALES</t>
  </si>
  <si>
    <t>% Participación</t>
  </si>
  <si>
    <t>Costo de Ventas</t>
  </si>
  <si>
    <t>Cencosud S.A.</t>
  </si>
  <si>
    <t>Diferencias de cambio</t>
  </si>
  <si>
    <t>Resultados por Unidades de Reajuste</t>
  </si>
  <si>
    <t xml:space="preserve">Cartera Repactada Bruta </t>
  </si>
  <si>
    <t>Flujos de efectivo procedentes de (utilizados en) actividades de inversión</t>
  </si>
  <si>
    <t>Activos por impuestos diferido relativos a existencias</t>
  </si>
  <si>
    <t>Activos por impuestos diferido relativos a provisiones</t>
  </si>
  <si>
    <t>Ganancias (pérdida) diluida por acción procedente de operaciones continuadas</t>
  </si>
  <si>
    <t>Relación</t>
  </si>
  <si>
    <t>Uruguay</t>
  </si>
  <si>
    <t>Inversiones contabilizadas utilizando el método de la participación</t>
  </si>
  <si>
    <t>Otros activos no financieros no corrientes</t>
  </si>
  <si>
    <t>Otros activos financieros no corrientes</t>
  </si>
  <si>
    <t>Activos intangibles distintos de la plusvalía</t>
  </si>
  <si>
    <t>Plusvalía</t>
  </si>
  <si>
    <t>Total de activos no corrientes</t>
  </si>
  <si>
    <t>Cuentas por pagar comerciales y otras cuentas por pagar</t>
  </si>
  <si>
    <t>Provisiones corrientes por beneficios a los empleados</t>
  </si>
  <si>
    <t>Otros pasivos financieros no corrientes</t>
  </si>
  <si>
    <t>Otros pasivos financieros corrientes</t>
  </si>
  <si>
    <t>Pasivo por impuestos diferidos</t>
  </si>
  <si>
    <t>Otros pasivos no financieros no corrientes</t>
  </si>
  <si>
    <t>Inventarios a Valor Neto de Realización</t>
  </si>
  <si>
    <t>Patrimonio atribuible a los propietarios de la controladora</t>
  </si>
  <si>
    <t>Participaciones no controladoras</t>
  </si>
  <si>
    <t>Ingresos de actividades ordinarias</t>
  </si>
  <si>
    <t>Costos de distribución</t>
  </si>
  <si>
    <t>Costos Financieros e Ingresos Financieros, Netos</t>
  </si>
  <si>
    <t>Agrojumbo S.A.</t>
  </si>
  <si>
    <t>Gasto (Ingreso) por impuesto a las ganancias</t>
  </si>
  <si>
    <t>PERU</t>
  </si>
  <si>
    <t>Gasto por Impuestos Corrientes, Neto, Extranjero</t>
  </si>
  <si>
    <t>Gasto por Impuestos Corrientes, Neto, Nacional</t>
  </si>
  <si>
    <t>Gasto por Impuestos Corrientes, Neto, Total</t>
  </si>
  <si>
    <t>Otros costos de ventas</t>
  </si>
  <si>
    <t>Limpieza</t>
  </si>
  <si>
    <t>Seguridad y vigilancia</t>
  </si>
  <si>
    <t>Mantenimiento</t>
  </si>
  <si>
    <t>Honorarios profesionales</t>
  </si>
  <si>
    <t>Bolsas para clientes</t>
  </si>
  <si>
    <t>Comisión Tarjetas de crédito</t>
  </si>
  <si>
    <t>Santa Isabel Administradora S.A.</t>
  </si>
  <si>
    <t>Paris Administradora Ltda.</t>
  </si>
  <si>
    <t>Sociedad Comercial de Tiendas S.A.</t>
  </si>
  <si>
    <t>Inmobiliaria Bilbao Ltda.</t>
  </si>
  <si>
    <t>Inmobiliaria Santa Isabel S.A.</t>
  </si>
  <si>
    <t>Cencosud S.A.(Argentina)</t>
  </si>
  <si>
    <t>Conciliación del Gasto por Impuestos Utilizando la Tasa Legal con el Gasto por Impuestos Utilizando la Tasa Efectiva</t>
  </si>
  <si>
    <t>Incremento (decremento) en provisiones existentes</t>
  </si>
  <si>
    <t>Provisión utilizada</t>
  </si>
  <si>
    <t>Incremento (decremento) en el cambio de moneda extranjera</t>
  </si>
  <si>
    <t>Reverso provisión no utilizada</t>
  </si>
  <si>
    <t>Cambios en provisiones, total</t>
  </si>
  <si>
    <t>Directorio de la compañía</t>
  </si>
  <si>
    <t>Ganancia (pérdida) procedente de operaciones continuadas</t>
  </si>
  <si>
    <t>Ganancia (pérdida) por acción básica en operaciones continuadas</t>
  </si>
  <si>
    <t>Vidas Útiles Estimadas o Tasas de Amortización Utilizadas</t>
  </si>
  <si>
    <t>Vida Máxima</t>
  </si>
  <si>
    <t>Vida Mínima</t>
  </si>
  <si>
    <t>Vida para Costos de Desarrollo</t>
  </si>
  <si>
    <t>Vida para Programas Informáticos</t>
  </si>
  <si>
    <t>Vida para Otros Activos Intangibles Identificables</t>
  </si>
  <si>
    <t>Gastos de personal</t>
  </si>
  <si>
    <t>Total ingresos diferidos corriente</t>
  </si>
  <si>
    <t>Participación en las ganancias (pérdidas) de asociadas</t>
  </si>
  <si>
    <t>Resultado de Ingresos y Gastos Integrales Atribuible a Participaciones Minoritarias</t>
  </si>
  <si>
    <t>MARGEN BRUTO  POR PAIS Y SEGMENTO</t>
  </si>
  <si>
    <t>Ingresos Ordinarios con Terceros, Total</t>
  </si>
  <si>
    <t>Total No</t>
  </si>
  <si>
    <t>Hasta 90 días</t>
  </si>
  <si>
    <t>1 a 3 años</t>
  </si>
  <si>
    <t>3 a 5 años</t>
  </si>
  <si>
    <t>Plusvalía por segmento y país</t>
  </si>
  <si>
    <t>Supermercados - Chile</t>
  </si>
  <si>
    <t>Supermercados - Brasil</t>
  </si>
  <si>
    <t>Supermercados - Perú</t>
  </si>
  <si>
    <t>Mejoramiento del Hogar - Argentina</t>
  </si>
  <si>
    <t>Mejoramiento del Hogar - Chile</t>
  </si>
  <si>
    <t>Tiendas por departamento - Chile</t>
  </si>
  <si>
    <t>Segmento</t>
  </si>
  <si>
    <t>Tiendas por departamento</t>
  </si>
  <si>
    <t>Jumbo Supermercados Administradora Ltda.</t>
  </si>
  <si>
    <t>ACTIVOS Y PASIVOS POR PAÍS</t>
  </si>
  <si>
    <t>Total activos</t>
  </si>
  <si>
    <t>Total pasivos</t>
  </si>
  <si>
    <t xml:space="preserve">Stock de Provisiones no repactada / Stock de cierre de Cartera No Repactada </t>
  </si>
  <si>
    <t xml:space="preserve">Stock de Provisiones totales / Stock de cierre de Cartera Total </t>
  </si>
  <si>
    <t>Stock de Provisiones repactada / Stock de cierre de Cartera Repactada</t>
  </si>
  <si>
    <t>Cuentas por cobrar a entidades relacionadas</t>
  </si>
  <si>
    <t>Cuentas por pagar a entidades relacionadas</t>
  </si>
  <si>
    <t>Incremento de inventario a VNR</t>
  </si>
  <si>
    <t>150-180 días</t>
  </si>
  <si>
    <t>Total Provisión Cartera No Repactada</t>
  </si>
  <si>
    <t>Total Provisión Cartera Repactada</t>
  </si>
  <si>
    <t xml:space="preserve">Total Castigos del Periodo </t>
  </si>
  <si>
    <t>Total Recuperos del periodo</t>
  </si>
  <si>
    <t>Nº total de tarjetas con Saldo</t>
  </si>
  <si>
    <t>Total monto Deudores Repactados</t>
  </si>
  <si>
    <t>% Deudores Repactados / Cartera no Repactada</t>
  </si>
  <si>
    <t>Supermercados - Colombia</t>
  </si>
  <si>
    <t>Cencosud Internacional Argentina S.P.A.</t>
  </si>
  <si>
    <t>76.258.309-7</t>
  </si>
  <si>
    <t>PROVEEDORES CON PAGOS AL DIA</t>
  </si>
  <si>
    <t>Tipo de Proveedor Bienes/Servicios/Otros</t>
  </si>
  <si>
    <t>Montos según plazos de pago</t>
  </si>
  <si>
    <t>Total M$</t>
  </si>
  <si>
    <t>Hasta 30 días</t>
  </si>
  <si>
    <t>366 y más</t>
  </si>
  <si>
    <t>Bienes</t>
  </si>
  <si>
    <t>Servicios</t>
  </si>
  <si>
    <t>PROVEEDORES CON PLAZOS VENCIDOS</t>
  </si>
  <si>
    <t>121-180</t>
  </si>
  <si>
    <t>Montos según días vencidos</t>
  </si>
  <si>
    <t>Obligaciones con Bancos</t>
  </si>
  <si>
    <t>Otras Obligaciones Financieras - Otros</t>
  </si>
  <si>
    <t xml:space="preserve">Activos corrientes           </t>
  </si>
  <si>
    <t xml:space="preserve">Activos                          no corrientes           </t>
  </si>
  <si>
    <t xml:space="preserve">Pasivos corrientes             </t>
  </si>
  <si>
    <t xml:space="preserve">Pasivos                          no corrientes                   </t>
  </si>
  <si>
    <t xml:space="preserve">Ingresos Ordinarios         </t>
  </si>
  <si>
    <t xml:space="preserve">Ganancia (Pérdida) neta              </t>
  </si>
  <si>
    <t xml:space="preserve">Movimientos en Activos Intangibles </t>
  </si>
  <si>
    <t xml:space="preserve">Garantías recibidas por arriendos de locales          </t>
  </si>
  <si>
    <t>Activo por Impuestos Diferidos a recuperar despues de 12 meses</t>
  </si>
  <si>
    <t>Activo por Impuestos Diferidos a recuperar en un plazo de 12 meses</t>
  </si>
  <si>
    <t>Pasivo por Impuestos Diferidos a recuperar en un plazo de 12 meses</t>
  </si>
  <si>
    <t>El analisis de los Activos por Impuestos Diferidos y Pasivos por Impuestos Diferidos es el siguiente:</t>
  </si>
  <si>
    <t>El movimiento bruto en la cuenta de impuestos diferidos es el siguiente:</t>
  </si>
  <si>
    <t>Impuesto diferido neto</t>
  </si>
  <si>
    <t>Intangible</t>
  </si>
  <si>
    <t>Pasivo por Impuestos Diferidos a recuperar después de 12 meses</t>
  </si>
  <si>
    <t>(Incremento) decremento en pasivos por impuestos diferidos</t>
  </si>
  <si>
    <t>(Incremento) decremento en el cambio de la moneda extranjera, pasivos por impuestos diferidos</t>
  </si>
  <si>
    <t>Total activos por impuestos diferidos</t>
  </si>
  <si>
    <t>Total pasivos por impuestos diferidos</t>
  </si>
  <si>
    <t>Activo por impuestos diferidos</t>
  </si>
  <si>
    <t>Activo fijo</t>
  </si>
  <si>
    <t>Gastos  anticipados</t>
  </si>
  <si>
    <t>Pérdidas tributarias  acumuladas</t>
  </si>
  <si>
    <t>Pasivos por impuestos corrientes</t>
  </si>
  <si>
    <t>Impuesto ganancias mínima presunta</t>
  </si>
  <si>
    <t>Impuesto por recuperar renta</t>
  </si>
  <si>
    <t>Pasivos por impuestos corrientes, total</t>
  </si>
  <si>
    <t>Deuda compra Bretas</t>
  </si>
  <si>
    <t>121-366</t>
  </si>
  <si>
    <t>(*) Período promedio de pago (días)</t>
  </si>
  <si>
    <t>Gastos por naturaleza del Estado de Resultado por Función</t>
  </si>
  <si>
    <t>Efectivo y equivalentes al efectivo</t>
  </si>
  <si>
    <t>Corminas S.A.</t>
  </si>
  <si>
    <t>Invor S.A.</t>
  </si>
  <si>
    <t>Pacuy S.A.</t>
  </si>
  <si>
    <t>Cuentas por cobrar a entidades relacionadas, corrientes</t>
  </si>
  <si>
    <t>Propiedades, planta y equipo</t>
  </si>
  <si>
    <t>Propiedad de inversión</t>
  </si>
  <si>
    <t>Cuentas por pagar a entidades relacionadas, corrientes</t>
  </si>
  <si>
    <t>Total pasivos corrientes</t>
  </si>
  <si>
    <t>Total pasivos no corrientes</t>
  </si>
  <si>
    <t xml:space="preserve">Movimientos en Propiedad de Inversión, Neto, </t>
  </si>
  <si>
    <t>Propiedad de Inversión, Neto, Saldo Inicial</t>
  </si>
  <si>
    <t>Propiedad de Inversión, Neto, Modelo del valor razonable, Saldo Final</t>
  </si>
  <si>
    <t>Cambios en Propiedad de Inversión, Modelo del valor razonable, Total</t>
  </si>
  <si>
    <t>Ingresos y Gastos de Propiedad de Inversión</t>
  </si>
  <si>
    <t>Importe de Ingresos por Alquileres de Propiedad de Inversión</t>
  </si>
  <si>
    <t>Movimiento de Acciones autorizadas</t>
  </si>
  <si>
    <t>N°                                      de acciones</t>
  </si>
  <si>
    <t>Ganancia (pérdida) procedente de operaciones discontinuadas</t>
  </si>
  <si>
    <t>Cencosud Colombia S.A.</t>
  </si>
  <si>
    <t>Cencosud Retail Perú S.A.</t>
  </si>
  <si>
    <t>Deuda M. Rodríguez</t>
  </si>
  <si>
    <t>TOTAL DE ACTIVOS POR SEGMENTOS</t>
  </si>
  <si>
    <t>CUENTAS POR PAGAR COMERCIALES Y OTRAS CUENTAS POR PAGAR</t>
  </si>
  <si>
    <t>Deudores tarjeta de crédito bruto no corriente</t>
  </si>
  <si>
    <t>Inversión neta</t>
  </si>
  <si>
    <t>IMPORTE DE LAS ADICIONES DE ACTIVOS NO CORRIENTES</t>
  </si>
  <si>
    <t>Total de adiciones de activos no corrientes</t>
  </si>
  <si>
    <t>De acuerdo a los años del contrato de arrendamiento</t>
  </si>
  <si>
    <t>Porcentaje sobre inversión neta</t>
  </si>
  <si>
    <t>Ajustes a inversión neta</t>
  </si>
  <si>
    <t>Porcentaje sobre patrimonio</t>
  </si>
  <si>
    <t>Oficinas</t>
  </si>
  <si>
    <t>Disminución de inventario a VNR</t>
  </si>
  <si>
    <t>Diferencias de Conversión</t>
  </si>
  <si>
    <t>Impuesto diferido (Ingreso) por impuestos relativos a la creación y reversión de diferencias temporarias</t>
  </si>
  <si>
    <t>Arriendos</t>
  </si>
  <si>
    <t>Consumos, gastos básicos y Otros</t>
  </si>
  <si>
    <t xml:space="preserve">Cuentas comerciales por cobrar y otras cuentas por cobrar corrientes </t>
  </si>
  <si>
    <t>Cuentas comerciales por cobrar y otras cuentas por cobrar no corrientes</t>
  </si>
  <si>
    <t>Otras provisiones corrientes</t>
  </si>
  <si>
    <t xml:space="preserve">Cuentas comerciales por cobrar y otras cuentas por cobrar neto corrientes </t>
  </si>
  <si>
    <t xml:space="preserve">Cuentas comerciales por cobrar y otras cuentas por cobrar neto no corrientes </t>
  </si>
  <si>
    <t>Cuentas comerciales neto corriente</t>
  </si>
  <si>
    <t xml:space="preserve">Cuentas comerciales por cobrar y otras cuentas por cobrar bruto corrientes </t>
  </si>
  <si>
    <t xml:space="preserve">Cuentas comerciales por cobrar y otras cuentas por cobrar bruto no corrientes </t>
  </si>
  <si>
    <t>Cuentas comerciales bruto corriente</t>
  </si>
  <si>
    <t>Cuentas comerciales y otras cuentas por cobrar por vencer</t>
  </si>
  <si>
    <t>Otras provisiones no corrientes</t>
  </si>
  <si>
    <t>Cuentas comerciales por pagar y otras cuentas por pagar no corrientes</t>
  </si>
  <si>
    <t>Servicios Integrales S.A.</t>
  </si>
  <si>
    <t>76.388.155-5</t>
  </si>
  <si>
    <t>Administradora de Servicios Cencosud Ltda.</t>
  </si>
  <si>
    <t>Hotel Costanera S.A.</t>
  </si>
  <si>
    <t>Agropecuaria Anjullón S.A.</t>
  </si>
  <si>
    <t>Johnson Administradora Ltda.</t>
  </si>
  <si>
    <t>76.166.801-3</t>
  </si>
  <si>
    <t>Retail Financiero - Colombia</t>
  </si>
  <si>
    <t>Shopping Centers - Colombia</t>
  </si>
  <si>
    <t xml:space="preserve">Mejoramiento del Hogar </t>
  </si>
  <si>
    <t>Cencosud Fidelidad S.A.</t>
  </si>
  <si>
    <t>Valor libro</t>
  </si>
  <si>
    <t>CAT Administradora de Tarjetas S.A.</t>
  </si>
  <si>
    <t>CAT Corredores de Seguros y Servicios S.A.</t>
  </si>
  <si>
    <t>Gasto (Ingreso) por impuestos utilizando la tasa efectiva</t>
  </si>
  <si>
    <t>Gasto (Ingreso) por impuestos utilizando la tasa legal</t>
  </si>
  <si>
    <t>Tasas WACC</t>
  </si>
  <si>
    <t xml:space="preserve">País </t>
  </si>
  <si>
    <t xml:space="preserve">Patrimonio  </t>
  </si>
  <si>
    <t>Patrimonio Consolidado</t>
  </si>
  <si>
    <t>Total Activos Libres de Prenda</t>
  </si>
  <si>
    <t>Activos en prendas o hipotecados</t>
  </si>
  <si>
    <t>Total Pasivos Libres de Prenda</t>
  </si>
  <si>
    <t>Valor USD</t>
  </si>
  <si>
    <t>Valor UF</t>
  </si>
  <si>
    <t>Restricciones Financieras</t>
  </si>
  <si>
    <t>&gt;=&lt;</t>
  </si>
  <si>
    <t>Deuda Financiera Neta / Patrimonio</t>
  </si>
  <si>
    <t>&lt;</t>
  </si>
  <si>
    <t>&lt;=</t>
  </si>
  <si>
    <t>Activos Totales libres de toda prenda, hipoteca u otro gravamen/ Pasivo Exigible Consolidado no garantizado</t>
  </si>
  <si>
    <t>&gt;=</t>
  </si>
  <si>
    <t>&gt;</t>
  </si>
  <si>
    <t>Definición</t>
  </si>
  <si>
    <t>Pasivos contratados con garantía de activos</t>
  </si>
  <si>
    <t>Consolidado Sin Bancos</t>
  </si>
  <si>
    <t>Activos por impuestos diferido relativos a créditos fiscales</t>
  </si>
  <si>
    <t>Brasil - Valuación pérdidas tributarias</t>
  </si>
  <si>
    <t>90 días a 1 año</t>
  </si>
  <si>
    <t xml:space="preserve">Derivados </t>
  </si>
  <si>
    <t xml:space="preserve">Movimientos de Terrenos incluidos en Propiedad de Inversión, Neto, </t>
  </si>
  <si>
    <t>Terrenos, Neto, Saldo Inicial</t>
  </si>
  <si>
    <t>Terrenos, Neto, Modelo del valor razonable, Saldo Final</t>
  </si>
  <si>
    <t>Easy Retail S.A.</t>
  </si>
  <si>
    <t>Gastos por préstamos bancarios y otros</t>
  </si>
  <si>
    <t>Otros pasivos financieros (Hedge derivatives)</t>
  </si>
  <si>
    <t>Mercado Mayorista P&amp;P Ltda.</t>
  </si>
  <si>
    <t xml:space="preserve">Impuesto por pagar renta </t>
  </si>
  <si>
    <t>Incremento (Decremento) por Revaluación Reconocido en Resultado</t>
  </si>
  <si>
    <t>ACTIVOS NETOS</t>
  </si>
  <si>
    <t>% Participación en asociada</t>
  </si>
  <si>
    <t>Goodwill</t>
  </si>
  <si>
    <t>Reconciliación de  Valor Contable de la Inversión</t>
  </si>
  <si>
    <t>Consolidado</t>
  </si>
  <si>
    <t>Nivel de Endeudamiento (*)</t>
  </si>
  <si>
    <t>Deterioro de Inventarios</t>
  </si>
  <si>
    <t>Participación reconocida en Cencosud</t>
  </si>
  <si>
    <t>Cargo (abono) al Estado de Resultados y Diferencia de conversión</t>
  </si>
  <si>
    <t>Para el cálculo de Ratios de la compañía se deben considerar los siguientes ajustes, Valores en miles de pesos chilenos</t>
  </si>
  <si>
    <t>Movimiento de acciones pagadas</t>
  </si>
  <si>
    <t>Prima de emisión                        M$</t>
  </si>
  <si>
    <t>Capital emitido                       M$</t>
  </si>
  <si>
    <t>Transferencias (a) desde Propiedades de Inversión</t>
  </si>
  <si>
    <t xml:space="preserve">Easy Retail S.A. </t>
  </si>
  <si>
    <t>Otras Propiedades, Plantas y Equipos, Neto
M$</t>
  </si>
  <si>
    <t>Propiedades, Plantas y Equipos, Neto
M$</t>
  </si>
  <si>
    <t xml:space="preserve">181 a más días </t>
  </si>
  <si>
    <t>Diferencia de Cambio y Unidad de Reajuste</t>
  </si>
  <si>
    <t>Obligaciones con bancos</t>
  </si>
  <si>
    <t xml:space="preserve">Garantías de arriendos </t>
  </si>
  <si>
    <t>Pérdida y/o recuperación de siniestros</t>
  </si>
  <si>
    <t>Resultados por unidades de reajuste Brasil</t>
  </si>
  <si>
    <t>Deuda financiera Perú</t>
  </si>
  <si>
    <t>Activos y deuda financiera Colombia</t>
  </si>
  <si>
    <t>Resultados por unidades de reajuste bonos Chile</t>
  </si>
  <si>
    <t>Otros ingresos financieros por inversión</t>
  </si>
  <si>
    <t>Seguros pagados por anticipado y otros</t>
  </si>
  <si>
    <t>Intereses Devengados</t>
  </si>
  <si>
    <t xml:space="preserve">Efecto impositivo ejercicios anteriores </t>
  </si>
  <si>
    <t xml:space="preserve">Otros Ingresos y/o Gastos </t>
  </si>
  <si>
    <t>PARTICIPACIONES NO CONTROLADORAS</t>
  </si>
  <si>
    <t>Marca Legacy</t>
  </si>
  <si>
    <t>Resultados por unidades de reajuste deuda Chile</t>
  </si>
  <si>
    <t>Efectos en Resultados</t>
  </si>
  <si>
    <t>Cuentas comerciales vencidas y no pagadas</t>
  </si>
  <si>
    <t>Modelo del valor razonable nivel III</t>
  </si>
  <si>
    <t>Modelo del valor razonable nivel II</t>
  </si>
  <si>
    <t>Adiciones, Propiedad de Inversión</t>
  </si>
  <si>
    <t>Transferencias (a) desde Propiedades Ocupadas por el Dueño, Propiedad de Inversión</t>
  </si>
  <si>
    <t>Retiros, Propiedades de Inversión</t>
  </si>
  <si>
    <t>Incremento (Decremento) en el Cambio de Moneda Extranjera, Propiedad de Inversión</t>
  </si>
  <si>
    <t>Incremento (Decremento) en el Cambio de Moneda Extranjera, Terrenos</t>
  </si>
  <si>
    <t>Por los períodos comprendidos</t>
  </si>
  <si>
    <t>Paris Marcas Perú S.A.</t>
  </si>
  <si>
    <t xml:space="preserve">Monto Insoluto del Capital Adeudado por los Bonos </t>
  </si>
  <si>
    <t xml:space="preserve">Efecto tributario de inflación sobre inversión y patrimonio </t>
  </si>
  <si>
    <t>Venta de cartón y envoltorios</t>
  </si>
  <si>
    <t>Sub Total</t>
  </si>
  <si>
    <t>SUB TOTAL CONSOLIDADO</t>
  </si>
  <si>
    <t>Deuda financiera Brasil</t>
  </si>
  <si>
    <t xml:space="preserve">Argentina - Economía hiperinflacionaria </t>
  </si>
  <si>
    <t xml:space="preserve">Argentina - Conversión de Moneda </t>
  </si>
  <si>
    <t>76.951.464-3</t>
  </si>
  <si>
    <t>Cencosud Shopping S.A.</t>
  </si>
  <si>
    <t>Cencosud Inmobiliaria S.A.</t>
  </si>
  <si>
    <t>76.951.588-7</t>
  </si>
  <si>
    <t>Índices Riesgo (Provisión / Cartera)</t>
  </si>
  <si>
    <t>Índice de Castigos</t>
  </si>
  <si>
    <t>Total Capital pagado                       M$</t>
  </si>
  <si>
    <t>Argentina - Dif. permanente - Ajuste por inflación Patrimonio</t>
  </si>
  <si>
    <t>Pais(*)</t>
  </si>
  <si>
    <t xml:space="preserve">Shopping </t>
  </si>
  <si>
    <t>Tasa de Ocupación</t>
  </si>
  <si>
    <t>Tasa de Ocupación ( 1 - 5 años )</t>
  </si>
  <si>
    <t>Tasa de Ocupación ( Despues de 5 años )</t>
  </si>
  <si>
    <t>Crecimiento esperado para ingresos(real)( 1-5 años)</t>
  </si>
  <si>
    <t>Crecimiento esperado para ingresos(real)( Despues de 5 años)</t>
  </si>
  <si>
    <t>Clase de espacio arrendable</t>
  </si>
  <si>
    <t>Power Centers</t>
  </si>
  <si>
    <t>Crecimiento esperado para ingresos(real)( 1-5años)</t>
  </si>
  <si>
    <t>Crecimiento esperado para ingresos(real)( Despues de 5años)</t>
  </si>
  <si>
    <t>Pasivos por arrendamientos, corrientes</t>
  </si>
  <si>
    <t>Pasivos por arrendamientos no corrientes</t>
  </si>
  <si>
    <t>76.697.651-4</t>
  </si>
  <si>
    <t>Saldo inicial al 01 de enero</t>
  </si>
  <si>
    <t>Interés contrato de Arriendo, IFRS16</t>
  </si>
  <si>
    <t>Derechos de uso</t>
  </si>
  <si>
    <t>Caja Rural de Ahorro y Crédito CAT Perú S.A.</t>
  </si>
  <si>
    <t>Pasivos por arrendamientos</t>
  </si>
  <si>
    <t>Información a revelar en resultados del período</t>
  </si>
  <si>
    <t>Gastos por intereses (incluidos en costo financiero)</t>
  </si>
  <si>
    <t>Activos por impuestos diferido relativos obligaciones por derechos uso</t>
  </si>
  <si>
    <t>Pasivos por impuestos diferido relativos activos por derecho de uso</t>
  </si>
  <si>
    <t>Hasta un año</t>
  </si>
  <si>
    <t>Más de un año y no más de dos años</t>
  </si>
  <si>
    <t>Más de dos años y no más de tres años</t>
  </si>
  <si>
    <t>Más de tres años y no más de cuatro años</t>
  </si>
  <si>
    <t>Más de cuatro años y no más de cinco años</t>
  </si>
  <si>
    <t>Patrimonio total</t>
  </si>
  <si>
    <t>Jorge Pérez Alati</t>
  </si>
  <si>
    <t>Cencosud Internacional S.P.A.</t>
  </si>
  <si>
    <t>Cencosud Colombia Shopping S.A.S.</t>
  </si>
  <si>
    <t>Cencosud Perú Holding S.A.C.</t>
  </si>
  <si>
    <t>Ganancia (pérdida) por acción básica (pesos chilenos)</t>
  </si>
  <si>
    <t>Administradora y Procesos S.A.</t>
  </si>
  <si>
    <t>Conciliación para pasivos que surgen de actividades de financiación</t>
  </si>
  <si>
    <t>Flujos de efectivo procedentes de (utilizados en ) actividades de financiación</t>
  </si>
  <si>
    <t>Total pasivos que surgen de actividades de financiación</t>
  </si>
  <si>
    <t>Reembolsos de préstamos/Intereses pagados</t>
  </si>
  <si>
    <t>Acciones propias en cartera</t>
  </si>
  <si>
    <t>Acciones propias en cartera                 M$</t>
  </si>
  <si>
    <t>Depósitos a Corto Plazo</t>
  </si>
  <si>
    <t>Conceptos</t>
  </si>
  <si>
    <t>Propiedad de Inversión en construcción o desarrollo</t>
  </si>
  <si>
    <t>Propiedad de Inversión completadas</t>
  </si>
  <si>
    <t xml:space="preserve">Derecho de uso </t>
  </si>
  <si>
    <t>ESTADO CONSOLIDADO DE SITUACION FINANCIERA</t>
  </si>
  <si>
    <t xml:space="preserve">ESTADO CONSOLIDADO DE RESULTADOS  </t>
  </si>
  <si>
    <t xml:space="preserve">ESTADO CONSOLIDADO DE FLUJOS DE EFECTIVO </t>
  </si>
  <si>
    <t>Cencosud Perú Shopping S.A.C.</t>
  </si>
  <si>
    <t>Deuda compra Bretas y Deuda M. Rodríguez</t>
  </si>
  <si>
    <t>Deudores Tarjetas de crédito neto</t>
  </si>
  <si>
    <t xml:space="preserve">Deudores Tarjetas de crédito neto no corriente </t>
  </si>
  <si>
    <t xml:space="preserve">Deudores Tarjetas de crédito bruto corriente </t>
  </si>
  <si>
    <t>Vida para derechos de uso</t>
  </si>
  <si>
    <t>Proporción de derechos de voto mantenida por participación no controladoras</t>
  </si>
  <si>
    <t>Activos libres de Gravámenes Restringidos / Monto Insoluto del Capital Adeudado ( Bonos)</t>
  </si>
  <si>
    <t>Argentina - Economía hiperinflacionaria y Conversión de Moneda</t>
  </si>
  <si>
    <t>Subtotal</t>
  </si>
  <si>
    <t xml:space="preserve">Horst Paulmann Kemna </t>
  </si>
  <si>
    <t>Banco Santander - JP Morgan</t>
  </si>
  <si>
    <t>Manfred Paulmann Koepfer</t>
  </si>
  <si>
    <t>Banco de Chile por cuenta de terceros</t>
  </si>
  <si>
    <t>Otros accionistas</t>
  </si>
  <si>
    <t>Operaciones Comerciales</t>
  </si>
  <si>
    <t>A la vista</t>
  </si>
  <si>
    <t>Coligada</t>
  </si>
  <si>
    <t>99.500.840-8</t>
  </si>
  <si>
    <t>Pesos chilenos</t>
  </si>
  <si>
    <t>Dividendos por cobrar</t>
  </si>
  <si>
    <t>77.218.570-7</t>
  </si>
  <si>
    <t>76.388.146-6</t>
  </si>
  <si>
    <t>Servicio  de Fidelización</t>
  </si>
  <si>
    <t>TIPOS DE CAMBIO</t>
  </si>
  <si>
    <t xml:space="preserve">Incrementos (disminuciones) por otros cambios, patrimonio </t>
  </si>
  <si>
    <t xml:space="preserve">Cencosud Inmobiliaria S.A. </t>
  </si>
  <si>
    <t xml:space="preserve">Cencosud Shopping S.A. </t>
  </si>
  <si>
    <t xml:space="preserve">Sociedad Comercial de Tiendas II S.A. </t>
  </si>
  <si>
    <t xml:space="preserve">Incremento (Decremento) por Revaluación Reconocido en Resultado </t>
  </si>
  <si>
    <t>Bonos largo plazo - porción corriente</t>
  </si>
  <si>
    <t>Bonos largo plazo</t>
  </si>
  <si>
    <t xml:space="preserve">Cencosud Shopping S.A.  </t>
  </si>
  <si>
    <t>Variaciones Derivados Especulativos</t>
  </si>
  <si>
    <t>Desembolso total de efectivo por arrendamientos en el período</t>
  </si>
  <si>
    <t>American Fashion S.P.A.</t>
  </si>
  <si>
    <t xml:space="preserve">Input </t>
  </si>
  <si>
    <t>Rango Variación Mínimo y Máximo</t>
  </si>
  <si>
    <t>Felipe Larraín Bascuñán</t>
  </si>
  <si>
    <t xml:space="preserve">Patentes, Marcas Registradas y otros Derechos </t>
  </si>
  <si>
    <t>Vida  Máxima</t>
  </si>
  <si>
    <t>Provisión reclamaciones legales</t>
  </si>
  <si>
    <t>Exposición</t>
  </si>
  <si>
    <t>Civil</t>
  </si>
  <si>
    <t>Laboral</t>
  </si>
  <si>
    <t>Tributarias</t>
  </si>
  <si>
    <t>Provisiones por País</t>
  </si>
  <si>
    <t>Total Provisión</t>
  </si>
  <si>
    <t>Ganancias (Pérdidas) por Acción diluidas</t>
  </si>
  <si>
    <t>Resultado Disponible para Accionistas Comunes, Diluido</t>
  </si>
  <si>
    <t>Ganancias (pérdida) diluida por acción (pesos chilenos)</t>
  </si>
  <si>
    <t>Reconciliación de las acciones básicas y diluidas</t>
  </si>
  <si>
    <t>Aumento de acciones por planes de compensación de acciones</t>
  </si>
  <si>
    <t>Promedio Ponderado de Número de Acciones, Diluido</t>
  </si>
  <si>
    <t>Acuerdo</t>
  </si>
  <si>
    <t xml:space="preserve">Las opciones sobre acciones concedidas </t>
  </si>
  <si>
    <t>Naturaleza del acuerdo</t>
  </si>
  <si>
    <t>Fecha de concesión</t>
  </si>
  <si>
    <t xml:space="preserve">Precio de ejercicio </t>
  </si>
  <si>
    <t>Valor de Mercado a la Fecha de Concesión</t>
  </si>
  <si>
    <t>Períodos de adjudicación (años)</t>
  </si>
  <si>
    <t>Condiciones de adquirir derecho a suscribir opción</t>
  </si>
  <si>
    <t>Pago por parte del ejecutivo al ejercicio de la opción</t>
  </si>
  <si>
    <t xml:space="preserve">Precio Medio Ponderado de Acciones Utilizado </t>
  </si>
  <si>
    <t>Volatilidad esperada</t>
  </si>
  <si>
    <t>Vida de la opción (años)</t>
  </si>
  <si>
    <t>Interés libre de riesgo</t>
  </si>
  <si>
    <t>Valor razonable determinado por instrumento otorgado en la fecha de concesión</t>
  </si>
  <si>
    <t>0,95 ; 1,98 y 3,02 años</t>
  </si>
  <si>
    <t>Remuneración en especie avaluable en dinero</t>
  </si>
  <si>
    <t>CAT</t>
  </si>
  <si>
    <t>Reajustabilidad de activos por derechos de uso</t>
  </si>
  <si>
    <t>Reajustabilidad de activos por derecho de uso, Propiedades de Inversión</t>
  </si>
  <si>
    <t>Banco de Chile por cuenta de State Street</t>
  </si>
  <si>
    <t>92,74% - 100%</t>
  </si>
  <si>
    <t>Otros activos financieros (cobertura)</t>
  </si>
  <si>
    <t>Costo de ventas</t>
  </si>
  <si>
    <t xml:space="preserve">Cencosud Internacional S.P.A. </t>
  </si>
  <si>
    <t>Adm. de Centros Comerciales Cencosud S.P.A.</t>
  </si>
  <si>
    <t xml:space="preserve">Cencosud Shopping Internacional S.P.A. </t>
  </si>
  <si>
    <t>Cencosud Brasil Comercial S.A.</t>
  </si>
  <si>
    <t>Cencosud Brasil Inmobiliaria Ltda.</t>
  </si>
  <si>
    <t>Las Hadas Inversionistas S.A.C.</t>
  </si>
  <si>
    <t>Cinco Robles S.A.C.</t>
  </si>
  <si>
    <t>ISMB Supermercados S.A.C.</t>
  </si>
  <si>
    <t>Transferencias (a) desde Propiedades de Inversión en construcción a completadas</t>
  </si>
  <si>
    <t>Activos por impuestos diferido relativos a propiedades, planta y equipos</t>
  </si>
  <si>
    <t>Pasivos por impuestos diferido relativos a gastos anticipados</t>
  </si>
  <si>
    <t xml:space="preserve">Provisiones </t>
  </si>
  <si>
    <t>Provisiones Inventarios</t>
  </si>
  <si>
    <t xml:space="preserve">Gastos relacionados con el arrendamiento variable  incluido en el rubro gastos de administración </t>
  </si>
  <si>
    <t xml:space="preserve">Activos </t>
  </si>
  <si>
    <t>Pesos argentinos</t>
  </si>
  <si>
    <t>Pesos colombianos</t>
  </si>
  <si>
    <t>$ no reajustables</t>
  </si>
  <si>
    <t>Nuevos soles peruanos</t>
  </si>
  <si>
    <t>Total Activos</t>
  </si>
  <si>
    <t xml:space="preserve">    Dólares estadounidenses</t>
  </si>
  <si>
    <t xml:space="preserve">    Pesos argentinos</t>
  </si>
  <si>
    <t xml:space="preserve">    Pesos colombianos</t>
  </si>
  <si>
    <t xml:space="preserve">    Nuevos soles peruanos</t>
  </si>
  <si>
    <t xml:space="preserve">    Reales</t>
  </si>
  <si>
    <t xml:space="preserve">    $ no reajustables</t>
  </si>
  <si>
    <t>Dólares estadounidenses</t>
  </si>
  <si>
    <t>U.F.</t>
  </si>
  <si>
    <t>Pasivos Corrientes</t>
  </si>
  <si>
    <t>De 91 días a 1 año</t>
  </si>
  <si>
    <t xml:space="preserve">    U.F.</t>
  </si>
  <si>
    <t>De 1 año a 3 años</t>
  </si>
  <si>
    <t>De 3 años a 5 años</t>
  </si>
  <si>
    <t>Más de 5 años</t>
  </si>
  <si>
    <t xml:space="preserve">Larrain Vial S.A. Corredores de Bolsa </t>
  </si>
  <si>
    <t>Banco de Chile por cuenta de Citi N.A. New York</t>
  </si>
  <si>
    <t>Logística y Distribución Retail Ltda.</t>
  </si>
  <si>
    <t>78.408.990-8</t>
  </si>
  <si>
    <t>Importe de las rebajas de valor de los inventarios que se ha reconocido como gasto en el período</t>
  </si>
  <si>
    <t xml:space="preserve">Plan 2021 de Incentivo a la Permanencia - Stock Options </t>
  </si>
  <si>
    <t>Junio de 2021</t>
  </si>
  <si>
    <t>3.649.342 acciones</t>
  </si>
  <si>
    <t>$1.502,50</t>
  </si>
  <si>
    <t>0,92 ; 1,92 y 2,92 años</t>
  </si>
  <si>
    <t>Pasivos no corrientes</t>
  </si>
  <si>
    <t>Efecto impositivo de gastos no deducibles impositivamente</t>
  </si>
  <si>
    <t>Reconocimiento en resultado de valor patrimonial, no gravados</t>
  </si>
  <si>
    <t>Impuesto bienes personales</t>
  </si>
  <si>
    <t>Dividendos</t>
  </si>
  <si>
    <t>Ganancias por acción expresada en pesos chilenos</t>
  </si>
  <si>
    <t>Ganancia por acción básica</t>
  </si>
  <si>
    <t>Ganancia (pérdida) por acción básica</t>
  </si>
  <si>
    <t>Ganancias por acción diluidas</t>
  </si>
  <si>
    <t>Ganancias (pérdida) diluida por acción</t>
  </si>
  <si>
    <t xml:space="preserve">ESTADO DEL RESULTADO INTEGRAL </t>
  </si>
  <si>
    <t>Otro resultado integral</t>
  </si>
  <si>
    <t xml:space="preserve">Componentes de otro resultado integral que se reclasificarán al resultado del período, antes de impuestos </t>
  </si>
  <si>
    <t>Diferencias de cambio por conversión</t>
  </si>
  <si>
    <t>Ganancias (pérdidas) por diferencias de cambio de conversión, antes de impuestos</t>
  </si>
  <si>
    <t>Otro resultado integral, antes de impuestos, diferencias de cambio por conversión</t>
  </si>
  <si>
    <t>Coberturas del flujo de efectivo</t>
  </si>
  <si>
    <t>Ganancias (pérdidas) por coberturas de flujos de efectivo, antes de impuestos</t>
  </si>
  <si>
    <t>Otro resultado integral, antes de impuestos, coberturas del flujo de efectivo</t>
  </si>
  <si>
    <t>Total otro resultado integral que se reclasificará al resultado de período, antes de impuestos</t>
  </si>
  <si>
    <t xml:space="preserve">  Otros componentes de otro resultado integral, antes de impuestos  </t>
  </si>
  <si>
    <t xml:space="preserve">  Impuestos a las ganancias relativos a componentes de otro resultado integral que se reclasificará al resultado del periodo</t>
  </si>
  <si>
    <t xml:space="preserve">Impuesto a las ganancias relacionado con coberturas de flujos de efectivo de otro resultado integral </t>
  </si>
  <si>
    <t xml:space="preserve">Otro resultado integral  </t>
  </si>
  <si>
    <t>Resultado integral atribuible a</t>
  </si>
  <si>
    <t>Resultado integral atribuible a los propietarios de la controladora</t>
  </si>
  <si>
    <t>01/01/2022 al</t>
  </si>
  <si>
    <t xml:space="preserve">Estado de cambio en el patrimonio </t>
  </si>
  <si>
    <t>Capital                    emitido</t>
  </si>
  <si>
    <t>Prima de 
emisión</t>
  </si>
  <si>
    <t>Otras reservas</t>
  </si>
  <si>
    <t>Ganancias (pérdidas acumuladas)</t>
  </si>
  <si>
    <t xml:space="preserve">Patrimonio </t>
  </si>
  <si>
    <t xml:space="preserve">Superávit de revaluación </t>
  </si>
  <si>
    <t>Reserva de diferencias de cambio en conversiones</t>
  </si>
  <si>
    <t>Reserva de coberturas de flujo de efectivo</t>
  </si>
  <si>
    <t>Reservas de ganancias o pérdidas actuariales en planes de beneficios definidos</t>
  </si>
  <si>
    <t>Otro resultado integral acumulado</t>
  </si>
  <si>
    <t>Reserva de pagos basados en acciones</t>
  </si>
  <si>
    <t>Otras reservas varias</t>
  </si>
  <si>
    <t xml:space="preserve">Otras reservas </t>
  </si>
  <si>
    <t>Ajustes de Periodos Anteriores</t>
  </si>
  <si>
    <t>Cambios en el patrimonio</t>
  </si>
  <si>
    <t>Resultado Integral</t>
  </si>
  <si>
    <t>Ganancia(pérdida)</t>
  </si>
  <si>
    <t>Incremento (disminución) por cambios en las participaciones en la propiedad de subsidiarias que no dan lugar a pérdida de control</t>
  </si>
  <si>
    <t>Incremento (disminución) en el patrimonio</t>
  </si>
  <si>
    <t>Capital                         emitido</t>
  </si>
  <si>
    <t>ESTADO DE FLUJOS DE EFECTIVO</t>
  </si>
  <si>
    <t>Clases de cobros por actividades de operación</t>
  </si>
  <si>
    <t>Cobros procedentes de las ventas de bienes y prestación de servicios</t>
  </si>
  <si>
    <t>Otros cobros por actividades de operación</t>
  </si>
  <si>
    <t>Clases de pagos en efectivo procedentes de actividades de operación</t>
  </si>
  <si>
    <t>Pagos a proveedores por el suministro de bienes y servicios</t>
  </si>
  <si>
    <t>Pagos a y por cuenta de los empleados</t>
  </si>
  <si>
    <t>Otros pagos por actividades de operación</t>
  </si>
  <si>
    <t>Flujos de efectivo procedentes (utilizados en) operaciones</t>
  </si>
  <si>
    <t>Impuestos a las ganancias pagados (reembolsados)</t>
  </si>
  <si>
    <t>Otras entradas (salidas) de efectivo</t>
  </si>
  <si>
    <t>Compras de propiedades, planta y equipo</t>
  </si>
  <si>
    <t>Compras de activos intangibles</t>
  </si>
  <si>
    <t>Dividendos recibidos</t>
  </si>
  <si>
    <t>Intereses recibidos</t>
  </si>
  <si>
    <t>Otras entradas (salidas) de efectivo (1)</t>
  </si>
  <si>
    <t>Importes procedentes de préstamos de corto plazo</t>
  </si>
  <si>
    <t>Reembolsos de préstamos</t>
  </si>
  <si>
    <t>Pagos de pasivos por arrendamientos</t>
  </si>
  <si>
    <t>Intereses pagados</t>
  </si>
  <si>
    <t>Otras entradas (salidas) de efectivo (2)</t>
  </si>
  <si>
    <t>Incremento (disminución) en el efectivo y equivalentes al efectivo, antes del efecto de los cambios en la tasa de cambio</t>
  </si>
  <si>
    <t>Efectos de la variación en la tasa de cambio sobre el efectivo y equivalentes al efectivo</t>
  </si>
  <si>
    <t>Incremento (disminución) de efectivo y equivalentes al efectivo</t>
  </si>
  <si>
    <t>Efectivo y equivalentes al efectivo al principio del período</t>
  </si>
  <si>
    <t>Efectivo y equivalentes al efectivo al final del período</t>
  </si>
  <si>
    <t>Inversiones Financieras L/P</t>
  </si>
  <si>
    <t>Otras Variaciones (incluye cambios en moneda extranjera)</t>
  </si>
  <si>
    <t>Derechos de Uso,Neto                                   M$</t>
  </si>
  <si>
    <t>Saldo Inicial al 01 de enero de 2022</t>
  </si>
  <si>
    <t xml:space="preserve">Otros Incrementos (Decrementos) </t>
  </si>
  <si>
    <t>Otros Incrementos (Decrementos)</t>
  </si>
  <si>
    <t xml:space="preserve">Mantenidos                        para la venta         </t>
  </si>
  <si>
    <t xml:space="preserve">Provisión de Reclamaciones Legales </t>
  </si>
  <si>
    <t>Otros gastos financieros</t>
  </si>
  <si>
    <t xml:space="preserve"> Total </t>
  </si>
  <si>
    <t>NOTAS ESTADOS FINANCIEROS FECU</t>
  </si>
  <si>
    <t>ESTADO DE SITUACION FINANCIERA CONSOLIDADO</t>
  </si>
  <si>
    <t>CLASIFICADO</t>
  </si>
  <si>
    <t>POR FUNCION</t>
  </si>
  <si>
    <t>ACTIVOS</t>
  </si>
  <si>
    <t>PATRIMONIO Y PASIVOS</t>
  </si>
  <si>
    <t>PASIVOS CORRIENTES</t>
  </si>
  <si>
    <t>PASIVOS NO CORRIENTES</t>
  </si>
  <si>
    <t>TOTAL PASIVOS</t>
  </si>
  <si>
    <t>PATRIMONIO TOTAL</t>
  </si>
  <si>
    <t>TOTAL DE PATRIMONIO Y PASIVOS</t>
  </si>
  <si>
    <t xml:space="preserve">ESTADO DE RESULTADOS </t>
  </si>
  <si>
    <t>Ganancia bruta</t>
  </si>
  <si>
    <t>Otras ganancias (pérdidas)</t>
  </si>
  <si>
    <t>Ganancias (pérdidas) de actividades operacionales</t>
  </si>
  <si>
    <t>Costos financieros</t>
  </si>
  <si>
    <t>Participación en las ganancias (pérdidas) de asociadas y negocios conjuntos que se contabilicen utilizando el método de la participación</t>
  </si>
  <si>
    <t>Resultados por unidades de reajuste</t>
  </si>
  <si>
    <t>Ganancia (Pérdida) antes de Impuesto</t>
  </si>
  <si>
    <t>Gasto por impuestos a las ganancias</t>
  </si>
  <si>
    <t>Ganancia (pérdida), atribuible a</t>
  </si>
  <si>
    <t>METODO DIRECTO</t>
  </si>
  <si>
    <t>Fondo de Pensiones Provida B</t>
  </si>
  <si>
    <t>77.562.427-2</t>
  </si>
  <si>
    <t>Easy Administradora S.P.A</t>
  </si>
  <si>
    <t>Mónica Contreras Esper</t>
  </si>
  <si>
    <t>Economista</t>
  </si>
  <si>
    <t>Lieneke Schol Calle</t>
  </si>
  <si>
    <t xml:space="preserve">Ingeniera Industrial </t>
  </si>
  <si>
    <t>Carlos Fernández Calatayud</t>
  </si>
  <si>
    <t>Ingeniero Civil Mecánico</t>
  </si>
  <si>
    <t>Ignacio Pérez Alarcón</t>
  </si>
  <si>
    <t>Ingeniero Civil Industrial</t>
  </si>
  <si>
    <t>Pasivos por impuestos diferido relativos a contratos de moneda extranjera</t>
  </si>
  <si>
    <t>Restricción Veces/            MM UF</t>
  </si>
  <si>
    <t xml:space="preserve">Plan 2022 de Incentivo a la Permanencia - Stock Options </t>
  </si>
  <si>
    <t>Mayo de 2022</t>
  </si>
  <si>
    <t>3.877.101 acciones</t>
  </si>
  <si>
    <t xml:space="preserve"> $ 1.352,65</t>
  </si>
  <si>
    <t>0,95 ; 1,99 y 3,02 años</t>
  </si>
  <si>
    <t xml:space="preserve">El derecho del Ejecutivo a recibir las acciones antes señaladas quedará sujeto a las siguientes condiciones copulativas y suspensivas:
a) Que el Ejecutivo haya suscrito un contrato de Cesión de Acciones con Cencosud S.A. o alguna de sus filiales.
b) Que el Ejecutivo al momento de suscribir el contrato de Cesión de Acciones tenga un contrato de trabajo vigente con la Compañía o alguna de sus filiales en Chile o en el extranjero y dicha relación laboral no haya sido interrumpida o se le haya puesto término, cualquiera sea la causal de dicha interrupción o terminación, entre la fecha de firma del presente contrato y la Cesión de Acciones.
</t>
  </si>
  <si>
    <t>30,20%</t>
  </si>
  <si>
    <t xml:space="preserve">    Otras monedas</t>
  </si>
  <si>
    <t>Incrementos (disminuciones) por transacciones con accionistas</t>
  </si>
  <si>
    <t xml:space="preserve">Cencosud Brasil Atacado Ltda. </t>
  </si>
  <si>
    <t>Travel International Partners Perú S.A.C.</t>
  </si>
  <si>
    <t>USA</t>
  </si>
  <si>
    <t>The Fresh Market Holdings, INC.  (**)</t>
  </si>
  <si>
    <t>The Fresh Market Intermediate Holdings, INC.  (**)</t>
  </si>
  <si>
    <t>The Fresh Market, INC.  (**)</t>
  </si>
  <si>
    <t>The Fresh Market Gift Company, LLC.  (**)</t>
  </si>
  <si>
    <t>The Fresh Market Of Massachusetts, INC.  (**)</t>
  </si>
  <si>
    <t>SPID Administradora S.P.A.</t>
  </si>
  <si>
    <t>Cuentas por cobrar a vendedores de subsidiarias en Brasil</t>
  </si>
  <si>
    <t>Incremento por combinación de negocios (*)</t>
  </si>
  <si>
    <t>Usos de provisión (**)</t>
  </si>
  <si>
    <t>Adquisiciones Mediante Combinaciones de Negocios (*)</t>
  </si>
  <si>
    <t>Otros incrementos (disminuciones)</t>
  </si>
  <si>
    <t>Marca Giga (*)</t>
  </si>
  <si>
    <t>Marca The Fresh Market (*)</t>
  </si>
  <si>
    <t>EEUU</t>
  </si>
  <si>
    <t>Activos por impuestos diferido relativos a intereses</t>
  </si>
  <si>
    <t>Deuda Brasil GIGA</t>
  </si>
  <si>
    <t>Opción 33% TFMH</t>
  </si>
  <si>
    <t>Otros (**)</t>
  </si>
  <si>
    <t>(***) Total Otros activos financieros corrientes y no corrientes</t>
  </si>
  <si>
    <t>Patrimonio en MM UF</t>
  </si>
  <si>
    <t>Deuda Financiera Neta + Deuda por Arriendo / Ebitda Ajustado</t>
  </si>
  <si>
    <t>The Fresh Market Holdings, INC. (*)</t>
  </si>
  <si>
    <t>ESTADOS UNIDOS</t>
  </si>
  <si>
    <t>Supermercados - EEUU</t>
  </si>
  <si>
    <t>NOTA 1</t>
  </si>
  <si>
    <t>NOTA 2.4</t>
  </si>
  <si>
    <t>Estados Unidos</t>
  </si>
  <si>
    <t>Yuan</t>
  </si>
  <si>
    <t>NOTA 2.5</t>
  </si>
  <si>
    <t>NOTA 5</t>
  </si>
  <si>
    <t>NOTA 6</t>
  </si>
  <si>
    <t>NOTA 8</t>
  </si>
  <si>
    <t xml:space="preserve">Deudores Tarjetas de crédito bruto no corriente </t>
  </si>
  <si>
    <t>Otras cuentas por cobrar bruto no corriente</t>
  </si>
  <si>
    <t>NOTA 8 OF</t>
  </si>
  <si>
    <t>NOTA 8 OF ARG</t>
  </si>
  <si>
    <t>NOTA 9</t>
  </si>
  <si>
    <t>NOTA 9.3</t>
  </si>
  <si>
    <t>NOTA 9.4</t>
  </si>
  <si>
    <t>NOTA 10</t>
  </si>
  <si>
    <t>NOTA 11</t>
  </si>
  <si>
    <t>NOTA 12</t>
  </si>
  <si>
    <t>NOTA 13</t>
  </si>
  <si>
    <t>NOTA 14</t>
  </si>
  <si>
    <t>NOTA 14.3</t>
  </si>
  <si>
    <t>NOTA 15</t>
  </si>
  <si>
    <t>NOTA 17.1</t>
  </si>
  <si>
    <t>Pasivos por arrendamientos corrientes</t>
  </si>
  <si>
    <t>NOTA 18</t>
  </si>
  <si>
    <t>NOTA 19</t>
  </si>
  <si>
    <t>NOTA 20</t>
  </si>
  <si>
    <t>NOTA 21</t>
  </si>
  <si>
    <t>NOTA 22</t>
  </si>
  <si>
    <t>NOTA 24</t>
  </si>
  <si>
    <t>NOTA 25</t>
  </si>
  <si>
    <t>NOTA 26</t>
  </si>
  <si>
    <t>NOTA 27</t>
  </si>
  <si>
    <t>NOTA 30</t>
  </si>
  <si>
    <t>NOTA 31</t>
  </si>
  <si>
    <t>NOTA 32</t>
  </si>
  <si>
    <t>Subsidiarias Chile - Argentina - Brasil - Perú - Colombia - Estados Unidos</t>
  </si>
  <si>
    <t>NOTA 33</t>
  </si>
  <si>
    <t>Banco Santander - Chile</t>
  </si>
  <si>
    <t>Easy Administradora S.P.A. (*)</t>
  </si>
  <si>
    <t>Carnes Huinca S.A.</t>
  </si>
  <si>
    <t>Dawfel S.A. (***)</t>
  </si>
  <si>
    <t>Pesos Uruguayos</t>
  </si>
  <si>
    <t>$CL/ Peso Uruguayo</t>
  </si>
  <si>
    <t>Otras monedas</t>
  </si>
  <si>
    <t>Tipo de pasivo</t>
  </si>
  <si>
    <t>Contraparte /                                          Identificación</t>
  </si>
  <si>
    <t>Moneda Contratada</t>
  </si>
  <si>
    <t>Nocional Designado             USD</t>
  </si>
  <si>
    <t>Bono 144A con el público</t>
  </si>
  <si>
    <t>Bono Internacional USA - 2027</t>
  </si>
  <si>
    <t>Bono Internacional USA - 2025</t>
  </si>
  <si>
    <t>Cartera No Repactada % de Pérdidas Promedio</t>
  </si>
  <si>
    <t>Cartera Repactada % de Pérdidas Promedio</t>
  </si>
  <si>
    <t>Saldo al 31/12/2022</t>
  </si>
  <si>
    <t>THE FRESH MARKET HOLDINGS, INC.</t>
  </si>
  <si>
    <t>Saldos al 
05/07/2022</t>
  </si>
  <si>
    <t>Ajustes del periodo</t>
  </si>
  <si>
    <t>Medición de Valor Justo a fecha de adquisición</t>
  </si>
  <si>
    <t>Activos netos</t>
  </si>
  <si>
    <t xml:space="preserve">Porcentaje de participación accionaria </t>
  </si>
  <si>
    <t xml:space="preserve">Activo (Pasivo) neto correspondiente a la participación </t>
  </si>
  <si>
    <t>Precio pagado en la adquisición M$</t>
  </si>
  <si>
    <t>Plusvalía determinada M$</t>
  </si>
  <si>
    <t>GIGA BR DISTRIBUIDOR E ATACADISTA LTDA.</t>
  </si>
  <si>
    <t>Saldos al 
01/07/2022</t>
  </si>
  <si>
    <t xml:space="preserve">Activo neto correspondiente a la participación </t>
  </si>
  <si>
    <t>Corriente al 31/12/2022</t>
  </si>
  <si>
    <t>NOTA 17.4</t>
  </si>
  <si>
    <t>Nombre Institución</t>
  </si>
  <si>
    <t>Posición Activa            (en Miles)</t>
  </si>
  <si>
    <t>Posición Pasiva            (en Miles)</t>
  </si>
  <si>
    <t xml:space="preserve">Otras obligaciones financieras - Otros </t>
  </si>
  <si>
    <t>Otros activos financieros TFM</t>
  </si>
  <si>
    <t>Facturas cedidas en operaciones de confirming</t>
  </si>
  <si>
    <t>NOTA 13.4a</t>
  </si>
  <si>
    <t>NOTA 13.4b</t>
  </si>
  <si>
    <t>Movimiento de Otras Reservas</t>
  </si>
  <si>
    <t>Superávit de revaluación                       M$</t>
  </si>
  <si>
    <t>Reserva de diferencias de cambio en conversiones                    M$</t>
  </si>
  <si>
    <t>Reserva de coberturas de flujo de efectivo                        M$</t>
  </si>
  <si>
    <t>Reservas de ganancias o pérdidas actuariales en planes de beneficios definidos                                              M$</t>
  </si>
  <si>
    <t>Otro resultado integral acumulado                                     M$</t>
  </si>
  <si>
    <t>Reserva de pagos basados en acciones                              M$</t>
  </si>
  <si>
    <t>Otras reservas varias                                  M$</t>
  </si>
  <si>
    <t>Total otras reservas                                              M$</t>
  </si>
  <si>
    <t>Incrementos (bajas) en Patrimonio por coberturas y otros</t>
  </si>
  <si>
    <t xml:space="preserve">Impuesto diferido por altas patrimoniales </t>
  </si>
  <si>
    <t>Reclasificaciones a resultado por coberturas</t>
  </si>
  <si>
    <t>Impuesto diferido por Reclasificaciones a resultado</t>
  </si>
  <si>
    <t>Incrementos (disminuciones) por transacciones con accionistas (*)</t>
  </si>
  <si>
    <t>Venta de propiedades</t>
  </si>
  <si>
    <t>Diferencia de cambio operacional</t>
  </si>
  <si>
    <t>Reajuste impuestos por recuperar</t>
  </si>
  <si>
    <t>Dividendos pagados a participaciones no controladoras</t>
  </si>
  <si>
    <t>URUGUAY</t>
  </si>
  <si>
    <t>01/01/2023 al</t>
  </si>
  <si>
    <t>Patrimonio previamente reportado 01/01/2023</t>
  </si>
  <si>
    <t>Saldo al 01/01/2023</t>
  </si>
  <si>
    <t>Saldo inicial al 01/01/2023</t>
  </si>
  <si>
    <t>Movimiento año 2023</t>
  </si>
  <si>
    <t>Saldo Inicial al 01 de enero de 2023</t>
  </si>
  <si>
    <t>Deuda Financiera Neta</t>
  </si>
  <si>
    <t>Deuda Financiera Neta + Deuda por Arriendo</t>
  </si>
  <si>
    <t>Cuentas por pagar comerciales y otras cuentas por pagar 2023</t>
  </si>
  <si>
    <t>Promedio                     (*)</t>
  </si>
  <si>
    <t>Subsidiarias Chile - Argentina - Brasil - Perú - Colombia - Estados Unidos - Uruguay</t>
  </si>
  <si>
    <t>Al 31 de diciembre de 2022</t>
  </si>
  <si>
    <t>ESTADO INTERMEDIO DE SITUACION FINANCIERA CONSOLIDADO</t>
  </si>
  <si>
    <t>Pk One Limited (Inglaterra)</t>
  </si>
  <si>
    <t>Fondo de Pensiones Habitat A</t>
  </si>
  <si>
    <t>Fondo de Pensiones Habitat B</t>
  </si>
  <si>
    <t>Reducción de Capital</t>
  </si>
  <si>
    <t>UF</t>
  </si>
  <si>
    <t>EXTRANJERO</t>
  </si>
  <si>
    <t>Real</t>
  </si>
  <si>
    <t>UNICA AL FINAL</t>
  </si>
  <si>
    <t>Pagos por adquirir o rescatar las acciones de la entidad</t>
  </si>
  <si>
    <t>Importes procedentes de préstamos de largo plazo</t>
  </si>
  <si>
    <t>Unicenter S.A.</t>
  </si>
  <si>
    <t>Cencosud Uruguay Servicios S.A. (***)</t>
  </si>
  <si>
    <t>Banco Bank Of América</t>
  </si>
  <si>
    <t xml:space="preserve">Ebitda Ajustado LTM </t>
  </si>
  <si>
    <t>Argentina - Economía hiperinflacionaria</t>
  </si>
  <si>
    <t>Diferencia en tasa recuperación pérdida fiscal Matriz</t>
  </si>
  <si>
    <t xml:space="preserve">Plan 2023 de Incentivo a la Permanencia y Performance - Stock Options </t>
  </si>
  <si>
    <t>Agosto de 2023</t>
  </si>
  <si>
    <t>20.933.765 acciones</t>
  </si>
  <si>
    <t>$ 1.836,5</t>
  </si>
  <si>
    <t>0,69 ; 1,73 ; 2,77 y 3,8 años</t>
  </si>
  <si>
    <t>El derecho del Ejecutivo a recibir las acciones antes señaladas quedará sujeto a las siguientes condiciones copulativas y suspensivas:
a) Que el Ejecutivo haya suscrito un contrato de Cesión de Acciones con Cencosud S.A. o alguna de sus filiales.
b) Que el Ejecutivo al momento de suscribir el contrato de Cesión de Acciones tenga un contrato de trabajo vigente con la Compañía o alguna de sus filiales en Chile o en el extranjero y dicha relación laboral no haya sido interrumpida o se le haya puesto término, cualquiera sea la causal de dicha interrupción o terminación, entre la fecha de firma del presente contrato y la Cesión de Acciones.
Para el caso de las acciones de Performance, quedará sujeto al cumplimiento de las condiciones copulativas y suspensivas a que se cumplan ciertos activadores de pago definidos en los contratos.</t>
  </si>
  <si>
    <t>32,81%</t>
  </si>
  <si>
    <t>Provisiones no corrientes por beneficios a los empleados</t>
  </si>
  <si>
    <t>01/10/2023 al</t>
  </si>
  <si>
    <t>01/10/2022 al</t>
  </si>
  <si>
    <t>Fondo de Pensiones Habitat C</t>
  </si>
  <si>
    <t>HJSA Proyecto Tres S.A.C. (*)</t>
  </si>
  <si>
    <t>90% - 99%</t>
  </si>
  <si>
    <t>0% - 1%</t>
  </si>
  <si>
    <t>Director (*)</t>
  </si>
  <si>
    <t>Saldo al 31/12/2023</t>
  </si>
  <si>
    <t>Combinación de Negocios</t>
  </si>
  <si>
    <t>16.1. Activos por impuestos diferidos.</t>
  </si>
  <si>
    <t>16.2. Pasivos por impuestos diferidos.</t>
  </si>
  <si>
    <t>NIIF 16</t>
  </si>
  <si>
    <t>Saldo al 31 de diciembre de 2023</t>
  </si>
  <si>
    <t>Corriente al 31/12/2023</t>
  </si>
  <si>
    <t>Saldo final al 31/12/2023</t>
  </si>
  <si>
    <t>Reembolsos/Pagos de colaterales</t>
  </si>
  <si>
    <t>Fair Value de Derivados y Deuda</t>
  </si>
  <si>
    <t>Consolidado 31/12/2023</t>
  </si>
  <si>
    <t>Indicadores Financieros al 31/12/2023</t>
  </si>
  <si>
    <t>Cálculo Ratio 31/12/2023</t>
  </si>
  <si>
    <t>Provisión total, saldo final al 31/12/2023</t>
  </si>
  <si>
    <t xml:space="preserve">Participación en resultados y bonos </t>
  </si>
  <si>
    <t xml:space="preserve">Pagos basados en acciones </t>
  </si>
  <si>
    <t>Detalle de provisiones no corrientes</t>
  </si>
  <si>
    <t>Pagos basados en acciones</t>
  </si>
  <si>
    <t>Reservas por diferencias de cambio por conversión</t>
  </si>
  <si>
    <t>Reservas de coberturas de flujo de caja</t>
  </si>
  <si>
    <t>Otras Reservas Varias</t>
  </si>
  <si>
    <t xml:space="preserve">Total Otras Reservas </t>
  </si>
  <si>
    <t>Movimiento de reservas</t>
  </si>
  <si>
    <t>Saldo Inicial Periodo Actual 01/01/2009</t>
  </si>
  <si>
    <t>Saldo Inicial Reexpresado</t>
  </si>
  <si>
    <t>Cambios en patrimonio</t>
  </si>
  <si>
    <t>Incremento (disminución) por transferencias y otros cambios</t>
  </si>
  <si>
    <t>Total de Cambios en Patrimonio</t>
  </si>
  <si>
    <t>Saldo Final Periodo Actual 31/12/2009</t>
  </si>
  <si>
    <t>NOTA 23.1</t>
  </si>
  <si>
    <t>Gastos (Ingresos) por derivados de cobertura</t>
  </si>
  <si>
    <t>Costos de combinaciones de Negocios</t>
  </si>
  <si>
    <t>AL 31 DE DICIEMBRE DE 2023</t>
  </si>
  <si>
    <t>INFORMACIÓN REGIONAL POR SEGMENTO                                                                                                                                                                                                                                                 AL 31 DE DICIEMBRE DE 2023</t>
  </si>
  <si>
    <t>Activos no corrientes clasificados como mantenidos para la venta</t>
  </si>
  <si>
    <t>Valor Contable                         31/12/2023</t>
  </si>
  <si>
    <t>Planes basados en acciones en efectivo</t>
  </si>
  <si>
    <t xml:space="preserve">Plan 2023 de Incentivo a la Permanencia - Phantom Options </t>
  </si>
  <si>
    <t>Número de instrumentos de patrimonio concedidos o liquidados en efectivo</t>
  </si>
  <si>
    <t>15.456.242 acciones</t>
  </si>
  <si>
    <t>0,69 ; 1,73 ; 2,77 años</t>
  </si>
  <si>
    <t xml:space="preserve">Remuneración en efectivo equivalente al valor de mercado de las acciones </t>
  </si>
  <si>
    <t>Datos de entrada de Modelo de Valorización para los pagos basados en acciones</t>
  </si>
  <si>
    <t>NOTA 4</t>
  </si>
  <si>
    <t xml:space="preserve">Instrumentos financieros de alta liquidez </t>
  </si>
  <si>
    <t>Vida para instalaciones fijas y accesorios</t>
  </si>
  <si>
    <t>Cambios de Terrenos, Modelo del valor razonable, Total</t>
  </si>
  <si>
    <t>31 DICIEMBRE 2023</t>
  </si>
  <si>
    <t>Incrementos (disminuciones por otros cambios, patrimonio</t>
  </si>
  <si>
    <t>Cancelación de acciones producto de la reducción de capital de pleno derecho</t>
  </si>
  <si>
    <t>Iss Servicios Generales Ltda.</t>
  </si>
  <si>
    <t>Total boletas garantías por cumplimiento de obras</t>
  </si>
  <si>
    <t>1T24</t>
  </si>
  <si>
    <t>Al 31 de marzo de 2024 (no auditado) y al 31 de diciembre de 2023</t>
  </si>
  <si>
    <t xml:space="preserve">ESTADO INTERMEDIO CONSOLIDADO DE RESULTADOS  </t>
  </si>
  <si>
    <t>Por los períodos terminados al 31 de marzo de 2024 y 2023 (no auditados)</t>
  </si>
  <si>
    <t>01/01/2024 al</t>
  </si>
  <si>
    <t>ESTADO INTERMEDIO CONSOLIDADO DE RESULTADOS INTEGRALES</t>
  </si>
  <si>
    <t>0,2%  -  8,4%</t>
  </si>
  <si>
    <t>0,1% - 8,9%</t>
  </si>
  <si>
    <t>1,02% -19,44%</t>
  </si>
  <si>
    <t>57,4% - 85%</t>
  </si>
  <si>
    <t>0,4% - 165%</t>
  </si>
  <si>
    <t>0,5% - 18%</t>
  </si>
  <si>
    <t>Derivados</t>
  </si>
  <si>
    <t>Saldos al 31/03/2024              USD</t>
  </si>
  <si>
    <t>Bono Internacional USA - 2045</t>
  </si>
  <si>
    <t xml:space="preserve">ESTADO INTERMEDIO CONSOLIDADO DE CAMBIOS EN EL PATRIMONIO </t>
  </si>
  <si>
    <t>Por el período  terminado al 31 de marzo de 2024 (no auditado)</t>
  </si>
  <si>
    <t>Patrimonio al  31/03/2024</t>
  </si>
  <si>
    <t>Por el período terminado al 31 de marzo de 2023 (no auditado)</t>
  </si>
  <si>
    <t>Patrimonio al  31/03/2023</t>
  </si>
  <si>
    <t xml:space="preserve">ESTADO INTERMEDIO CONSOLIDADO DE FLUJOS DE EFECTIVO </t>
  </si>
  <si>
    <t>Cifras al Cierre de Marzo 2024</t>
  </si>
  <si>
    <t>Director (**)</t>
  </si>
  <si>
    <t>Presidente (**)</t>
  </si>
  <si>
    <t>01/01/2024 al 31-03-2024</t>
  </si>
  <si>
    <t>01/01/2023 al 31/03/2023</t>
  </si>
  <si>
    <t>Saldo al 31/03/2024</t>
  </si>
  <si>
    <t>Vida para Patentes, Marcas Registradas y Otros Derechos</t>
  </si>
  <si>
    <t>Mayor a 1</t>
  </si>
  <si>
    <t>Movimiento año 2024</t>
  </si>
  <si>
    <t>Saldo Final al 31 de marzo de 2024</t>
  </si>
  <si>
    <t>Saldo Final al 31 de diciembre de 2023</t>
  </si>
  <si>
    <t>Saldo al  31/12/2023</t>
  </si>
  <si>
    <t>Al 31 de marzo de 2024</t>
  </si>
  <si>
    <t>Saldo inicial al 01/01/2024</t>
  </si>
  <si>
    <t>Otros cambios distintos de flujos de efectivo</t>
  </si>
  <si>
    <t>Saldo final al 31/03/2024</t>
  </si>
  <si>
    <t>Combinación de Negocios (*)</t>
  </si>
  <si>
    <t>Consolidado 31/03/2024</t>
  </si>
  <si>
    <t>Indicadores Financieros al 31/03/2024</t>
  </si>
  <si>
    <t>Restricción</t>
  </si>
  <si>
    <t>Veces / UF</t>
  </si>
  <si>
    <t>Cálculo Ratio 31/03/2024</t>
  </si>
  <si>
    <t>veces</t>
  </si>
  <si>
    <t>Saldo al 01 de enero de 2023</t>
  </si>
  <si>
    <t>Argentina - Economía hiperinflacionaria - Patrimonio</t>
  </si>
  <si>
    <t>Saldo al 31 de marzo de 2024</t>
  </si>
  <si>
    <t>31 MARZO 2024</t>
  </si>
  <si>
    <t>Acciones pagadas al 31 de diciembre de 2023</t>
  </si>
  <si>
    <t>Acciones pagadas al 01 de enero de 2024</t>
  </si>
  <si>
    <t>Acciones pagadas al 31 de marzo de 2024</t>
  </si>
  <si>
    <t>Acciones autorizadas al 31 de diciembre de 2023</t>
  </si>
  <si>
    <t>Acciones autorizadas al 01 de enero de 2024</t>
  </si>
  <si>
    <t>Acciones autorizadas al 31 de marzo de 2024</t>
  </si>
  <si>
    <t xml:space="preserve">Incrementos (disminuciones) por transacciones con accionistas </t>
  </si>
  <si>
    <t xml:space="preserve">Incremento (disminución) del patrimonio por cambios en políticas contables </t>
  </si>
  <si>
    <t>Activos y deuda financiera Argentina</t>
  </si>
  <si>
    <t>Deuda con el público bonos, bancos Chile y otros</t>
  </si>
  <si>
    <t>Otro gasto por impuesto corriente</t>
  </si>
  <si>
    <t>AL 31 DE MARZO DE 2024</t>
  </si>
  <si>
    <t>AL 31 DE MARZO DE 2023</t>
  </si>
  <si>
    <t>INFORMACIÓN REGIONAL POR SEGMENTO                                                                                                                                                                                                                                                 AL 31 DE MARZO DE 2024</t>
  </si>
  <si>
    <t>Cuentas por pagar comerciales y otras cuentas por pagar 2024</t>
  </si>
  <si>
    <t>$ 1.705,55</t>
  </si>
  <si>
    <t>31,95%</t>
  </si>
  <si>
    <t>Dividendos esperados</t>
  </si>
  <si>
    <t>Salida esperada ( fecha de adjudicación)</t>
  </si>
  <si>
    <t>Constructora Casbro SPA.</t>
  </si>
  <si>
    <t>Constructora Vdz SPA.</t>
  </si>
  <si>
    <t>Ingeniería y Const. German Gomez y Cia Ltda.</t>
  </si>
  <si>
    <t>Liderman SPA.</t>
  </si>
  <si>
    <t>Empresa de Servicios Seguridad Privada Fu-Du Ltda.</t>
  </si>
  <si>
    <t>Inmobiliaria B3 Limitada.</t>
  </si>
  <si>
    <t>Eulen Seguridad S.A.</t>
  </si>
  <si>
    <t>Prosegur Chile S.A.</t>
  </si>
  <si>
    <t>Falck Safety Services Ltda.</t>
  </si>
  <si>
    <t>Acciones autorizadas al 01 de enero de 2022</t>
  </si>
  <si>
    <t>Acciones autorizadas al 31 de diciembre de 2022</t>
  </si>
  <si>
    <t>Acciones autorizadas al 01 de enero de 2023</t>
  </si>
  <si>
    <t>NOTA 35 A</t>
  </si>
  <si>
    <t>NOTA 35 B</t>
  </si>
  <si>
    <t>NOTA 35 C</t>
  </si>
  <si>
    <t>NOTA 7.3</t>
  </si>
  <si>
    <t>Valor Contable                         31/03/2024</t>
  </si>
  <si>
    <t>Patrimonio previamente reportado 01/01/2024</t>
  </si>
  <si>
    <t>Stock al cierre de Marzo 2024</t>
  </si>
  <si>
    <t xml:space="preserve">Castigos realizados entre Dic 2023 y Mar 2024 </t>
  </si>
  <si>
    <t>Recuperaciones de Castigos realizadas entre Dic 2023 y Mar 2024</t>
  </si>
  <si>
    <t xml:space="preserve">Promedio de cuentas repactadas mensualmente entre Dic 2023 y Mar 2024 </t>
  </si>
  <si>
    <t>76.076.630-5</t>
  </si>
  <si>
    <t>Administradora de Retail y Servicio S.A.</t>
  </si>
  <si>
    <t>Empresa Relación Director/Accionista Controlador</t>
  </si>
  <si>
    <t>Arriendos Cobrados</t>
  </si>
  <si>
    <t>Peso Chileno</t>
  </si>
  <si>
    <t>Gastos Comunes Cobrados</t>
  </si>
  <si>
    <t>78.410.320-K</t>
  </si>
  <si>
    <t>Imp. y Comercial Regen Ltda.</t>
  </si>
  <si>
    <t>Empresa Relación Accionista Controlador</t>
  </si>
  <si>
    <t>Compra de Mercadería</t>
  </si>
  <si>
    <t>92.491.000-3</t>
  </si>
  <si>
    <t>Labsa Inversiones Ltda.</t>
  </si>
  <si>
    <t>Arriendos Pagados</t>
  </si>
  <si>
    <t>Venta con Tarjeta Cencosud y Otros</t>
  </si>
  <si>
    <t>Recaudación Estado de Cuentas</t>
  </si>
  <si>
    <t>Dividendos Cobrados</t>
  </si>
  <si>
    <t>Servicios Prestados</t>
  </si>
  <si>
    <t>Comisiones y Otros</t>
  </si>
  <si>
    <t>Definida</t>
  </si>
  <si>
    <t>BANK OF AMERICA</t>
  </si>
  <si>
    <t>Mensual</t>
  </si>
  <si>
    <t>97.036.000-K</t>
  </si>
  <si>
    <t>BANCO SANTANDER CHILE S.A.</t>
  </si>
  <si>
    <t>BANCO DE CHILE S.A.</t>
  </si>
  <si>
    <t>CLP</t>
  </si>
  <si>
    <t>97.004.000-5</t>
  </si>
  <si>
    <t>BANCO DE CREDITO E INVERSIONES S.A.</t>
  </si>
  <si>
    <t>97.015.000-5</t>
  </si>
  <si>
    <t>BANCO HSBC</t>
  </si>
  <si>
    <t>Semestral</t>
  </si>
  <si>
    <t>BANCO BBVA</t>
  </si>
  <si>
    <t>ARS</t>
  </si>
  <si>
    <t>Al final</t>
  </si>
  <si>
    <t>BANCO GALICIA</t>
  </si>
  <si>
    <t>BANCO INDUSTRIAL Y COMERCIAL DE CHINA</t>
  </si>
  <si>
    <t>BANCO MACRO</t>
  </si>
  <si>
    <t>CMF BANCO CORPORATIVO</t>
  </si>
  <si>
    <t>BANCO CORDOBA</t>
  </si>
  <si>
    <t>BANCO COLPATRIA</t>
  </si>
  <si>
    <t>COP</t>
  </si>
  <si>
    <t>BANCO ITAU</t>
  </si>
  <si>
    <t>JP MORGAN BANK</t>
  </si>
  <si>
    <t>SEMESTRAL</t>
  </si>
  <si>
    <t>BANCO SANTANDER</t>
  </si>
  <si>
    <t>BANCO SUPERVILLE</t>
  </si>
  <si>
    <t>ÚNICO AL FINAL</t>
  </si>
  <si>
    <t>BANCO SAFRA SA</t>
  </si>
  <si>
    <t>BRL</t>
  </si>
  <si>
    <t>BANCO SANTANDER SA</t>
  </si>
  <si>
    <t>Total Provisión al 31/03/2024</t>
  </si>
  <si>
    <t>Total Provisión al 31/12/2023</t>
  </si>
  <si>
    <t>Provisión total, saldo final al 31/03/2024</t>
  </si>
  <si>
    <t>Acciones pagadas al 01 de enero de 2023</t>
  </si>
  <si>
    <t>Corresponde al Stock de Cartera Repactada al cierre de Diciembre 2023</t>
  </si>
  <si>
    <t>Número clientes repactados / número clientes no repactados</t>
  </si>
  <si>
    <t>BJUMB - B1</t>
  </si>
  <si>
    <t>SEMESTRALES</t>
  </si>
  <si>
    <t>NACIONAL</t>
  </si>
  <si>
    <t>BJUMB - B2</t>
  </si>
  <si>
    <t>BCENC - F</t>
  </si>
  <si>
    <t>UNICO AL FINAL</t>
  </si>
  <si>
    <t>BCENC - J</t>
  </si>
  <si>
    <t>BCENC - N</t>
  </si>
  <si>
    <t>BCENC-R</t>
  </si>
  <si>
    <t>N/A</t>
  </si>
  <si>
    <t>ÚNICA - A</t>
  </si>
  <si>
    <t>BCSSA - A</t>
  </si>
  <si>
    <t>BCSSA - B</t>
  </si>
  <si>
    <t>BCSSA - C</t>
  </si>
  <si>
    <t>BCSSA -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</si>
</sst>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1">
    <numFmt numFmtId="41" formatCode="_ * #,##0_ ;_ * \-#,##0_ ;_ * &quot;-&quot;_ ;_ @_ "/>
    <numFmt numFmtId="43" formatCode="_ * #,##0.00_ ;_ * \-#,##0.00_ ;_ * &quot;-&quot;??_ ;_ @_ 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-* #,##0\ _€_-;\-* #,##0\ _€_-;_-* &quot;-&quot;\ _€_-;_-@_-"/>
    <numFmt numFmtId="168" formatCode="_-* #,##0.00\ _€_-;\-* #,##0.00\ _€_-;_-* &quot;-&quot;??\ _€_-;_-@_-"/>
    <numFmt numFmtId="169" formatCode="_-* #,##0_-;\-* #,##0_-;_-* &quot;-&quot;_-;_-@_-"/>
    <numFmt numFmtId="170" formatCode="_-* #,##0.00_-;\-* #,##0.00_-;_-* &quot;-&quot;??_-;_-@_-"/>
    <numFmt numFmtId="171" formatCode="_-* #,##0.00\ [$€]_-;\-* #,##0.00\ [$€]_-;_-* &quot;-&quot;??\ [$€]_-;_-@_-"/>
    <numFmt numFmtId="172" formatCode="_-* #,##0_-;\-* #,##0_-;_-* &quot;-&quot;??_-;_-@_-"/>
    <numFmt numFmtId="173" formatCode="0.0%"/>
    <numFmt numFmtId="174" formatCode="0.0000%"/>
    <numFmt numFmtId="175" formatCode="#,##0_ ;\-#,##0\ "/>
    <numFmt numFmtId="176" formatCode="_ * #,##0_ ;_ * \-#,##0_ ;_ * &quot;-&quot;??_ ;_ @_ "/>
    <numFmt numFmtId="177" formatCode="_(* #,##0_);_(* \(#,##0\);_(* &quot;-&quot;??_);_(@_)"/>
    <numFmt numFmtId="178" formatCode="0.0000"/>
    <numFmt numFmtId="179" formatCode="#,##0;[Red]#,##0"/>
    <numFmt numFmtId="180" formatCode="#,##0;\(#,##0\)"/>
    <numFmt numFmtId="181" formatCode="_(* #,##0.0_);_(* \(#,##0.0\);_(* &quot;-&quot;??_);_(@_)"/>
    <numFmt numFmtId="182" formatCode="_(* #,##0.00000_);_(* \(#,##0.00000\);_(* &quot;-&quot;??_);_(@_)"/>
    <numFmt numFmtId="183" formatCode="dd\/mm\/yyyy"/>
    <numFmt numFmtId="184" formatCode="m/d/yyyy;@"/>
    <numFmt numFmtId="185" formatCode="#,##0.0"/>
    <numFmt numFmtId="186" formatCode="#,##0.0_);\(#,##0.0\)"/>
    <numFmt numFmtId="187" formatCode="\$#,##0\ ;\(\$#,##0\)"/>
    <numFmt numFmtId="188" formatCode="General_)"/>
    <numFmt numFmtId="189" formatCode="_-* #,##0.0\ _P_t_s_-;\-* #,##0.0\ _P_t_s_-;_-* &quot;-&quot;??\ _P_t_s_-;_-@_-"/>
    <numFmt numFmtId="190" formatCode="mm/dd/yy"/>
    <numFmt numFmtId="191" formatCode="&quot;$&quot;#,##0.0000_);\(&quot;$&quot;#,##0.0000\)"/>
    <numFmt numFmtId="192" formatCode="_-* #,##0\ &quot;F&quot;_-;\-* #,##0\ &quot;F&quot;_-;_-* &quot;-&quot;\ &quot;F&quot;_-;_-@_-"/>
    <numFmt numFmtId="193" formatCode="_-* #,##0\ _F_-;\-* #,##0\ _F_-;_-* &quot;-&quot;\ _F_-;_-@_-"/>
    <numFmt numFmtId="194" formatCode="_-* #,##0.00\ &quot;F&quot;_-;\-* #,##0.00\ &quot;F&quot;_-;_-* &quot;-&quot;??\ &quot;F&quot;_-;_-@_-"/>
    <numFmt numFmtId="195" formatCode="_-* #,##0.00\ _F_-;\-* #,##0.00\ _F_-;_-* &quot;-&quot;??\ _F_-;_-@_-"/>
    <numFmt numFmtId="196" formatCode="#,##0_);\(#,##0\);\ &quot;   -   &quot;"/>
    <numFmt numFmtId="197" formatCode="#,##0.0;[Red]#,##0.0"/>
    <numFmt numFmtId="198" formatCode="[$$-409]#,##0.00"/>
    <numFmt numFmtId="199" formatCode="0.000%"/>
    <numFmt numFmtId="200" formatCode="_-[$€-2]\ * #,##0.00_-;\-[$€-2]\ * #,##0.00_-;_-[$€-2]\ * &quot;-&quot;??_-"/>
    <numFmt numFmtId="201" formatCode="&quot;$&quot;#,##0;\-&quot;$&quot;#,##0"/>
    <numFmt numFmtId="202" formatCode="0.000"/>
    <numFmt numFmtId="203" formatCode="0.00_)"/>
    <numFmt numFmtId="204" formatCode="_(&quot;R$&quot;* #,##0_);_(&quot;R$&quot;* \(#,##0\);_(&quot;R$&quot;* &quot;-&quot;_);_(@_)"/>
    <numFmt numFmtId="205" formatCode="_(&quot;R$&quot;* #,##0.00_);_(&quot;R$&quot;* \(#,##0.00\);_(&quot;R$&quot;* &quot;-&quot;??_);_(@_)"/>
    <numFmt numFmtId="206" formatCode="_(* #,##0.0_);_(* \(#,##0.00\);_(* &quot;-&quot;??_);_(@_)"/>
    <numFmt numFmtId="207" formatCode="&quot;fl&quot;#,##0_);\(&quot;fl&quot;#,##0\)"/>
    <numFmt numFmtId="208" formatCode="&quot;fl&quot;#,##0_);[Red]\(&quot;fl&quot;#,##0\)"/>
    <numFmt numFmtId="209" formatCode="&quot;fl&quot;#,##0.00_);\(&quot;fl&quot;#,##0.00\)"/>
    <numFmt numFmtId="210" formatCode="&quot;fl&quot;#,##0.00_);[Red]\(&quot;fl&quot;#,##0.00\)"/>
    <numFmt numFmtId="211" formatCode="_(&quot;fl&quot;* #,##0_);_(&quot;fl&quot;* \(#,##0\);_(&quot;fl&quot;* &quot;-&quot;_);_(@_)"/>
    <numFmt numFmtId="212" formatCode="\60\4\7\:"/>
    <numFmt numFmtId="213" formatCode="&quot;N$&quot;#,##0_);\(&quot;N$&quot;#,##0\)"/>
    <numFmt numFmtId="214" formatCode="0%_);\(0%\)"/>
    <numFmt numFmtId="215" formatCode="&quot;$&quot;#,##0\ ;\(&quot;$&quot;#,##0\)"/>
    <numFmt numFmtId="216" formatCode="* #,##0_);* \(#,##0\);&quot;-&quot;??_);@"/>
    <numFmt numFmtId="217" formatCode="#,##0.0\ \ "/>
    <numFmt numFmtId="218" formatCode="#,##0.0\ \ \ \ "/>
    <numFmt numFmtId="219" formatCode="#,##0\ \ "/>
    <numFmt numFmtId="220" formatCode="#,##0\ \ \ \ "/>
    <numFmt numFmtId="221" formatCode="#,##0.00;[Red]\(#,##0.00\)"/>
    <numFmt numFmtId="222" formatCode="&quot;$&quot;* #,##0.00_);&quot;$&quot;* \(#,##0.00\)"/>
    <numFmt numFmtId="223" formatCode="_._.* #,##0.0_)_%;_._.* \(#,##0.0\)_%;_._.* \ .0_)_%"/>
    <numFmt numFmtId="224" formatCode="_._.* #,##0.000_)_%;_._.* \(#,##0.000\)_%;_._.* \ .000_)_%"/>
    <numFmt numFmtId="225" formatCode="_._.&quot;$&quot;* #,##0.0_)_%;_._.&quot;$&quot;* \(#,##0.0\)_%;_._.&quot;$&quot;* \ .0_)_%"/>
    <numFmt numFmtId="226" formatCode="_._.&quot;$&quot;* #,##0.000_)_%;_._.&quot;$&quot;* \(#,##0.000\)_%;_._.&quot;$&quot;* \ .000_)_%"/>
    <numFmt numFmtId="227" formatCode="_(0_)%;\(0\)%;\ \ _)\%"/>
    <numFmt numFmtId="228" formatCode="_._._(* 0_)%;_._.\(* 0\)%;_._._(* \ _)\%"/>
    <numFmt numFmtId="229" formatCode="_(0.0_)%;\(0.0\)%;\ \ .0_)%"/>
    <numFmt numFmtId="230" formatCode="_._._(* 0.0_)%;_._.\(* 0.0\)%;_._._(* \ .0_)%"/>
    <numFmt numFmtId="231" formatCode="_(0.00_)%;\(0.00\)%;\ \ .00_)%"/>
    <numFmt numFmtId="232" formatCode="_._._(* 0.00_)%;_._.\(* 0.00\)%;_._._(* \ .00_)%"/>
    <numFmt numFmtId="233" formatCode="_(0.000_)%;\(0.000\)%;\ \ .000_)%"/>
    <numFmt numFmtId="234" formatCode="_._._(* 0.000_)%;_._.\(* 0.000\)%;_._._(* \ .000_)%"/>
    <numFmt numFmtId="235" formatCode="_(* #,##0_);_(* \(#,##0\);_(* \ _)"/>
    <numFmt numFmtId="236" formatCode="_(* #,##0.0_);_(* \(#,##0.0\);_(* \ .0_)"/>
    <numFmt numFmtId="237" formatCode="_(* #,##0.00_);_(* \(#,##0.00\);_(* \ .00_)"/>
    <numFmt numFmtId="238" formatCode="_(* #,##0.000_);_(* \(#,##0.000\);_(* \ .000_)"/>
    <numFmt numFmtId="239" formatCode="_(&quot;$&quot;* #,##0_);_(&quot;$&quot;* \(#,##0\);_(&quot;$&quot;* \ _)"/>
    <numFmt numFmtId="240" formatCode="_(&quot;$&quot;* #,##0.0_);_(&quot;$&quot;* \(#,##0.0\);_(&quot;$&quot;* \ .0_)"/>
    <numFmt numFmtId="241" formatCode="_(&quot;$&quot;* #,##0.00_);_(&quot;$&quot;* \(#,##0.00\);_(&quot;$&quot;* \ .00_)"/>
    <numFmt numFmtId="242" formatCode="_(&quot;$&quot;* #,##0.000_);_(&quot;$&quot;* \(#,##0.000\);_(&quot;$&quot;* \ .000_)"/>
    <numFmt numFmtId="243" formatCode="#,##0_)\ \ \ \ ;\(#,##0\)\ \ \ "/>
    <numFmt numFmtId="244" formatCode="#,###\-"/>
    <numFmt numFmtId="245" formatCode="#,##0%"/>
    <numFmt numFmtId="246" formatCode="#,##0.0%"/>
    <numFmt numFmtId="247" formatCode="_-* #,##0\ _B_F_-;\-* #,##0\ _B_F_-;_-* &quot;-&quot;\ _B_F_-;_-@_-"/>
    <numFmt numFmtId="248" formatCode="#,##0.0&quot;x&quot;"/>
    <numFmt numFmtId="249" formatCode="0.00_);\(0.00\);0.00"/>
    <numFmt numFmtId="250" formatCode="_-&quot;$&quot;* #,##0_-;\-&quot;$&quot;* #,##0_-;_-&quot;$&quot;* &quot;-&quot;_-;_-@_-"/>
    <numFmt numFmtId="251" formatCode="_-&quot;$&quot;* #,##0.00_-;\-&quot;$&quot;* #,##0.00_-;_-&quot;$&quot;* &quot;-&quot;??_-;_-@_-"/>
    <numFmt numFmtId="252" formatCode="&quot;HK$&quot;#,##0"/>
    <numFmt numFmtId="253" formatCode="&quot;HK$&quot;#,##0.00"/>
    <numFmt numFmtId="254" formatCode="0.00_);\(0.00\);0.00_)"/>
    <numFmt numFmtId="255" formatCode="mmmm\-yy"/>
    <numFmt numFmtId="256" formatCode="mmmm/yyyy"/>
    <numFmt numFmtId="257" formatCode="0.00\%;\-0.00\%;0.00\%"/>
    <numFmt numFmtId="258" formatCode="0.00\x;\-0.00\x;0.00\x"/>
    <numFmt numFmtId="259" formatCode="##0.00000"/>
    <numFmt numFmtId="260" formatCode="&quot;US$&quot;#,##0"/>
    <numFmt numFmtId="261" formatCode="&quot;US$&quot;#,##0.00"/>
    <numFmt numFmtId="262" formatCode="0&quot;E&quot;"/>
    <numFmt numFmtId="263" formatCode="0.00000%"/>
    <numFmt numFmtId="264" formatCode="dd\/mm\/yyyy;@"/>
    <numFmt numFmtId="265" formatCode="#,##0.0_);\(#,##0.0\);\ &quot;   -   &quot;"/>
    <numFmt numFmtId="266" formatCode="_(* #,##0.00_);_(* \(#,##0.00\);_(* \ _)"/>
    <numFmt numFmtId="267" formatCode="0.000000%"/>
    <numFmt numFmtId="268" formatCode="&quot;$&quot;\ #,##0;[Red]\-&quot;$&quot;\ #,##0"/>
    <numFmt numFmtId="269" formatCode="&quot;$&quot;\ #,##0.00;[Red]\-&quot;$&quot;\ #,##0.00"/>
    <numFmt numFmtId="270" formatCode="_(* #,##0_)_);_(* \(#,##0\)_);"/>
    <numFmt numFmtId="271" formatCode="&quot;$&quot;\ #,##0.0;[Red]\-&quot;$&quot;\ #,##0.0"/>
    <numFmt numFmtId="272" formatCode="_-* #,##0.0\ _€_-;\-* #,##0.0\ _€_-;_-* &quot;-&quot;?\ _€_-;_-@_-"/>
  </numFmts>
  <fonts count="192">
    <font>
      <sz val="10"/>
      <color theme="1"/>
      <name val="Arial"/>
      <family val="2"/>
    </font>
    <font>
      <sz val="10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8"/>
      <color indexed="49"/>
      <name val="Comic Sans MS"/>
      <family val="4"/>
    </font>
    <font>
      <sz val="12"/>
      <color indexed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8"/>
      <name val="Times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6"/>
      <name val="MS Serif"/>
      <family val="1"/>
    </font>
    <font>
      <sz val="10"/>
      <color indexed="22"/>
      <name val="Arial"/>
      <family val="2"/>
    </font>
    <font>
      <sz val="10"/>
      <name val="Frutiger LT 45 Light"/>
      <family val="2"/>
    </font>
    <font>
      <sz val="12"/>
      <name val="Helv"/>
    </font>
    <font>
      <sz val="12"/>
      <color indexed="9"/>
      <name val="Helv"/>
    </font>
    <font>
      <sz val="14"/>
      <name val="Times New Roman"/>
      <family val="1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b/>
      <sz val="8"/>
      <color indexed="8"/>
      <name val="Helv"/>
    </font>
    <font>
      <b/>
      <sz val="9"/>
      <name val="Bookman"/>
      <family val="1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8"/>
      <name val="Futura"/>
      <family val="2"/>
    </font>
    <font>
      <b/>
      <i/>
      <sz val="16"/>
      <name val="Helv"/>
    </font>
    <font>
      <b/>
      <sz val="12"/>
      <color indexed="13"/>
      <name val="Arial Rounded MT Bold"/>
      <family val="2"/>
    </font>
    <font>
      <b/>
      <sz val="24"/>
      <color indexed="62"/>
      <name val="Bookman Old Style"/>
      <family val="1"/>
    </font>
    <font>
      <sz val="10"/>
      <name val="Courier New"/>
      <family val="3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20"/>
      <name val="Arial"/>
      <family val="2"/>
    </font>
    <font>
      <sz val="14"/>
      <name val="Arial MT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name val="Futura"/>
    </font>
    <font>
      <sz val="10"/>
      <name val="Helv"/>
      <family val="2"/>
    </font>
    <font>
      <sz val="24"/>
      <name val="MS Sans Serif"/>
      <family val="2"/>
    </font>
    <font>
      <b/>
      <sz val="10"/>
      <color indexed="48"/>
      <name val="Arial"/>
      <family val="2"/>
    </font>
    <font>
      <b/>
      <sz val="12"/>
      <name val="MS Sans Serif"/>
      <family val="2"/>
    </font>
    <font>
      <b/>
      <sz val="18"/>
      <color indexed="62"/>
      <name val="Cambria"/>
      <family val="2"/>
    </font>
    <font>
      <u/>
      <sz val="10"/>
      <color theme="10"/>
      <name val="Arial"/>
      <family val="2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48"/>
      <color theme="3"/>
      <name val="Aptos"/>
      <family val="2"/>
    </font>
    <font>
      <sz val="11"/>
      <color theme="1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indexed="9"/>
      <name val="Aptos"/>
      <family val="2"/>
    </font>
    <font>
      <sz val="10"/>
      <color theme="0"/>
      <name val="Aptos"/>
      <family val="2"/>
    </font>
    <font>
      <b/>
      <sz val="10"/>
      <color indexed="56"/>
      <name val="Aptos"/>
      <family val="2"/>
    </font>
    <font>
      <b/>
      <sz val="10"/>
      <color theme="0"/>
      <name val="Aptos"/>
      <family val="2"/>
    </font>
    <font>
      <sz val="12"/>
      <color indexed="8"/>
      <name val="Aptos"/>
      <family val="2"/>
    </font>
    <font>
      <b/>
      <sz val="14"/>
      <color rgb="FFFF6600"/>
      <name val="Aptos"/>
      <family val="2"/>
    </font>
    <font>
      <b/>
      <sz val="11"/>
      <color indexed="8"/>
      <name val="Aptos"/>
      <family val="2"/>
    </font>
    <font>
      <sz val="11"/>
      <color indexed="8"/>
      <name val="Aptos"/>
      <family val="2"/>
    </font>
    <font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0"/>
      <color indexed="9"/>
      <name val="Aptos"/>
      <family val="2"/>
    </font>
    <font>
      <b/>
      <sz val="9"/>
      <color indexed="9"/>
      <name val="Aptos"/>
      <family val="2"/>
    </font>
    <font>
      <sz val="11"/>
      <color rgb="FF1F497D"/>
      <name val="Aptos"/>
      <family val="2"/>
    </font>
    <font>
      <b/>
      <sz val="12"/>
      <color rgb="FFFF0000"/>
      <name val="Aptos"/>
      <family val="2"/>
    </font>
    <font>
      <sz val="10"/>
      <color rgb="FFFFFFFF"/>
      <name val="Aptos"/>
      <family val="2"/>
    </font>
    <font>
      <sz val="8"/>
      <color indexed="8"/>
      <name val="Aptos"/>
      <family val="2"/>
    </font>
    <font>
      <b/>
      <sz val="8"/>
      <name val="Aptos"/>
      <family val="2"/>
    </font>
    <font>
      <sz val="8"/>
      <name val="Aptos"/>
      <family val="2"/>
    </font>
    <font>
      <sz val="7.5"/>
      <color theme="1"/>
      <name val="Aptos"/>
      <family val="2"/>
    </font>
    <font>
      <b/>
      <sz val="8"/>
      <color rgb="FF000000"/>
      <name val="Aptos"/>
      <family val="2"/>
    </font>
    <font>
      <b/>
      <sz val="8"/>
      <color rgb="FFFFFFFF"/>
      <name val="Aptos"/>
      <family val="2"/>
    </font>
    <font>
      <sz val="8"/>
      <color rgb="FF000000"/>
      <name val="Aptos"/>
      <family val="2"/>
    </font>
    <font>
      <b/>
      <sz val="12"/>
      <color theme="1"/>
      <name val="Aptos"/>
      <family val="2"/>
    </font>
    <font>
      <b/>
      <sz val="12"/>
      <color indexed="8"/>
      <name val="Aptos"/>
      <family val="2"/>
    </font>
    <font>
      <b/>
      <sz val="12"/>
      <color rgb="FF000000"/>
      <name val="Aptos"/>
      <family val="2"/>
    </font>
    <font>
      <b/>
      <u/>
      <sz val="10"/>
      <name val="Aptos"/>
      <family val="2"/>
    </font>
    <font>
      <b/>
      <sz val="9"/>
      <name val="Aptos"/>
      <family val="2"/>
    </font>
    <font>
      <sz val="10"/>
      <color theme="1"/>
      <name val="Aptos"/>
      <family val="2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47"/>
      </patternFill>
    </fill>
    <fill>
      <patternFill patternType="solid">
        <fgColor indexed="49"/>
        <bgColor indexed="5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darkTrellis">
        <fgColor indexed="1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rgb="FF00008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17">
    <xf numFmtId="0" fontId="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37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/>
    <xf numFmtId="0" fontId="65" fillId="0" borderId="0"/>
    <xf numFmtId="0" fontId="1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66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45" fillId="0" borderId="0"/>
    <xf numFmtId="0" fontId="36" fillId="0" borderId="0">
      <alignment horizontal="center" wrapText="1"/>
      <protection locked="0"/>
    </xf>
    <xf numFmtId="0" fontId="20" fillId="3" borderId="0" applyNumberFormat="0" applyBorder="0" applyAlignment="0" applyProtection="0"/>
    <xf numFmtId="0" fontId="44" fillId="0" borderId="0">
      <alignment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91" fontId="65" fillId="0" borderId="0" applyFill="0" applyBorder="0" applyAlignment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196" fontId="34" fillId="0" borderId="0">
      <alignment horizontal="center"/>
    </xf>
    <xf numFmtId="0" fontId="69" fillId="22" borderId="0" applyAlignment="0"/>
    <xf numFmtId="166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8" fillId="0" borderId="0"/>
    <xf numFmtId="0" fontId="39" fillId="0" borderId="0"/>
    <xf numFmtId="0" fontId="38" fillId="0" borderId="0"/>
    <xf numFmtId="0" fontId="39" fillId="0" borderId="0"/>
    <xf numFmtId="0" fontId="70" fillId="0" borderId="0" applyNumberFormat="0" applyAlignment="0">
      <alignment horizontal="left"/>
    </xf>
    <xf numFmtId="0" fontId="44" fillId="0" borderId="0" applyNumberFormat="0" applyAlignment="0"/>
    <xf numFmtId="188" fontId="71" fillId="0" borderId="0"/>
    <xf numFmtId="188" fontId="72" fillId="0" borderId="0"/>
    <xf numFmtId="189" fontId="65" fillId="0" borderId="0" applyFont="0" applyFill="0" applyBorder="0" applyAlignment="0" applyProtection="0"/>
    <xf numFmtId="0" fontId="17" fillId="7" borderId="1" applyNumberFormat="0" applyAlignment="0" applyProtection="0"/>
    <xf numFmtId="0" fontId="18" fillId="20" borderId="4" applyNumberFormat="0" applyAlignment="0" applyProtection="0"/>
    <xf numFmtId="0" fontId="40" fillId="0" borderId="0">
      <protection locked="0"/>
    </xf>
    <xf numFmtId="0" fontId="12" fillId="0" borderId="0"/>
    <xf numFmtId="0" fontId="13" fillId="4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75" fillId="0" borderId="0" applyNumberFormat="0" applyAlignment="0">
      <alignment horizontal="left"/>
    </xf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30" fillId="0" borderId="0"/>
    <xf numFmtId="0" fontId="11" fillId="0" borderId="0"/>
    <xf numFmtId="0" fontId="45" fillId="0" borderId="0"/>
    <xf numFmtId="171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9" fillId="0" borderId="0"/>
    <xf numFmtId="0" fontId="13" fillId="4" borderId="0" applyNumberFormat="0" applyBorder="0" applyAlignment="0" applyProtection="0"/>
    <xf numFmtId="38" fontId="29" fillId="23" borderId="0" applyNumberFormat="0" applyBorder="0" applyAlignment="0" applyProtection="0"/>
    <xf numFmtId="0" fontId="74" fillId="0" borderId="5" applyNumberFormat="0" applyAlignment="0" applyProtection="0">
      <alignment horizontal="left" vertical="center"/>
    </xf>
    <xf numFmtId="0" fontId="74" fillId="0" borderId="6">
      <alignment horizontal="left" vertical="center"/>
    </xf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77" fillId="0" borderId="0">
      <alignment vertical="top"/>
      <protection locked="0"/>
    </xf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7" fillId="7" borderId="1" applyNumberFormat="0" applyAlignment="0" applyProtection="0"/>
    <xf numFmtId="10" fontId="29" fillId="24" borderId="10" applyNumberFormat="0" applyBorder="0" applyAlignment="0" applyProtection="0"/>
    <xf numFmtId="186" fontId="78" fillId="25" borderId="0"/>
    <xf numFmtId="0" fontId="64" fillId="7" borderId="1" applyNumberFormat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0" fontId="30" fillId="0" borderId="0"/>
    <xf numFmtId="0" fontId="16" fillId="0" borderId="3" applyNumberFormat="0" applyFill="0" applyAlignment="0" applyProtection="0"/>
    <xf numFmtId="186" fontId="79" fillId="26" borderId="0"/>
    <xf numFmtId="196" fontId="65" fillId="27" borderId="0"/>
    <xf numFmtId="170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93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65" fillId="0" borderId="0" applyFont="0" applyFill="0" applyBorder="0" applyAlignment="0" applyProtection="0"/>
    <xf numFmtId="194" fontId="65" fillId="0" borderId="0" applyFont="0" applyFill="0" applyBorder="0" applyAlignment="0" applyProtection="0"/>
    <xf numFmtId="0" fontId="40" fillId="0" borderId="0">
      <protection locked="0"/>
    </xf>
    <xf numFmtId="187" fontId="76" fillId="0" borderId="0" applyFon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3" fillId="28" borderId="0" applyNumberFormat="0" applyBorder="0" applyAlignment="0" applyProtection="0"/>
    <xf numFmtId="37" fontId="43" fillId="0" borderId="0"/>
    <xf numFmtId="0" fontId="44" fillId="0" borderId="0"/>
    <xf numFmtId="178" fontId="65" fillId="0" borderId="0"/>
    <xf numFmtId="198" fontId="8" fillId="0" borderId="0"/>
    <xf numFmtId="0" fontId="95" fillId="0" borderId="0"/>
    <xf numFmtId="0" fontId="95" fillId="0" borderId="0"/>
    <xf numFmtId="0" fontId="95" fillId="0" borderId="0"/>
    <xf numFmtId="0" fontId="8" fillId="0" borderId="0"/>
    <xf numFmtId="0" fontId="11" fillId="0" borderId="0"/>
    <xf numFmtId="0" fontId="95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1" fillId="0" borderId="0"/>
    <xf numFmtId="0" fontId="8" fillId="0" borderId="0"/>
    <xf numFmtId="0" fontId="11" fillId="0" borderId="0" applyNumberFormat="0" applyFill="0" applyBorder="0" applyAlignment="0" applyProtection="0"/>
    <xf numFmtId="0" fontId="10" fillId="0" borderId="0"/>
    <xf numFmtId="0" fontId="28" fillId="0" borderId="0"/>
    <xf numFmtId="0" fontId="28" fillId="0" borderId="0"/>
    <xf numFmtId="0" fontId="31" fillId="0" borderId="0" applyNumberFormat="0" applyFill="0" applyBorder="0">
      <alignment vertical="center"/>
    </xf>
    <xf numFmtId="0" fontId="11" fillId="0" borderId="0"/>
    <xf numFmtId="0" fontId="11" fillId="0" borderId="0"/>
    <xf numFmtId="0" fontId="28" fillId="0" borderId="0"/>
    <xf numFmtId="0" fontId="11" fillId="0" borderId="0"/>
    <xf numFmtId="188" fontId="82" fillId="0" borderId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197" fontId="83" fillId="0" borderId="12"/>
    <xf numFmtId="197" fontId="83" fillId="0" borderId="12"/>
    <xf numFmtId="0" fontId="14" fillId="20" borderId="1" applyNumberFormat="0" applyAlignment="0" applyProtection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18" fillId="20" borderId="4" applyNumberFormat="0" applyAlignment="0" applyProtection="0"/>
    <xf numFmtId="0" fontId="85" fillId="0" borderId="0" applyNumberFormat="0" applyFill="0" applyBorder="0" applyAlignment="0" applyProtection="0"/>
    <xf numFmtId="14" fontId="36" fillId="0" borderId="0">
      <alignment horizontal="center" wrapText="1"/>
      <protection locked="0"/>
    </xf>
    <xf numFmtId="0" fontId="39" fillId="0" borderId="0"/>
    <xf numFmtId="10" fontId="6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>
      <protection locked="0"/>
    </xf>
    <xf numFmtId="0" fontId="86" fillId="0" borderId="0">
      <protection locked="0"/>
    </xf>
    <xf numFmtId="0" fontId="11" fillId="0" borderId="0">
      <protection locked="0"/>
    </xf>
    <xf numFmtId="0" fontId="42" fillId="0" borderId="0">
      <protection locked="0"/>
    </xf>
    <xf numFmtId="0" fontId="39" fillId="0" borderId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7" fillId="0" borderId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13">
      <alignment horizontal="center"/>
    </xf>
    <xf numFmtId="3" fontId="45" fillId="0" borderId="0" applyFont="0" applyFill="0" applyBorder="0" applyAlignment="0" applyProtection="0"/>
    <xf numFmtId="0" fontId="45" fillId="30" borderId="0" applyNumberFormat="0" applyFont="0" applyBorder="0" applyAlignment="0" applyProtection="0"/>
    <xf numFmtId="185" fontId="65" fillId="0" borderId="0" applyFill="0" applyBorder="0" applyAlignment="0" applyProtection="0"/>
    <xf numFmtId="3" fontId="76" fillId="0" borderId="0" applyFont="0" applyFill="0" applyBorder="0" applyAlignment="0" applyProtection="0"/>
    <xf numFmtId="0" fontId="39" fillId="0" borderId="0"/>
    <xf numFmtId="0" fontId="39" fillId="0" borderId="0"/>
    <xf numFmtId="188" fontId="88" fillId="31" borderId="0"/>
    <xf numFmtId="0" fontId="89" fillId="0" borderId="0"/>
    <xf numFmtId="0" fontId="90" fillId="0" borderId="0"/>
    <xf numFmtId="0" fontId="91" fillId="0" borderId="0"/>
    <xf numFmtId="190" fontId="47" fillId="0" borderId="0" applyNumberFormat="0" applyFill="0" applyBorder="0" applyAlignment="0" applyProtection="0">
      <alignment horizontal="left"/>
    </xf>
    <xf numFmtId="38" fontId="47" fillId="0" borderId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4" fontId="48" fillId="32" borderId="14" applyNumberFormat="0" applyProtection="0">
      <alignment vertical="center"/>
    </xf>
    <xf numFmtId="4" fontId="49" fillId="33" borderId="14" applyNumberFormat="0" applyProtection="0">
      <alignment vertical="center"/>
    </xf>
    <xf numFmtId="4" fontId="28" fillId="34" borderId="14" applyNumberFormat="0" applyProtection="0">
      <alignment horizontal="left" vertical="center" wrapText="1"/>
    </xf>
    <xf numFmtId="4" fontId="50" fillId="35" borderId="15" applyNumberFormat="0" applyProtection="0">
      <alignment horizontal="left" vertical="center"/>
    </xf>
    <xf numFmtId="4" fontId="51" fillId="36" borderId="14" applyNumberFormat="0" applyProtection="0">
      <alignment horizontal="right" vertical="center"/>
    </xf>
    <xf numFmtId="4" fontId="51" fillId="37" borderId="14" applyNumberFormat="0" applyProtection="0">
      <alignment horizontal="right" vertical="center"/>
    </xf>
    <xf numFmtId="4" fontId="51" fillId="38" borderId="14" applyNumberFormat="0" applyProtection="0">
      <alignment horizontal="right" vertical="center"/>
    </xf>
    <xf numFmtId="4" fontId="51" fillId="39" borderId="14" applyNumberFormat="0" applyProtection="0">
      <alignment horizontal="right" vertical="center"/>
    </xf>
    <xf numFmtId="4" fontId="51" fillId="40" borderId="14" applyNumberFormat="0" applyProtection="0">
      <alignment horizontal="right" vertical="center"/>
    </xf>
    <xf numFmtId="4" fontId="51" fillId="41" borderId="14" applyNumberFormat="0" applyProtection="0">
      <alignment horizontal="right" vertical="center"/>
    </xf>
    <xf numFmtId="4" fontId="51" fillId="42" borderId="14" applyNumberFormat="0" applyProtection="0">
      <alignment horizontal="right" vertical="center"/>
    </xf>
    <xf numFmtId="4" fontId="51" fillId="43" borderId="14" applyNumberFormat="0" applyProtection="0">
      <alignment horizontal="right" vertical="center"/>
    </xf>
    <xf numFmtId="4" fontId="51" fillId="44" borderId="14" applyNumberFormat="0" applyProtection="0">
      <alignment horizontal="right" vertical="center"/>
    </xf>
    <xf numFmtId="4" fontId="52" fillId="45" borderId="16" applyNumberFormat="0" applyProtection="0">
      <alignment horizontal="left" vertical="center"/>
    </xf>
    <xf numFmtId="4" fontId="52" fillId="10" borderId="0" applyNumberFormat="0" applyProtection="0">
      <alignment horizontal="left" vertical="center"/>
    </xf>
    <xf numFmtId="4" fontId="52" fillId="46" borderId="0" applyNumberFormat="0" applyProtection="0">
      <alignment horizontal="left" vertical="center"/>
    </xf>
    <xf numFmtId="4" fontId="51" fillId="47" borderId="14" applyNumberFormat="0" applyProtection="0">
      <alignment horizontal="right" vertical="center"/>
    </xf>
    <xf numFmtId="4" fontId="53" fillId="47" borderId="0" applyNumberFormat="0" applyProtection="0">
      <alignment horizontal="left" vertical="center"/>
    </xf>
    <xf numFmtId="4" fontId="53" fillId="46" borderId="0" applyNumberFormat="0" applyProtection="0">
      <alignment horizontal="left" vertical="center"/>
    </xf>
    <xf numFmtId="4" fontId="51" fillId="48" borderId="14" applyNumberFormat="0" applyProtection="0">
      <alignment vertical="center"/>
    </xf>
    <xf numFmtId="4" fontId="54" fillId="48" borderId="14" applyNumberFormat="0" applyProtection="0">
      <alignment vertical="center"/>
    </xf>
    <xf numFmtId="4" fontId="52" fillId="47" borderId="17" applyNumberFormat="0" applyProtection="0">
      <alignment horizontal="left" vertical="center"/>
    </xf>
    <xf numFmtId="4" fontId="55" fillId="0" borderId="10" applyNumberFormat="0" applyProtection="0">
      <alignment horizontal="right" vertical="center"/>
    </xf>
    <xf numFmtId="4" fontId="54" fillId="48" borderId="14" applyNumberFormat="0" applyProtection="0">
      <alignment horizontal="right" vertical="center"/>
    </xf>
    <xf numFmtId="4" fontId="56" fillId="10" borderId="10" applyNumberFormat="0" applyProtection="0">
      <alignment horizontal="left" vertical="center" wrapText="1"/>
    </xf>
    <xf numFmtId="4" fontId="57" fillId="0" borderId="0" applyNumberFormat="0" applyProtection="0">
      <alignment horizontal="left" vertical="center"/>
    </xf>
    <xf numFmtId="4" fontId="58" fillId="48" borderId="14" applyNumberFormat="0" applyProtection="0">
      <alignment horizontal="right" vertical="center"/>
    </xf>
    <xf numFmtId="0" fontId="60" fillId="0" borderId="0"/>
    <xf numFmtId="0" fontId="60" fillId="0" borderId="0"/>
    <xf numFmtId="0" fontId="11" fillId="0" borderId="0"/>
    <xf numFmtId="0" fontId="80" fillId="0" borderId="0">
      <alignment horizontal="center"/>
    </xf>
    <xf numFmtId="0" fontId="62" fillId="0" borderId="18">
      <alignment horizontal="center"/>
    </xf>
    <xf numFmtId="40" fontId="92" fillId="0" borderId="0" applyBorder="0">
      <alignment horizontal="right"/>
    </xf>
    <xf numFmtId="0" fontId="24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6" fillId="0" borderId="0" applyAlignment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93" fillId="0" borderId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6" fontId="35" fillId="23" borderId="0"/>
    <xf numFmtId="0" fontId="27" fillId="0" borderId="0" applyNumberFormat="0" applyFill="0" applyBorder="0" applyAlignment="0" applyProtection="0"/>
    <xf numFmtId="196" fontId="35" fillId="47" borderId="0">
      <protection locked="0"/>
    </xf>
    <xf numFmtId="0" fontId="10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99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9" fillId="0" borderId="0"/>
    <xf numFmtId="0" fontId="11" fillId="0" borderId="0"/>
    <xf numFmtId="0" fontId="11" fillId="0" borderId="0"/>
    <xf numFmtId="0" fontId="99" fillId="0" borderId="0"/>
    <xf numFmtId="0" fontId="11" fillId="0" borderId="0"/>
    <xf numFmtId="0" fontId="11" fillId="0" borderId="0"/>
    <xf numFmtId="0" fontId="45" fillId="0" borderId="0"/>
    <xf numFmtId="0" fontId="45" fillId="0" borderId="0"/>
    <xf numFmtId="0" fontId="45" fillId="0" borderId="0"/>
    <xf numFmtId="0" fontId="9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2" fontId="99" fillId="0" borderId="0"/>
    <xf numFmtId="172" fontId="11" fillId="0" borderId="0"/>
    <xf numFmtId="172" fontId="11" fillId="0" borderId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43" fontId="143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1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3" borderId="0" applyNumberFormat="0" applyBorder="0" applyAlignment="0" applyProtection="0"/>
    <xf numFmtId="0" fontId="11" fillId="0" borderId="0"/>
    <xf numFmtId="0" fontId="100" fillId="18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0" fillId="16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0" fillId="14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00" fillId="19" borderId="0" applyNumberFormat="0" applyBorder="0" applyAlignment="0" applyProtection="0"/>
    <xf numFmtId="215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7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36" fillId="0" borderId="21" applyAlignment="0">
      <alignment horizontal="center" vertical="center" wrapText="1"/>
    </xf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00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76" fillId="0" borderId="0" applyNumberFormat="0" applyFill="0" applyBorder="0" applyAlignment="0" applyProtection="0"/>
    <xf numFmtId="206" fontId="63" fillId="0" borderId="0" applyFill="0" applyBorder="0" applyAlignment="0"/>
    <xf numFmtId="188" fontId="63" fillId="0" borderId="0" applyFill="0" applyBorder="0" applyAlignment="0"/>
    <xf numFmtId="202" fontId="63" fillId="0" borderId="0" applyFill="0" applyBorder="0" applyAlignment="0"/>
    <xf numFmtId="207" fontId="63" fillId="0" borderId="0" applyFill="0" applyBorder="0" applyAlignment="0"/>
    <xf numFmtId="208" fontId="63" fillId="0" borderId="0" applyFill="0" applyBorder="0" applyAlignment="0"/>
    <xf numFmtId="206" fontId="63" fillId="0" borderId="0" applyFill="0" applyBorder="0" applyAlignment="0"/>
    <xf numFmtId="209" fontId="63" fillId="0" borderId="0" applyFill="0" applyBorder="0" applyAlignment="0"/>
    <xf numFmtId="188" fontId="63" fillId="0" borderId="0" applyFill="0" applyBorder="0" applyAlignment="0"/>
    <xf numFmtId="0" fontId="8" fillId="8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206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" fillId="8" borderId="0" applyNumberFormat="0" applyBorder="0" applyAlignment="0" applyProtection="0"/>
    <xf numFmtId="16" fontId="124" fillId="0" borderId="28"/>
    <xf numFmtId="0" fontId="19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42" fillId="0" borderId="0" applyFill="0" applyBorder="0" applyProtection="0">
      <alignment horizontal="center"/>
      <protection locked="0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8" fillId="5" borderId="0" applyNumberFormat="0" applyBorder="0" applyAlignment="0" applyProtection="0"/>
    <xf numFmtId="0" fontId="120" fillId="0" borderId="20">
      <alignment horizontal="center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9" fontId="62" fillId="0" borderId="0" applyFont="0" applyFill="0" applyBorder="0" applyAlignment="0" applyProtection="0"/>
    <xf numFmtId="206" fontId="63" fillId="0" borderId="0" applyFont="0" applyFill="0" applyBorder="0" applyAlignment="0" applyProtection="0"/>
    <xf numFmtId="223" fontId="121" fillId="0" borderId="0" applyFont="0" applyFill="0" applyBorder="0" applyAlignment="0" applyProtection="0"/>
    <xf numFmtId="39" fontId="122" fillId="0" borderId="0" applyFont="0" applyFill="0" applyBorder="0" applyAlignment="0" applyProtection="0"/>
    <xf numFmtId="224" fontId="123" fillId="0" borderId="0" applyFont="0" applyFill="0" applyBorder="0" applyAlignment="0" applyProtection="0"/>
    <xf numFmtId="43" fontId="143" fillId="0" borderId="0" applyFont="0" applyFill="0" applyBorder="0" applyAlignment="0" applyProtection="0"/>
    <xf numFmtId="166" fontId="105" fillId="0" borderId="0" applyFont="0" applyFill="0" applyBorder="0" applyAlignment="0" applyProtection="0"/>
    <xf numFmtId="3" fontId="99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" fillId="5" borderId="0" applyNumberFormat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105" fillId="0" borderId="0" applyFill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17" fillId="0" borderId="0" applyFill="0" applyBorder="0" applyAlignment="0" applyProtection="0">
      <protection locked="0"/>
    </xf>
    <xf numFmtId="188" fontId="63" fillId="0" borderId="0" applyFont="0" applyFill="0" applyBorder="0" applyAlignment="0" applyProtection="0"/>
    <xf numFmtId="225" fontId="123" fillId="0" borderId="0" applyFont="0" applyFill="0" applyBorder="0" applyAlignment="0" applyProtection="0"/>
    <xf numFmtId="222" fontId="122" fillId="0" borderId="0" applyFont="0" applyFill="0" applyBorder="0" applyAlignment="0" applyProtection="0"/>
    <xf numFmtId="226" fontId="123" fillId="0" borderId="0" applyFont="0" applyFill="0" applyBorder="0" applyAlignment="0" applyProtection="0"/>
    <xf numFmtId="215" fontId="7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42" fillId="23" borderId="0" applyNumberFormat="0" applyFont="0" applyFill="0" applyBorder="0" applyProtection="0">
      <alignment horizontal="left"/>
    </xf>
    <xf numFmtId="0" fontId="76" fillId="0" borderId="0" applyNumberForma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28" fillId="0" borderId="0" applyFill="0" applyBorder="0" applyAlignment="0"/>
    <xf numFmtId="0" fontId="99" fillId="0" borderId="0" applyFont="0" applyFill="0" applyBorder="0" applyAlignment="0" applyProtection="0"/>
    <xf numFmtId="216" fontId="35" fillId="0" borderId="0" applyFill="0" applyBorder="0" applyProtection="0"/>
    <xf numFmtId="216" fontId="35" fillId="0" borderId="0" applyFill="0" applyBorder="0" applyProtection="0"/>
    <xf numFmtId="216" fontId="35" fillId="0" borderId="0" applyFill="0" applyBorder="0" applyProtection="0"/>
    <xf numFmtId="38" fontId="45" fillId="0" borderId="27">
      <alignment vertical="center"/>
    </xf>
    <xf numFmtId="38" fontId="45" fillId="0" borderId="27">
      <alignment vertical="center"/>
    </xf>
    <xf numFmtId="38" fontId="45" fillId="0" borderId="27">
      <alignment vertical="center"/>
    </xf>
    <xf numFmtId="3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7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64" fillId="7" borderId="1" applyNumberFormat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8" borderId="0" applyNumberFormat="0" applyBorder="0" applyAlignment="0" applyProtection="0"/>
    <xf numFmtId="0" fontId="10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1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9" borderId="0" applyNumberFormat="0" applyBorder="0" applyAlignment="0" applyProtection="0"/>
    <xf numFmtId="3" fontId="99" fillId="0" borderId="0" applyFont="0" applyFill="0" applyBorder="0" applyAlignment="0" applyProtection="0"/>
    <xf numFmtId="0" fontId="13" fillId="4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0" fontId="10" fillId="8" borderId="0" applyNumberFormat="0" applyBorder="0" applyAlignment="0" applyProtection="0"/>
    <xf numFmtId="206" fontId="63" fillId="0" borderId="0" applyFill="0" applyBorder="0" applyAlignment="0"/>
    <xf numFmtId="188" fontId="63" fillId="0" borderId="0" applyFill="0" applyBorder="0" applyAlignment="0"/>
    <xf numFmtId="206" fontId="63" fillId="0" borderId="0" applyFill="0" applyBorder="0" applyAlignment="0"/>
    <xf numFmtId="209" fontId="63" fillId="0" borderId="0" applyFill="0" applyBorder="0" applyAlignment="0"/>
    <xf numFmtId="188" fontId="63" fillId="0" borderId="0" applyFill="0" applyBorder="0" applyAlignment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203" fontId="125" fillId="0" borderId="0"/>
    <xf numFmtId="0" fontId="9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9" fillId="0" borderId="0" applyFont="0" applyFill="0" applyBorder="0" applyAlignment="0" applyProtection="0"/>
    <xf numFmtId="0" fontId="11" fillId="0" borderId="0"/>
    <xf numFmtId="0" fontId="8" fillId="0" borderId="0"/>
    <xf numFmtId="0" fontId="40" fillId="0" borderId="0">
      <protection locked="0"/>
    </xf>
    <xf numFmtId="0" fontId="40" fillId="0" borderId="0">
      <protection locked="0"/>
    </xf>
    <xf numFmtId="43" fontId="143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9" fillId="13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64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16" fontId="124" fillId="0" borderId="28"/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17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38" fontId="29" fillId="23" borderId="0" applyNumberFormat="0" applyBorder="0" applyAlignment="0" applyProtection="0"/>
    <xf numFmtId="38" fontId="29" fillId="23" borderId="0" applyNumberFormat="0" applyBorder="0" applyAlignment="0" applyProtection="0"/>
    <xf numFmtId="0" fontId="100" fillId="13" borderId="0" applyNumberFormat="0" applyBorder="0" applyAlignment="0" applyProtection="0"/>
    <xf numFmtId="0" fontId="10" fillId="7" borderId="0" applyNumberFormat="0" applyBorder="0" applyAlignment="0" applyProtection="0"/>
    <xf numFmtId="14" fontId="42" fillId="56" borderId="13">
      <alignment horizontal="center" vertical="center" wrapText="1"/>
    </xf>
    <xf numFmtId="0" fontId="8" fillId="7" borderId="0" applyNumberFormat="0" applyBorder="0" applyAlignment="0" applyProtection="0"/>
    <xf numFmtId="0" fontId="99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14" fontId="42" fillId="56" borderId="13">
      <alignment horizontal="center" vertical="center" wrapText="1"/>
    </xf>
    <xf numFmtId="0" fontId="107" fillId="0" borderId="0" applyNumberFormat="0" applyFill="0" applyBorder="0" applyAlignment="0" applyProtection="0">
      <alignment vertical="top"/>
      <protection locked="0"/>
    </xf>
    <xf numFmtId="213" fontId="99" fillId="0" borderId="0" applyBorder="0" applyAlignment="0" applyProtection="0"/>
    <xf numFmtId="213" fontId="11" fillId="0" borderId="0" applyBorder="0" applyAlignment="0" applyProtection="0"/>
    <xf numFmtId="213" fontId="11" fillId="0" borderId="0" applyBorder="0" applyAlignment="0" applyProtection="0"/>
    <xf numFmtId="0" fontId="20" fillId="3" borderId="0" applyNumberFormat="0" applyBorder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8" fillId="24" borderId="0">
      <alignment horizontal="left" wrapText="1" indent="2"/>
    </xf>
    <xf numFmtId="0" fontId="11" fillId="0" borderId="0"/>
    <xf numFmtId="0" fontId="11" fillId="0" borderId="0"/>
    <xf numFmtId="10" fontId="29" fillId="24" borderId="10" applyNumberFormat="0" applyBorder="0" applyAlignment="0" applyProtection="0"/>
    <xf numFmtId="10" fontId="29" fillId="24" borderId="1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206" fontId="63" fillId="0" borderId="0" applyFill="0" applyBorder="0" applyAlignment="0"/>
    <xf numFmtId="188" fontId="63" fillId="0" borderId="0" applyFill="0" applyBorder="0" applyAlignment="0"/>
    <xf numFmtId="206" fontId="63" fillId="0" borderId="0" applyFill="0" applyBorder="0" applyAlignment="0"/>
    <xf numFmtId="209" fontId="63" fillId="0" borderId="0" applyFill="0" applyBorder="0" applyAlignment="0"/>
    <xf numFmtId="188" fontId="63" fillId="0" borderId="0" applyFill="0" applyBorder="0" applyAlignment="0"/>
    <xf numFmtId="0" fontId="11" fillId="0" borderId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204" fontId="99" fillId="0" borderId="0" applyFont="0" applyFill="0" applyBorder="0" applyAlignment="0" applyProtection="0"/>
    <xf numFmtId="205" fontId="99" fillId="0" borderId="0" applyFont="0" applyFill="0" applyBorder="0" applyAlignment="0" applyProtection="0"/>
    <xf numFmtId="0" fontId="10" fillId="6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215" fontId="76" fillId="0" borderId="0" applyFont="0" applyFill="0" applyBorder="0" applyAlignment="0" applyProtection="0"/>
    <xf numFmtId="0" fontId="8" fillId="6" borderId="0" applyNumberFormat="0" applyBorder="0" applyAlignment="0" applyProtection="0"/>
    <xf numFmtId="215" fontId="76" fillId="0" borderId="0" applyFont="0" applyFill="0" applyBorder="0" applyAlignment="0" applyProtection="0"/>
    <xf numFmtId="0" fontId="10" fillId="6" borderId="0" applyNumberFormat="0" applyBorder="0" applyAlignment="0" applyProtection="0"/>
    <xf numFmtId="0" fontId="98" fillId="0" borderId="0"/>
    <xf numFmtId="200" fontId="62" fillId="0" borderId="0" applyFont="0" applyFill="0" applyBorder="0" applyAlignment="0" applyProtection="0"/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109" fillId="28" borderId="0" applyNumberFormat="0" applyBorder="0" applyAlignment="0" applyProtection="0"/>
    <xf numFmtId="200" fontId="11" fillId="0" borderId="0" applyFont="0" applyFill="0" applyBorder="0" applyAlignment="0" applyProtection="0"/>
    <xf numFmtId="0" fontId="10" fillId="5" borderId="0" applyNumberFormat="0" applyBorder="0" applyAlignment="0" applyProtection="0"/>
    <xf numFmtId="37" fontId="43" fillId="0" borderId="0"/>
    <xf numFmtId="37" fontId="43" fillId="0" borderId="0"/>
    <xf numFmtId="0" fontId="8" fillId="5" borderId="0" applyNumberFormat="0" applyBorder="0" applyAlignment="0" applyProtection="0"/>
    <xf numFmtId="0" fontId="44" fillId="0" borderId="0"/>
    <xf numFmtId="0" fontId="44" fillId="0" borderId="0"/>
    <xf numFmtId="203" fontId="125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8" fillId="0" borderId="0"/>
    <xf numFmtId="0" fontId="10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0" fillId="16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221" fontId="94" fillId="57" borderId="0">
      <alignment horizontal="right"/>
    </xf>
    <xf numFmtId="0" fontId="126" fillId="58" borderId="0" applyBorder="0">
      <alignment horizontal="center"/>
    </xf>
    <xf numFmtId="0" fontId="94" fillId="29" borderId="0"/>
    <xf numFmtId="0" fontId="96" fillId="57" borderId="0" applyBorder="0">
      <alignment horizontal="centerContinuous"/>
    </xf>
    <xf numFmtId="0" fontId="127" fillId="57" borderId="0" applyBorder="0">
      <alignment horizontal="centerContinuous"/>
    </xf>
    <xf numFmtId="227" fontId="123" fillId="0" borderId="0" applyFont="0" applyFill="0" applyBorder="0" applyAlignment="0" applyProtection="0"/>
    <xf numFmtId="228" fontId="121" fillId="0" borderId="0" applyFont="0" applyFill="0" applyBorder="0" applyAlignment="0" applyProtection="0"/>
    <xf numFmtId="214" fontId="99" fillId="0" borderId="0" applyFont="0" applyFill="0" applyBorder="0" applyAlignment="0" applyProtection="0"/>
    <xf numFmtId="214" fontId="11" fillId="0" borderId="0" applyFont="0" applyFill="0" applyBorder="0" applyAlignment="0" applyProtection="0"/>
    <xf numFmtId="214" fontId="11" fillId="0" borderId="0" applyFont="0" applyFill="0" applyBorder="0" applyAlignment="0" applyProtection="0"/>
    <xf numFmtId="208" fontId="63" fillId="0" borderId="0" applyFont="0" applyFill="0" applyBorder="0" applyAlignment="0" applyProtection="0"/>
    <xf numFmtId="212" fontId="63" fillId="0" borderId="0" applyFont="0" applyFill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29" fontId="123" fillId="0" borderId="0" applyFont="0" applyFill="0" applyBorder="0" applyAlignment="0" applyProtection="0"/>
    <xf numFmtId="230" fontId="121" fillId="0" borderId="0" applyFont="0" applyFill="0" applyBorder="0" applyAlignment="0" applyProtection="0"/>
    <xf numFmtId="231" fontId="123" fillId="0" borderId="0" applyFont="0" applyFill="0" applyBorder="0" applyAlignment="0" applyProtection="0"/>
    <xf numFmtId="232" fontId="121" fillId="0" borderId="0" applyFont="0" applyFill="0" applyBorder="0" applyAlignment="0" applyProtection="0"/>
    <xf numFmtId="233" fontId="123" fillId="0" borderId="0" applyFont="0" applyFill="0" applyBorder="0" applyAlignment="0" applyProtection="0"/>
    <xf numFmtId="234" fontId="121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9" fillId="15" borderId="0" applyNumberFormat="0" applyBorder="0" applyAlignment="0" applyProtection="0"/>
    <xf numFmtId="9" fontId="11" fillId="0" borderId="0" applyFont="0" applyFill="0" applyBorder="0" applyAlignment="0" applyProtection="0"/>
    <xf numFmtId="206" fontId="63" fillId="0" borderId="0" applyFill="0" applyBorder="0" applyAlignment="0"/>
    <xf numFmtId="188" fontId="63" fillId="0" borderId="0" applyFill="0" applyBorder="0" applyAlignment="0"/>
    <xf numFmtId="206" fontId="63" fillId="0" borderId="0" applyFill="0" applyBorder="0" applyAlignment="0"/>
    <xf numFmtId="209" fontId="63" fillId="0" borderId="0" applyFill="0" applyBorder="0" applyAlignment="0"/>
    <xf numFmtId="188" fontId="63" fillId="0" borderId="0" applyFill="0" applyBorder="0" applyAlignment="0"/>
    <xf numFmtId="0" fontId="100" fillId="15" borderId="0" applyNumberFormat="0" applyBorder="0" applyAlignment="0" applyProtection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9" fillId="15" borderId="0" applyNumberFormat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10" fillId="29" borderId="11" applyNumberFormat="0" applyFont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217" fontId="29" fillId="0" borderId="0" applyNumberFormat="0" applyFont="0"/>
    <xf numFmtId="243" fontId="128" fillId="0" borderId="0" applyNumberFormat="0" applyFill="0" applyBorder="0" applyProtection="0">
      <alignment horizontal="right" vertical="top"/>
    </xf>
    <xf numFmtId="243" fontId="128" fillId="0" borderId="0" applyNumberFormat="0" applyFill="0" applyBorder="0" applyProtection="0">
      <alignment horizontal="right" vertical="top"/>
    </xf>
    <xf numFmtId="243" fontId="128" fillId="0" borderId="0" applyNumberFormat="0" applyFill="0" applyBorder="0" applyProtection="0">
      <alignment horizontal="right" vertical="top"/>
    </xf>
    <xf numFmtId="185" fontId="99" fillId="0" borderId="0" applyBorder="0"/>
    <xf numFmtId="185" fontId="11" fillId="0" borderId="0" applyBorder="0"/>
    <xf numFmtId="185" fontId="11" fillId="0" borderId="0" applyBorder="0"/>
    <xf numFmtId="217" fontId="99" fillId="0" borderId="0" applyBorder="0"/>
    <xf numFmtId="217" fontId="11" fillId="0" borderId="0" applyBorder="0"/>
    <xf numFmtId="217" fontId="11" fillId="0" borderId="0" applyBorder="0"/>
    <xf numFmtId="218" fontId="99" fillId="0" borderId="0" applyBorder="0"/>
    <xf numFmtId="218" fontId="11" fillId="0" borderId="0" applyBorder="0"/>
    <xf numFmtId="218" fontId="11" fillId="0" borderId="0" applyBorder="0"/>
    <xf numFmtId="3" fontId="99" fillId="0" borderId="0" applyBorder="0"/>
    <xf numFmtId="3" fontId="11" fillId="0" borderId="0" applyBorder="0"/>
    <xf numFmtId="3" fontId="11" fillId="0" borderId="0" applyBorder="0"/>
    <xf numFmtId="219" fontId="99" fillId="0" borderId="0" applyBorder="0"/>
    <xf numFmtId="219" fontId="11" fillId="0" borderId="0" applyBorder="0"/>
    <xf numFmtId="219" fontId="11" fillId="0" borderId="0" applyBorder="0"/>
    <xf numFmtId="220" fontId="99" fillId="0" borderId="0" applyBorder="0"/>
    <xf numFmtId="220" fontId="11" fillId="0" borderId="0" applyBorder="0"/>
    <xf numFmtId="220" fontId="11" fillId="0" borderId="0" applyBorder="0"/>
    <xf numFmtId="0" fontId="10" fillId="3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8" fillId="3" borderId="0" applyNumberFormat="0" applyBorder="0" applyAlignment="0" applyProtection="0"/>
    <xf numFmtId="0" fontId="8" fillId="29" borderId="11" applyNumberFormat="0" applyFont="0" applyAlignment="0" applyProtection="0"/>
    <xf numFmtId="0" fontId="10" fillId="3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8" fillId="3" borderId="0" applyNumberFormat="0" applyBorder="0" applyAlignment="0" applyProtection="0"/>
    <xf numFmtId="4" fontId="49" fillId="27" borderId="14">
      <alignment vertical="center"/>
    </xf>
    <xf numFmtId="4" fontId="129" fillId="44" borderId="8">
      <alignment vertical="center"/>
    </xf>
    <xf numFmtId="4" fontId="130" fillId="44" borderId="8">
      <alignment vertical="center"/>
    </xf>
    <xf numFmtId="4" fontId="129" fillId="59" borderId="8">
      <alignment vertical="center"/>
    </xf>
    <xf numFmtId="4" fontId="130" fillId="59" borderId="8">
      <alignment vertical="center"/>
    </xf>
    <xf numFmtId="4" fontId="105" fillId="60" borderId="14" applyNumberFormat="0" applyProtection="0">
      <alignment horizontal="left" vertical="center" indent="1"/>
    </xf>
    <xf numFmtId="0" fontId="10" fillId="3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31" fillId="47" borderId="0" applyNumberFormat="0" applyProtection="0"/>
    <xf numFmtId="4" fontId="105" fillId="46" borderId="10" applyNumberFormat="0" applyProtection="0">
      <alignment horizontal="left" vertical="center" indent="1"/>
    </xf>
    <xf numFmtId="0" fontId="10" fillId="29" borderId="11" applyNumberFormat="0" applyFont="0" applyAlignment="0" applyProtection="0"/>
    <xf numFmtId="4" fontId="105" fillId="46" borderId="10" applyNumberFormat="0" applyProtection="0">
      <alignment horizontal="left" vertical="center" indent="1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45" borderId="16">
      <alignment horizontal="left" vertical="center" indent="1"/>
    </xf>
    <xf numFmtId="0" fontId="9" fillId="14" borderId="0" applyNumberFormat="0" applyBorder="0" applyAlignment="0" applyProtection="0"/>
    <xf numFmtId="4" fontId="52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29" borderId="11" applyNumberFormat="0" applyFont="0" applyAlignment="0" applyProtection="0"/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0" fontId="10" fillId="29" borderId="11" applyNumberFormat="0" applyFont="0" applyAlignment="0" applyProtection="0"/>
    <xf numFmtId="4" fontId="51" fillId="47" borderId="14">
      <alignment horizontal="right" vertical="center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28" fillId="47" borderId="0">
      <alignment horizontal="left" vertical="center" indent="1"/>
    </xf>
    <xf numFmtId="0" fontId="10" fillId="2" borderId="0" applyNumberFormat="0" applyBorder="0" applyAlignment="0" applyProtection="0"/>
    <xf numFmtId="4" fontId="28" fillId="47" borderId="0">
      <alignment horizontal="left" vertical="center" indent="1"/>
    </xf>
    <xf numFmtId="0" fontId="133" fillId="47" borderId="29" applyNumberFormat="0" applyFont="0" applyFill="0" applyBorder="0" applyAlignment="0" applyProtection="0"/>
    <xf numFmtId="0" fontId="99" fillId="61" borderId="30" applyNumberFormat="0" applyAlignment="0"/>
    <xf numFmtId="0" fontId="11" fillId="61" borderId="30" applyNumberFormat="0" applyAlignment="0"/>
    <xf numFmtId="0" fontId="11" fillId="61" borderId="30" applyNumberFormat="0" applyAlignment="0"/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99" fillId="62" borderId="32" applyNumberFormat="0" applyFont="0" applyAlignment="0"/>
    <xf numFmtId="0" fontId="11" fillId="62" borderId="32" applyNumberFormat="0" applyFont="0" applyAlignment="0"/>
    <xf numFmtId="0" fontId="11" fillId="62" borderId="32" applyNumberFormat="0" applyFont="0" applyAlignment="0"/>
    <xf numFmtId="4" fontId="28" fillId="46" borderId="0">
      <alignment horizontal="left" vertical="center" indent="1"/>
    </xf>
    <xf numFmtId="0" fontId="8" fillId="2" borderId="0" applyNumberFormat="0" applyBorder="0" applyAlignment="0" applyProtection="0"/>
    <xf numFmtId="4" fontId="28" fillId="46" borderId="0">
      <alignment horizontal="left" vertical="center" indent="1"/>
    </xf>
    <xf numFmtId="4" fontId="51" fillId="48" borderId="14">
      <alignment vertical="center"/>
    </xf>
    <xf numFmtId="0" fontId="100" fillId="14" borderId="0" applyNumberFormat="0" applyBorder="0" applyAlignment="0" applyProtection="0"/>
    <xf numFmtId="4" fontId="51" fillId="48" borderId="14">
      <alignment vertical="center"/>
    </xf>
    <xf numFmtId="4" fontId="54" fillId="48" borderId="14">
      <alignment vertical="center"/>
    </xf>
    <xf numFmtId="0" fontId="10" fillId="2" borderId="0" applyNumberFormat="0" applyBorder="0" applyAlignment="0" applyProtection="0"/>
    <xf numFmtId="4" fontId="54" fillId="48" borderId="14">
      <alignment vertical="center"/>
    </xf>
    <xf numFmtId="4" fontId="135" fillId="44" borderId="33">
      <alignment vertical="center"/>
    </xf>
    <xf numFmtId="4" fontId="136" fillId="44" borderId="33">
      <alignment vertical="center"/>
    </xf>
    <xf numFmtId="4" fontId="135" fillId="59" borderId="33">
      <alignment vertical="center"/>
    </xf>
    <xf numFmtId="4" fontId="136" fillId="59" borderId="33">
      <alignment vertical="center"/>
    </xf>
    <xf numFmtId="4" fontId="52" fillId="47" borderId="17">
      <alignment horizontal="left" vertical="center" indent="1"/>
    </xf>
    <xf numFmtId="0" fontId="8" fillId="2" borderId="0" applyNumberFormat="0" applyBorder="0" applyAlignment="0" applyProtection="0"/>
    <xf numFmtId="4" fontId="52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0" fillId="2" borderId="0" applyNumberFormat="0" applyBorder="0" applyAlignment="0" applyProtection="0"/>
    <xf numFmtId="4" fontId="105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9" fillId="14" borderId="0" applyNumberFormat="0" applyBorder="0" applyAlignment="0" applyProtection="0"/>
    <xf numFmtId="4" fontId="54" fillId="48" borderId="14">
      <alignment horizontal="right" vertical="center"/>
    </xf>
    <xf numFmtId="4" fontId="137" fillId="44" borderId="33">
      <alignment vertical="center"/>
    </xf>
    <xf numFmtId="4" fontId="138" fillId="44" borderId="33">
      <alignment vertical="center"/>
    </xf>
    <xf numFmtId="4" fontId="137" fillId="59" borderId="33">
      <alignment vertical="center"/>
    </xf>
    <xf numFmtId="4" fontId="138" fillId="36" borderId="33">
      <alignment vertical="center"/>
    </xf>
    <xf numFmtId="4" fontId="74" fillId="47" borderId="14" applyNumberFormat="0" applyProtection="0">
      <alignment horizontal="left" vertical="center" indent="1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vertical="center"/>
    </xf>
    <xf numFmtId="4" fontId="52" fillId="48" borderId="14">
      <alignment vertical="center"/>
    </xf>
    <xf numFmtId="4" fontId="52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129" fillId="44" borderId="34">
      <alignment vertical="center"/>
    </xf>
    <xf numFmtId="4" fontId="130" fillId="44" borderId="34">
      <alignment vertical="center"/>
    </xf>
    <xf numFmtId="4" fontId="129" fillId="59" borderId="33">
      <alignment vertical="center"/>
    </xf>
    <xf numFmtId="4" fontId="130" fillId="59" borderId="33">
      <alignment vertical="center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6" fillId="0" borderId="3" applyNumberFormat="0" applyFill="0" applyAlignment="0" applyProtection="0"/>
    <xf numFmtId="4" fontId="58" fillId="48" borderId="14">
      <alignment horizontal="right" vertical="center"/>
    </xf>
    <xf numFmtId="165" fontId="99" fillId="0" borderId="0" applyFont="0" applyFill="0" applyBorder="0" applyAlignment="0" applyProtection="0"/>
    <xf numFmtId="201" fontId="140" fillId="0" borderId="0" applyFont="0" applyFill="0" applyBorder="0" applyAlignment="0" applyProtection="0"/>
    <xf numFmtId="0" fontId="59" fillId="0" borderId="0"/>
    <xf numFmtId="0" fontId="9" fillId="14" borderId="0" applyNumberFormat="0" applyBorder="0" applyAlignment="0" applyProtection="0"/>
    <xf numFmtId="0" fontId="59" fillId="0" borderId="0"/>
    <xf numFmtId="0" fontId="59" fillId="0" borderId="0"/>
    <xf numFmtId="0" fontId="100" fillId="14" borderId="0" applyNumberFormat="0" applyBorder="0" applyAlignment="0" applyProtection="0"/>
    <xf numFmtId="0" fontId="59" fillId="0" borderId="0"/>
    <xf numFmtId="0" fontId="104" fillId="0" borderId="3" applyNumberFormat="0" applyFill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41" fillId="24" borderId="0">
      <alignment wrapText="1"/>
    </xf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49" fontId="28" fillId="0" borderId="0" applyFill="0" applyBorder="0" applyAlignment="0"/>
    <xf numFmtId="210" fontId="63" fillId="0" borderId="0" applyFill="0" applyBorder="0" applyAlignment="0"/>
    <xf numFmtId="211" fontId="63" fillId="0" borderId="0" applyFill="0" applyBorder="0" applyAlignment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142" fillId="0" borderId="0" applyFill="0" applyBorder="0" applyProtection="0">
      <alignment horizontal="left" vertical="top"/>
    </xf>
    <xf numFmtId="0" fontId="108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0" fillId="3" borderId="0" applyNumberFormat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116" fillId="0" borderId="19" applyNumberFormat="0" applyFill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235" fontId="121" fillId="0" borderId="0" applyFont="0" applyFill="0" applyBorder="0" applyAlignment="0" applyProtection="0"/>
    <xf numFmtId="236" fontId="121" fillId="0" borderId="0" applyFont="0" applyFill="0" applyBorder="0" applyAlignment="0" applyProtection="0"/>
    <xf numFmtId="237" fontId="121" fillId="0" borderId="0" applyFont="0" applyFill="0" applyBorder="0" applyAlignment="0" applyProtection="0"/>
    <xf numFmtId="238" fontId="121" fillId="0" borderId="0" applyFont="0" applyFill="0" applyBorder="0" applyAlignment="0" applyProtection="0"/>
    <xf numFmtId="239" fontId="121" fillId="0" borderId="0" applyFont="0" applyFill="0" applyBorder="0" applyAlignment="0" applyProtection="0"/>
    <xf numFmtId="240" fontId="121" fillId="0" borderId="0" applyFont="0" applyFill="0" applyBorder="0" applyAlignment="0" applyProtection="0"/>
    <xf numFmtId="241" fontId="121" fillId="0" borderId="0" applyFont="0" applyFill="0" applyBorder="0" applyAlignment="0" applyProtection="0"/>
    <xf numFmtId="242" fontId="121" fillId="0" borderId="0" applyFont="0" applyFill="0" applyBorder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100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" fontId="124" fillId="0" borderId="28"/>
    <xf numFmtId="206" fontId="63" fillId="0" borderId="0" applyFill="0" applyBorder="0" applyAlignment="0"/>
    <xf numFmtId="0" fontId="9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15" fontId="76" fillId="0" borderId="0" applyFont="0" applyFill="0" applyBorder="0" applyAlignment="0" applyProtection="0"/>
    <xf numFmtId="0" fontId="100" fillId="19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9" fillId="18" borderId="0" applyNumberFormat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100" fillId="18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16" borderId="0" applyNumberFormat="0" applyBorder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9" fillId="17" borderId="0" applyNumberFormat="0" applyBorder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200" fontId="11" fillId="0" borderId="0" applyFont="0" applyFill="0" applyBorder="0" applyAlignment="0" applyProtection="0"/>
    <xf numFmtId="200" fontId="62" fillId="0" borderId="0" applyFont="0" applyFill="0" applyBorder="0" applyAlignment="0" applyProtection="0"/>
    <xf numFmtId="0" fontId="100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9" fillId="0" borderId="0"/>
    <xf numFmtId="0" fontId="100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9" fillId="13" borderId="0" applyNumberFormat="0" applyBorder="0" applyAlignment="0" applyProtection="0"/>
    <xf numFmtId="43" fontId="143" fillId="0" borderId="0" applyFont="0" applyFill="0" applyBorder="0" applyAlignment="0" applyProtection="0"/>
    <xf numFmtId="0" fontId="17" fillId="7" borderId="1" applyNumberFormat="0" applyAlignment="0" applyProtection="0"/>
    <xf numFmtId="3" fontId="99" fillId="0" borderId="0" applyFont="0" applyFill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100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15" fontId="76" fillId="0" borderId="0" applyFont="0" applyFill="0" applyBorder="0" applyAlignment="0" applyProtection="0"/>
    <xf numFmtId="0" fontId="100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100" fillId="18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100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100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0" fillId="18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100" fillId="18" borderId="0" applyNumberFormat="0" applyBorder="0" applyAlignment="0" applyProtection="0"/>
    <xf numFmtId="0" fontId="9" fillId="18" borderId="0" applyNumberFormat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9" fillId="18" borderId="0" applyNumberFormat="0" applyBorder="0" applyAlignment="0" applyProtection="0"/>
    <xf numFmtId="0" fontId="10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10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10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100" fillId="18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00" fillId="18" borderId="0" applyNumberFormat="0" applyBorder="0" applyAlignment="0" applyProtection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6" borderId="0" applyNumberFormat="0" applyBorder="0" applyAlignment="0" applyProtection="0"/>
    <xf numFmtId="0" fontId="100" fillId="18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0" fillId="19" borderId="0" applyNumberFormat="0" applyBorder="0" applyAlignment="0" applyProtection="0"/>
    <xf numFmtId="215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9" fillId="17" borderId="0" applyNumberFormat="0" applyBorder="0" applyAlignment="0" applyProtection="0"/>
    <xf numFmtId="16" fontId="124" fillId="0" borderId="28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0" fillId="17" borderId="0" applyNumberFormat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3" fontId="99" fillId="0" borderId="0" applyFont="0" applyFill="0" applyBorder="0" applyAlignment="0" applyProtection="0"/>
    <xf numFmtId="0" fontId="17" fillId="7" borderId="1" applyNumberFormat="0" applyAlignment="0" applyProtection="0"/>
    <xf numFmtId="43" fontId="143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00" fillId="18" borderId="0" applyNumberFormat="0" applyBorder="0" applyAlignment="0" applyProtection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20" fillId="3" borderId="0" applyNumberFormat="0" applyBorder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100" fillId="18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00" fillId="19" borderId="0" applyNumberFormat="0" applyBorder="0" applyAlignment="0" applyProtection="0"/>
    <xf numFmtId="215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100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9" fillId="17" borderId="0" applyNumberFormat="0" applyBorder="0" applyAlignment="0" applyProtection="0"/>
    <xf numFmtId="206" fontId="63" fillId="0" borderId="0" applyFill="0" applyBorder="0" applyAlignment="0"/>
    <xf numFmtId="16" fontId="124" fillId="0" borderId="28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203" fontId="125" fillId="0" borderId="0"/>
    <xf numFmtId="0" fontId="11" fillId="0" borderId="0"/>
    <xf numFmtId="0" fontId="11" fillId="0" borderId="0"/>
    <xf numFmtId="0" fontId="8" fillId="0" borderId="0"/>
    <xf numFmtId="43" fontId="143" fillId="0" borderId="0" applyFont="0" applyFill="0" applyBorder="0" applyAlignment="0" applyProtection="0"/>
    <xf numFmtId="0" fontId="11" fillId="0" borderId="0"/>
    <xf numFmtId="0" fontId="8" fillId="0" borderId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1" fillId="0" borderId="0"/>
    <xf numFmtId="0" fontId="8" fillId="0" borderId="0"/>
    <xf numFmtId="0" fontId="17" fillId="7" borderId="1" applyNumberFormat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98" fillId="0" borderId="0"/>
    <xf numFmtId="0" fontId="100" fillId="18" borderId="0" applyNumberFormat="0" applyBorder="0" applyAlignment="0" applyProtection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6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9" fillId="14" borderId="0" applyNumberFormat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0" fillId="3" borderId="0" applyNumberFormat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00" fillId="19" borderId="0" applyNumberFormat="0" applyBorder="0" applyAlignment="0" applyProtection="0"/>
    <xf numFmtId="215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6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4" fillId="0" borderId="28"/>
    <xf numFmtId="0" fontId="19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>
      <alignment vertical="top"/>
    </xf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1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9" fillId="0" borderId="0" applyFont="0" applyFill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203" fontId="125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3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9" fillId="13" borderId="0" applyNumberFormat="0" applyBorder="0" applyAlignment="0" applyProtection="0"/>
    <xf numFmtId="0" fontId="64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9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8" fillId="0" borderId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0" fillId="14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4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20" fillId="3" borderId="0" applyNumberFormat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0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00" fillId="19" borderId="0" applyNumberFormat="0" applyBorder="0" applyAlignment="0" applyProtection="0"/>
    <xf numFmtId="215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6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4" fillId="0" borderId="28"/>
    <xf numFmtId="0" fontId="19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1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9" fillId="0" borderId="0" applyFont="0" applyFill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203" fontId="125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3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9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8" fillId="0" borderId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4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20" fillId="3" borderId="0" applyNumberFormat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100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00" fillId="19" borderId="0" applyNumberFormat="0" applyBorder="0" applyAlignment="0" applyProtection="0"/>
    <xf numFmtId="215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6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1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9" fillId="0" borderId="0" applyFont="0" applyFill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203" fontId="125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3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9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8" fillId="0" borderId="0"/>
    <xf numFmtId="200" fontId="62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59" fillId="0" borderId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4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59" fillId="0" borderId="0"/>
    <xf numFmtId="0" fontId="9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20" fillId="3" borderId="0" applyNumberFormat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215" fontId="76" fillId="0" borderId="0" applyFont="0" applyFill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6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1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9" fillId="0" borderId="0" applyFont="0" applyFill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203" fontId="125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3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8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4" fillId="0" borderId="3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20" fillId="3" borderId="0" applyNumberFormat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4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4" fontId="28" fillId="46" borderId="0" applyNumberFormat="0" applyProtection="0">
      <alignment horizontal="left" vertical="center"/>
    </xf>
    <xf numFmtId="0" fontId="14" fillId="20" borderId="1" applyNumberFormat="0" applyAlignment="0" applyProtection="0"/>
    <xf numFmtId="0" fontId="102" fillId="20" borderId="1" applyNumberFormat="0" applyAlignment="0" applyProtection="0"/>
    <xf numFmtId="4" fontId="28" fillId="47" borderId="0" applyNumberFormat="0" applyProtection="0">
      <alignment horizontal="left" vertical="center"/>
    </xf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6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1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203" fontId="125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8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8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20" fillId="3" borderId="0" applyNumberFormat="0" applyBorder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3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02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206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1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1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203" fontId="125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8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100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9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7" fillId="0" borderId="0"/>
    <xf numFmtId="0" fontId="7" fillId="0" borderId="0"/>
    <xf numFmtId="168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7" fillId="0" borderId="0"/>
    <xf numFmtId="0" fontId="7" fillId="0" borderId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0" fontId="11" fillId="0" borderId="0"/>
    <xf numFmtId="4" fontId="105" fillId="46" borderId="10" applyNumberFormat="0" applyProtection="0">
      <alignment horizontal="left" vertical="center" indent="1"/>
    </xf>
    <xf numFmtId="215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9" fillId="28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203" fontId="125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8" fillId="0" borderId="0"/>
    <xf numFmtId="0" fontId="11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10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4" fontId="54" fillId="48" borderId="14">
      <alignment vertical="center"/>
    </xf>
    <xf numFmtId="4" fontId="52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99" fillId="0" borderId="0"/>
    <xf numFmtId="0" fontId="11" fillId="0" borderId="0"/>
    <xf numFmtId="0" fontId="11" fillId="0" borderId="0"/>
    <xf numFmtId="3" fontId="11" fillId="0" borderId="0" applyFont="0" applyFill="0" applyBorder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0" fontId="110" fillId="20" borderId="4" applyNumberFormat="0" applyAlignment="0" applyProtection="0"/>
    <xf numFmtId="0" fontId="18" fillId="20" borderId="4" applyNumberFormat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1" fillId="0" borderId="0"/>
    <xf numFmtId="4" fontId="105" fillId="60" borderId="14" applyNumberFormat="0" applyProtection="0">
      <alignment horizontal="left" vertical="center" indent="1"/>
    </xf>
    <xf numFmtId="4" fontId="105" fillId="46" borderId="10" applyNumberFormat="0" applyProtection="0">
      <alignment horizontal="left" vertical="center" indent="1"/>
    </xf>
    <xf numFmtId="4" fontId="52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4" fontId="28" fillId="47" borderId="0">
      <alignment horizontal="left" vertical="center" indent="1"/>
    </xf>
    <xf numFmtId="0" fontId="11" fillId="0" borderId="0"/>
    <xf numFmtId="4" fontId="28" fillId="46" borderId="0">
      <alignment horizontal="left" vertical="center" indent="1"/>
    </xf>
    <xf numFmtId="0" fontId="7" fillId="0" borderId="0"/>
    <xf numFmtId="4" fontId="51" fillId="48" borderId="14">
      <alignment vertical="center"/>
    </xf>
    <xf numFmtId="0" fontId="7" fillId="0" borderId="0"/>
    <xf numFmtId="0" fontId="7" fillId="0" borderId="0"/>
    <xf numFmtId="4" fontId="54" fillId="48" borderId="14">
      <alignment vertical="center"/>
    </xf>
    <xf numFmtId="0" fontId="7" fillId="0" borderId="0"/>
    <xf numFmtId="4" fontId="52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4" fontId="74" fillId="47" borderId="14" applyNumberFormat="0" applyProtection="0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59" fillId="0" borderId="0"/>
    <xf numFmtId="0" fontId="59" fillId="0" borderId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" fontId="28" fillId="47" borderId="0" applyNumberFormat="0" applyProtection="0">
      <alignment horizontal="left" vertical="center"/>
    </xf>
    <xf numFmtId="0" fontId="2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28" fillId="46" borderId="0" applyNumberFormat="0" applyProtection="0">
      <alignment horizontal="left" vertical="center"/>
    </xf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113" fillId="0" borderId="7" applyNumberFormat="0" applyFill="0" applyAlignment="0" applyProtection="0"/>
    <xf numFmtId="0" fontId="21" fillId="0" borderId="7" applyNumberFormat="0" applyFill="0" applyAlignment="0" applyProtection="0"/>
    <xf numFmtId="0" fontId="59" fillId="0" borderId="0"/>
    <xf numFmtId="0" fontId="59" fillId="0" borderId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14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106" fillId="0" borderId="9" applyNumberFormat="0" applyFill="0" applyAlignment="0" applyProtection="0"/>
    <xf numFmtId="0" fontId="19" fillId="0" borderId="9" applyNumberFormat="0" applyFill="0" applyAlignment="0" applyProtection="0"/>
    <xf numFmtId="0" fontId="28" fillId="0" borderId="0">
      <alignment vertical="top"/>
    </xf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" fillId="0" borderId="0"/>
    <xf numFmtId="0" fontId="11" fillId="0" borderId="0"/>
    <xf numFmtId="0" fontId="24" fillId="0" borderId="19" applyNumberFormat="0" applyFill="0" applyAlignment="0" applyProtection="0"/>
    <xf numFmtId="0" fontId="116" fillId="0" borderId="19" applyNumberFormat="0" applyFill="0" applyAlignment="0" applyProtection="0"/>
    <xf numFmtId="0" fontId="11" fillId="0" borderId="0"/>
    <xf numFmtId="0" fontId="6" fillId="0" borderId="0"/>
    <xf numFmtId="43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24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37" fontId="11" fillId="0" borderId="0" applyFont="0" applyFill="0" applyBorder="0" applyAlignment="0" applyProtection="0"/>
    <xf numFmtId="0" fontId="11" fillId="0" borderId="0"/>
    <xf numFmtId="0" fontId="144" fillId="0" borderId="0"/>
    <xf numFmtId="0" fontId="14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5" fillId="0" borderId="0"/>
    <xf numFmtId="0" fontId="28" fillId="0" borderId="0">
      <alignment vertical="top"/>
    </xf>
    <xf numFmtId="0" fontId="144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247" fontId="11" fillId="0" borderId="0" applyFont="0" applyFill="0" applyAlignment="0" applyProtection="0"/>
    <xf numFmtId="248" fontId="1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9" borderId="0" applyNumberFormat="0" applyBorder="0" applyAlignment="0" applyProtection="0"/>
    <xf numFmtId="0" fontId="100" fillId="10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5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100" fillId="65" borderId="0" applyNumberFormat="0" applyBorder="0" applyAlignment="0" applyProtection="0"/>
    <xf numFmtId="0" fontId="100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100" fillId="69" borderId="0" applyNumberFormat="0" applyBorder="0" applyAlignment="0" applyProtection="0"/>
    <xf numFmtId="0" fontId="100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100" fillId="73" borderId="0" applyNumberFormat="0" applyBorder="0" applyAlignment="0" applyProtection="0"/>
    <xf numFmtId="0" fontId="100" fillId="69" borderId="0" applyNumberFormat="0" applyBorder="0" applyAlignment="0" applyProtection="0"/>
    <xf numFmtId="0" fontId="8" fillId="72" borderId="0" applyNumberFormat="0" applyBorder="0" applyAlignment="0" applyProtection="0"/>
    <xf numFmtId="0" fontId="8" fillId="73" borderId="0" applyNumberFormat="0" applyBorder="0" applyAlignment="0" applyProtection="0"/>
    <xf numFmtId="0" fontId="100" fillId="73" borderId="0" applyNumberFormat="0" applyBorder="0" applyAlignment="0" applyProtection="0"/>
    <xf numFmtId="0" fontId="100" fillId="74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100" fillId="64" borderId="0" applyNumberFormat="0" applyBorder="0" applyAlignment="0" applyProtection="0"/>
    <xf numFmtId="0" fontId="100" fillId="75" borderId="0" applyNumberFormat="0" applyBorder="0" applyAlignment="0" applyProtection="0"/>
    <xf numFmtId="0" fontId="8" fillId="76" borderId="0" applyNumberFormat="0" applyBorder="0" applyAlignment="0" applyProtection="0"/>
    <xf numFmtId="0" fontId="8" fillId="68" borderId="0" applyNumberFormat="0" applyBorder="0" applyAlignment="0" applyProtection="0"/>
    <xf numFmtId="0" fontId="100" fillId="77" borderId="0" applyNumberFormat="0" applyBorder="0" applyAlignment="0" applyProtection="0"/>
    <xf numFmtId="0" fontId="100" fillId="78" borderId="0" applyNumberFormat="0" applyBorder="0" applyAlignment="0" applyProtection="0"/>
    <xf numFmtId="0" fontId="11" fillId="0" borderId="0"/>
    <xf numFmtId="0" fontId="61" fillId="50" borderId="0" applyNumberFormat="0" applyBorder="0" applyAlignment="0">
      <protection hidden="1"/>
    </xf>
    <xf numFmtId="0" fontId="101" fillId="4" borderId="0" applyNumberFormat="0" applyBorder="0" applyAlignment="0" applyProtection="0"/>
    <xf numFmtId="0" fontId="45" fillId="0" borderId="0">
      <alignment horizontal="center" wrapText="1"/>
      <protection hidden="1"/>
    </xf>
    <xf numFmtId="0" fontId="42" fillId="0" borderId="10">
      <alignment horizontal="left" wrapText="1"/>
    </xf>
    <xf numFmtId="0" fontId="145" fillId="79" borderId="0">
      <alignment horizontal="center" vertical="center" wrapText="1"/>
    </xf>
    <xf numFmtId="0" fontId="35" fillId="0" borderId="0"/>
    <xf numFmtId="0" fontId="63" fillId="0" borderId="22"/>
    <xf numFmtId="0" fontId="35" fillId="0" borderId="0"/>
    <xf numFmtId="249" fontId="11" fillId="0" borderId="0" applyFill="0" applyBorder="0">
      <alignment horizontal="right"/>
      <protection locked="0"/>
    </xf>
    <xf numFmtId="250" fontId="11" fillId="0" borderId="0" applyFont="0" applyFill="0" applyBorder="0" applyAlignment="0" applyProtection="0"/>
    <xf numFmtId="251" fontId="11" fillId="0" borderId="0" applyFont="0" applyFill="0" applyBorder="0" applyAlignment="0" applyProtection="0"/>
    <xf numFmtId="0" fontId="116" fillId="80" borderId="0" applyNumberFormat="0" applyBorder="0" applyAlignment="0" applyProtection="0"/>
    <xf numFmtId="0" fontId="116" fillId="81" borderId="0" applyNumberFormat="0" applyBorder="0" applyAlignment="0" applyProtection="0"/>
    <xf numFmtId="0" fontId="116" fillId="82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100" fillId="18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9" borderId="0" applyNumberFormat="0" applyBorder="0" applyAlignment="0" applyProtection="0"/>
    <xf numFmtId="0" fontId="39" fillId="0" borderId="0"/>
    <xf numFmtId="0" fontId="40" fillId="0" borderId="0">
      <protection locked="0"/>
    </xf>
    <xf numFmtId="252" fontId="11" fillId="0" borderId="0" applyFont="0" applyFill="0" applyBorder="0" applyAlignment="0" applyProtection="0"/>
    <xf numFmtId="253" fontId="11" fillId="0" borderId="0" applyFont="0" applyFill="0" applyBorder="0" applyAlignment="0" applyProtection="0"/>
    <xf numFmtId="9" fontId="35" fillId="83" borderId="10" applyProtection="0">
      <alignment horizontal="right"/>
      <protection locked="0"/>
    </xf>
    <xf numFmtId="0" fontId="11" fillId="0" borderId="0" applyFill="0" applyBorder="0">
      <alignment horizontal="right"/>
      <protection locked="0"/>
    </xf>
    <xf numFmtId="254" fontId="11" fillId="0" borderId="0" applyFill="0" applyBorder="0">
      <alignment horizontal="right"/>
      <protection locked="0"/>
    </xf>
    <xf numFmtId="0" fontId="42" fillId="27" borderId="36">
      <alignment horizontal="left" vertical="center" wrapText="1"/>
    </xf>
    <xf numFmtId="0" fontId="63" fillId="0" borderId="37">
      <alignment horizontal="left"/>
    </xf>
    <xf numFmtId="255" fontId="146" fillId="50" borderId="10">
      <alignment horizontal="center"/>
    </xf>
    <xf numFmtId="247" fontId="35" fillId="0" borderId="0" applyFont="0" applyFill="0" applyBorder="0" applyAlignment="0" applyProtection="0"/>
    <xf numFmtId="24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9" fillId="28" borderId="0" applyNumberFormat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56" fontId="11" fillId="84" borderId="13"/>
    <xf numFmtId="0" fontId="8" fillId="29" borderId="11" applyNumberFormat="0" applyFont="0" applyAlignment="0" applyProtection="0"/>
    <xf numFmtId="0" fontId="8" fillId="29" borderId="11" applyNumberFormat="0" applyFont="0" applyAlignment="0" applyProtection="0"/>
    <xf numFmtId="0" fontId="35" fillId="0" borderId="0" applyProtection="0"/>
    <xf numFmtId="0" fontId="110" fillId="85" borderId="4" applyNumberFormat="0" applyAlignment="0" applyProtection="0"/>
    <xf numFmtId="257" fontId="11" fillId="0" borderId="0" applyFill="0" applyBorder="0">
      <alignment horizontal="right"/>
      <protection locked="0"/>
    </xf>
    <xf numFmtId="0" fontId="39" fillId="0" borderId="0"/>
    <xf numFmtId="258" fontId="11" fillId="0" borderId="0">
      <alignment horizontal="right"/>
      <protection locked="0"/>
    </xf>
    <xf numFmtId="0" fontId="110" fillId="20" borderId="4" applyNumberFormat="0" applyAlignment="0" applyProtection="0"/>
    <xf numFmtId="0" fontId="94" fillId="28" borderId="14" applyNumberFormat="0" applyProtection="0">
      <alignment horizontal="left" vertical="top" indent="1"/>
    </xf>
    <xf numFmtId="0" fontId="11" fillId="60" borderId="14" applyNumberFormat="0" applyProtection="0">
      <alignment horizontal="left" vertical="center" indent="1"/>
    </xf>
    <xf numFmtId="0" fontId="11" fillId="60" borderId="14" applyNumberFormat="0" applyProtection="0">
      <alignment horizontal="left" vertical="top" indent="1"/>
    </xf>
    <xf numFmtId="0" fontId="11" fillId="86" borderId="14" applyNumberFormat="0" applyProtection="0">
      <alignment horizontal="left" vertical="center" indent="1"/>
    </xf>
    <xf numFmtId="0" fontId="11" fillId="86" borderId="14" applyNumberFormat="0" applyProtection="0">
      <alignment horizontal="left" vertical="top" indent="1"/>
    </xf>
    <xf numFmtId="0" fontId="11" fillId="8" borderId="14" applyNumberFormat="0" applyProtection="0">
      <alignment horizontal="left" vertical="center" indent="1"/>
    </xf>
    <xf numFmtId="0" fontId="11" fillId="8" borderId="14" applyNumberFormat="0" applyProtection="0">
      <alignment horizontal="left" vertical="top" indent="1"/>
    </xf>
    <xf numFmtId="0" fontId="11" fillId="87" borderId="14" applyNumberFormat="0" applyProtection="0">
      <alignment horizontal="left" vertical="center" indent="1"/>
    </xf>
    <xf numFmtId="0" fontId="11" fillId="87" borderId="14" applyNumberFormat="0" applyProtection="0">
      <alignment horizontal="left" vertical="top" indent="1"/>
    </xf>
    <xf numFmtId="0" fontId="11" fillId="57" borderId="10" applyNumberFormat="0">
      <protection locked="0"/>
    </xf>
    <xf numFmtId="0" fontId="28" fillId="29" borderId="14" applyNumberFormat="0" applyProtection="0">
      <alignment horizontal="left" vertical="top" indent="1"/>
    </xf>
    <xf numFmtId="0" fontId="28" fillId="86" borderId="14" applyNumberFormat="0" applyProtection="0">
      <alignment horizontal="left" vertical="top" indent="1"/>
    </xf>
    <xf numFmtId="0" fontId="11" fillId="0" borderId="0" applyNumberFormat="0" applyFont="0" applyFill="0" applyBorder="0" applyAlignment="0" applyProtection="0"/>
    <xf numFmtId="259" fontId="11" fillId="0" borderId="0" applyFill="0" applyBorder="0">
      <alignment horizontal="right"/>
      <protection hidden="1"/>
    </xf>
    <xf numFmtId="0" fontId="147" fillId="79" borderId="10">
      <alignment horizontal="center" vertical="center" wrapText="1"/>
      <protection hidden="1"/>
    </xf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45" fillId="0" borderId="0" applyBorder="0"/>
    <xf numFmtId="260" fontId="11" fillId="0" borderId="0" applyFont="0" applyFill="0" applyBorder="0" applyAlignment="0" applyProtection="0"/>
    <xf numFmtId="261" fontId="11" fillId="0" borderId="0" applyFont="0" applyFill="0" applyBorder="0" applyAlignment="0" applyProtection="0"/>
    <xf numFmtId="1" fontId="11" fillId="0" borderId="0" applyFont="0" applyFill="0" applyBorder="0" applyAlignment="0" applyProtection="0"/>
    <xf numFmtId="262" fontId="11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98" fillId="0" borderId="0" applyFont="0" applyFill="0" applyBorder="0" applyAlignment="0" applyProtection="0"/>
    <xf numFmtId="0" fontId="11" fillId="0" borderId="0"/>
    <xf numFmtId="0" fontId="98" fillId="0" borderId="0"/>
    <xf numFmtId="0" fontId="5" fillId="0" borderId="0"/>
    <xf numFmtId="0" fontId="4" fillId="0" borderId="0"/>
    <xf numFmtId="0" fontId="14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41" fontId="9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98" fillId="0" borderId="0"/>
  </cellStyleXfs>
  <cellXfs count="1106">
    <xf numFmtId="0" fontId="0" fillId="0" borderId="0" xfId="0"/>
    <xf numFmtId="0" fontId="32" fillId="0" borderId="0" xfId="0" applyFont="1"/>
    <xf numFmtId="0" fontId="35" fillId="0" borderId="0" xfId="0" applyFont="1"/>
    <xf numFmtId="177" fontId="33" fillId="50" borderId="10" xfId="3070" applyNumberFormat="1" applyFont="1" applyFill="1" applyBorder="1"/>
    <xf numFmtId="0" fontId="97" fillId="0" borderId="0" xfId="0" applyFont="1"/>
    <xf numFmtId="177" fontId="32" fillId="0" borderId="0" xfId="0" applyNumberFormat="1" applyFont="1"/>
    <xf numFmtId="0" fontId="33" fillId="50" borderId="10" xfId="0" applyFont="1" applyFill="1" applyBorder="1"/>
    <xf numFmtId="0" fontId="150" fillId="0" borderId="0" xfId="0" applyFont="1"/>
    <xf numFmtId="177" fontId="35" fillId="54" borderId="10" xfId="3070" applyNumberFormat="1" applyFont="1" applyFill="1" applyBorder="1"/>
    <xf numFmtId="9" fontId="32" fillId="0" borderId="0" xfId="3486" applyFont="1"/>
    <xf numFmtId="0" fontId="33" fillId="50" borderId="10" xfId="0" applyFont="1" applyFill="1" applyBorder="1" applyAlignment="1">
      <alignment horizontal="center"/>
    </xf>
    <xf numFmtId="0" fontId="32" fillId="0" borderId="0" xfId="317" applyFont="1"/>
    <xf numFmtId="0" fontId="97" fillId="0" borderId="0" xfId="0" applyFont="1" applyAlignment="1">
      <alignment horizontal="center" vertical="center" wrapText="1"/>
    </xf>
    <xf numFmtId="172" fontId="97" fillId="0" borderId="10" xfId="287" applyNumberFormat="1" applyFont="1" applyBorder="1"/>
    <xf numFmtId="172" fontId="97" fillId="0" borderId="0" xfId="0" applyNumberFormat="1" applyFont="1"/>
    <xf numFmtId="172" fontId="97" fillId="0" borderId="0" xfId="287" applyNumberFormat="1" applyFont="1"/>
    <xf numFmtId="165" fontId="97" fillId="0" borderId="10" xfId="287" applyNumberFormat="1" applyFont="1" applyBorder="1"/>
    <xf numFmtId="0" fontId="35" fillId="0" borderId="0" xfId="3485" applyFont="1"/>
    <xf numFmtId="0" fontId="35" fillId="0" borderId="0" xfId="3485" applyFont="1" applyAlignment="1">
      <alignment horizontal="center" vertical="center" wrapText="1"/>
    </xf>
    <xf numFmtId="0" fontId="33" fillId="50" borderId="10" xfId="0" applyFont="1" applyFill="1" applyBorder="1" applyAlignment="1">
      <alignment horizontal="center" wrapText="1"/>
    </xf>
    <xf numFmtId="0" fontId="33" fillId="50" borderId="10" xfId="317" applyFont="1" applyFill="1" applyBorder="1"/>
    <xf numFmtId="235" fontId="33" fillId="50" borderId="10" xfId="317" applyNumberFormat="1" applyFont="1" applyFill="1" applyBorder="1"/>
    <xf numFmtId="0" fontId="34" fillId="49" borderId="10" xfId="0" applyFont="1" applyFill="1" applyBorder="1" applyAlignment="1">
      <alignment horizontal="center" vertical="top" wrapText="1"/>
    </xf>
    <xf numFmtId="0" fontId="35" fillId="23" borderId="10" xfId="324" applyFont="1" applyFill="1" applyBorder="1" applyAlignment="1">
      <alignment horizontal="left" vertical="center" indent="5"/>
    </xf>
    <xf numFmtId="0" fontId="33" fillId="50" borderId="43" xfId="0" applyFont="1" applyFill="1" applyBorder="1"/>
    <xf numFmtId="0" fontId="33" fillId="50" borderId="44" xfId="0" applyFont="1" applyFill="1" applyBorder="1"/>
    <xf numFmtId="0" fontId="34" fillId="49" borderId="43" xfId="0" applyFont="1" applyFill="1" applyBorder="1" applyAlignment="1">
      <alignment vertical="top"/>
    </xf>
    <xf numFmtId="0" fontId="34" fillId="49" borderId="43" xfId="0" applyFont="1" applyFill="1" applyBorder="1" applyAlignment="1">
      <alignment horizontal="center" vertical="top"/>
    </xf>
    <xf numFmtId="0" fontId="34" fillId="49" borderId="43" xfId="0" applyFont="1" applyFill="1" applyBorder="1" applyAlignment="1">
      <alignment horizontal="center" vertical="top" wrapText="1"/>
    </xf>
    <xf numFmtId="0" fontId="97" fillId="0" borderId="43" xfId="0" applyFont="1" applyBorder="1"/>
    <xf numFmtId="0" fontId="97" fillId="0" borderId="43" xfId="0" applyFont="1" applyBorder="1" applyAlignment="1">
      <alignment horizontal="center" vertical="center" wrapText="1"/>
    </xf>
    <xf numFmtId="0" fontId="97" fillId="0" borderId="43" xfId="0" applyFont="1" applyBorder="1" applyAlignment="1">
      <alignment wrapText="1"/>
    </xf>
    <xf numFmtId="172" fontId="97" fillId="0" borderId="44" xfId="287" applyNumberFormat="1" applyFont="1" applyBorder="1"/>
    <xf numFmtId="0" fontId="33" fillId="50" borderId="43" xfId="317" applyFont="1" applyFill="1" applyBorder="1"/>
    <xf numFmtId="0" fontId="33" fillId="0" borderId="38" xfId="317" applyFont="1" applyBorder="1"/>
    <xf numFmtId="0" fontId="35" fillId="0" borderId="44" xfId="317" applyFont="1" applyBorder="1"/>
    <xf numFmtId="0" fontId="33" fillId="50" borderId="44" xfId="317" applyFont="1" applyFill="1" applyBorder="1"/>
    <xf numFmtId="0" fontId="33" fillId="50" borderId="38" xfId="0" applyFont="1" applyFill="1" applyBorder="1"/>
    <xf numFmtId="0" fontId="34" fillId="49" borderId="43" xfId="0" applyFont="1" applyFill="1" applyBorder="1" applyAlignment="1">
      <alignment vertical="top" wrapText="1"/>
    </xf>
    <xf numFmtId="170" fontId="97" fillId="0" borderId="44" xfId="287" applyFont="1" applyBorder="1"/>
    <xf numFmtId="170" fontId="97" fillId="0" borderId="10" xfId="287" applyFont="1" applyBorder="1" applyAlignment="1">
      <alignment horizontal="center" vertical="center" wrapText="1"/>
    </xf>
    <xf numFmtId="170" fontId="97" fillId="0" borderId="44" xfId="287" applyFont="1" applyBorder="1" applyAlignment="1">
      <alignment vertical="center"/>
    </xf>
    <xf numFmtId="0" fontId="34" fillId="49" borderId="46" xfId="317" applyFont="1" applyFill="1" applyBorder="1" applyAlignment="1">
      <alignment horizontal="center" vertical="center" wrapText="1"/>
    </xf>
    <xf numFmtId="177" fontId="32" fillId="0" borderId="0" xfId="317" applyNumberFormat="1" applyFont="1"/>
    <xf numFmtId="43" fontId="32" fillId="0" borderId="0" xfId="317" applyNumberFormat="1" applyFont="1"/>
    <xf numFmtId="177" fontId="151" fillId="55" borderId="0" xfId="0" applyNumberFormat="1" applyFont="1" applyFill="1"/>
    <xf numFmtId="177" fontId="32" fillId="54" borderId="0" xfId="317" applyNumberFormat="1" applyFont="1" applyFill="1"/>
    <xf numFmtId="0" fontId="152" fillId="0" borderId="0" xfId="3490" applyFont="1"/>
    <xf numFmtId="0" fontId="153" fillId="0" borderId="0" xfId="3490" applyFont="1"/>
    <xf numFmtId="0" fontId="154" fillId="0" borderId="0" xfId="0" applyFont="1"/>
    <xf numFmtId="175" fontId="154" fillId="0" borderId="0" xfId="0" applyNumberFormat="1" applyFont="1" applyAlignment="1">
      <alignment horizontal="center"/>
    </xf>
    <xf numFmtId="0" fontId="155" fillId="0" borderId="0" xfId="0" applyFont="1"/>
    <xf numFmtId="0" fontId="156" fillId="0" borderId="0" xfId="0" applyFont="1"/>
    <xf numFmtId="0" fontId="157" fillId="49" borderId="45" xfId="0" applyFont="1" applyFill="1" applyBorder="1" applyAlignment="1">
      <alignment horizontal="center" vertical="center"/>
    </xf>
    <xf numFmtId="175" fontId="157" fillId="49" borderId="39" xfId="0" applyNumberFormat="1" applyFont="1" applyFill="1" applyBorder="1" applyAlignment="1">
      <alignment horizontal="center" vertical="center"/>
    </xf>
    <xf numFmtId="183" fontId="157" fillId="49" borderId="39" xfId="0" applyNumberFormat="1" applyFont="1" applyFill="1" applyBorder="1" applyAlignment="1">
      <alignment horizontal="center" vertical="center" wrapText="1"/>
    </xf>
    <xf numFmtId="0" fontId="157" fillId="49" borderId="24" xfId="0" applyFont="1" applyFill="1" applyBorder="1" applyAlignment="1">
      <alignment horizontal="center" vertical="center"/>
    </xf>
    <xf numFmtId="175" fontId="157" fillId="49" borderId="21" xfId="0" applyNumberFormat="1" applyFont="1" applyFill="1" applyBorder="1" applyAlignment="1">
      <alignment horizontal="center" vertical="center"/>
    </xf>
    <xf numFmtId="14" fontId="157" fillId="49" borderId="21" xfId="0" applyNumberFormat="1" applyFont="1" applyFill="1" applyBorder="1" applyAlignment="1">
      <alignment horizontal="center" vertical="center" wrapText="1"/>
    </xf>
    <xf numFmtId="0" fontId="157" fillId="49" borderId="43" xfId="0" applyFont="1" applyFill="1" applyBorder="1"/>
    <xf numFmtId="175" fontId="156" fillId="49" borderId="38" xfId="0" applyNumberFormat="1" applyFont="1" applyFill="1" applyBorder="1" applyAlignment="1">
      <alignment horizontal="center"/>
    </xf>
    <xf numFmtId="0" fontId="156" fillId="49" borderId="38" xfId="0" applyFont="1" applyFill="1" applyBorder="1"/>
    <xf numFmtId="0" fontId="156" fillId="49" borderId="44" xfId="0" applyFont="1" applyFill="1" applyBorder="1"/>
    <xf numFmtId="0" fontId="154" fillId="0" borderId="10" xfId="0" applyFont="1" applyBorder="1"/>
    <xf numFmtId="175" fontId="154" fillId="54" borderId="10" xfId="0" applyNumberFormat="1" applyFont="1" applyFill="1" applyBorder="1" applyAlignment="1">
      <alignment horizontal="center"/>
    </xf>
    <xf numFmtId="177" fontId="156" fillId="0" borderId="10" xfId="3070" applyNumberFormat="1" applyFont="1" applyBorder="1"/>
    <xf numFmtId="175" fontId="154" fillId="0" borderId="10" xfId="0" applyNumberFormat="1" applyFont="1" applyBorder="1" applyAlignment="1">
      <alignment horizontal="center"/>
    </xf>
    <xf numFmtId="0" fontId="158" fillId="50" borderId="10" xfId="0" applyFont="1" applyFill="1" applyBorder="1"/>
    <xf numFmtId="175" fontId="158" fillId="50" borderId="10" xfId="0" applyNumberFormat="1" applyFont="1" applyFill="1" applyBorder="1" applyAlignment="1">
      <alignment horizontal="center"/>
    </xf>
    <xf numFmtId="177" fontId="158" fillId="50" borderId="10" xfId="3070" applyNumberFormat="1" applyFont="1" applyFill="1" applyBorder="1"/>
    <xf numFmtId="0" fontId="159" fillId="54" borderId="0" xfId="0" applyFont="1" applyFill="1"/>
    <xf numFmtId="172" fontId="154" fillId="0" borderId="0" xfId="286" applyNumberFormat="1" applyFont="1"/>
    <xf numFmtId="175" fontId="155" fillId="0" borderId="0" xfId="0" applyNumberFormat="1" applyFont="1" applyAlignment="1">
      <alignment horizontal="center"/>
    </xf>
    <xf numFmtId="0" fontId="155" fillId="0" borderId="0" xfId="0" applyFont="1" applyAlignment="1">
      <alignment horizontal="center"/>
    </xf>
    <xf numFmtId="177" fontId="156" fillId="54" borderId="10" xfId="3070" applyNumberFormat="1" applyFont="1" applyFill="1" applyBorder="1"/>
    <xf numFmtId="14" fontId="160" fillId="51" borderId="0" xfId="101" applyNumberFormat="1" applyFont="1" applyFill="1" applyBorder="1" applyAlignment="1" applyProtection="1">
      <alignment horizontal="left" vertical="center"/>
      <protection locked="0"/>
    </xf>
    <xf numFmtId="9" fontId="154" fillId="0" borderId="0" xfId="3486" applyFont="1"/>
    <xf numFmtId="177" fontId="154" fillId="0" borderId="0" xfId="0" applyNumberFormat="1" applyFont="1"/>
    <xf numFmtId="0" fontId="154" fillId="54" borderId="10" xfId="0" applyFont="1" applyFill="1" applyBorder="1"/>
    <xf numFmtId="177" fontId="156" fillId="0" borderId="0" xfId="3070" applyNumberFormat="1" applyFont="1"/>
    <xf numFmtId="3" fontId="154" fillId="0" borderId="0" xfId="0" applyNumberFormat="1" applyFont="1"/>
    <xf numFmtId="0" fontId="154" fillId="0" borderId="0" xfId="0" applyFont="1" applyAlignment="1">
      <alignment horizontal="center"/>
    </xf>
    <xf numFmtId="0" fontId="157" fillId="49" borderId="39" xfId="0" applyFont="1" applyFill="1" applyBorder="1" applyAlignment="1">
      <alignment horizontal="center" vertical="center"/>
    </xf>
    <xf numFmtId="14" fontId="157" fillId="49" borderId="39" xfId="0" applyNumberFormat="1" applyFont="1" applyFill="1" applyBorder="1" applyAlignment="1">
      <alignment horizontal="center" vertical="center" wrapText="1"/>
    </xf>
    <xf numFmtId="0" fontId="157" fillId="49" borderId="23" xfId="0" applyFont="1" applyFill="1" applyBorder="1" applyAlignment="1">
      <alignment horizontal="center" vertical="center"/>
    </xf>
    <xf numFmtId="0" fontId="157" fillId="49" borderId="22" xfId="0" applyFont="1" applyFill="1" applyBorder="1" applyAlignment="1">
      <alignment horizontal="center" vertical="center"/>
    </xf>
    <xf numFmtId="183" fontId="157" fillId="49" borderId="22" xfId="0" applyNumberFormat="1" applyFont="1" applyFill="1" applyBorder="1" applyAlignment="1">
      <alignment horizontal="center" vertical="center" wrapText="1"/>
    </xf>
    <xf numFmtId="0" fontId="157" fillId="49" borderId="21" xfId="0" applyFont="1" applyFill="1" applyBorder="1" applyAlignment="1">
      <alignment horizontal="center" vertical="center"/>
    </xf>
    <xf numFmtId="0" fontId="154" fillId="0" borderId="21" xfId="0" applyFont="1" applyBorder="1" applyAlignment="1">
      <alignment horizontal="center"/>
    </xf>
    <xf numFmtId="0" fontId="154" fillId="0" borderId="10" xfId="0" applyFont="1" applyBorder="1" applyAlignment="1">
      <alignment horizontal="center"/>
    </xf>
    <xf numFmtId="0" fontId="158" fillId="50" borderId="10" xfId="0" applyFont="1" applyFill="1" applyBorder="1" applyAlignment="1">
      <alignment horizontal="center"/>
    </xf>
    <xf numFmtId="0" fontId="154" fillId="0" borderId="10" xfId="0" applyFont="1" applyBorder="1" applyAlignment="1">
      <alignment vertical="top" wrapText="1"/>
    </xf>
    <xf numFmtId="177" fontId="158" fillId="50" borderId="10" xfId="3070" applyNumberFormat="1" applyFont="1" applyFill="1" applyBorder="1" applyAlignment="1">
      <alignment horizontal="center"/>
    </xf>
    <xf numFmtId="0" fontId="154" fillId="0" borderId="25" xfId="0" applyFont="1" applyBorder="1"/>
    <xf numFmtId="0" fontId="154" fillId="0" borderId="25" xfId="0" applyFont="1" applyBorder="1" applyAlignment="1">
      <alignment horizontal="justify" wrapText="1"/>
    </xf>
    <xf numFmtId="0" fontId="154" fillId="0" borderId="0" xfId="0" applyFont="1" applyAlignment="1">
      <alignment horizontal="justify" wrapText="1"/>
    </xf>
    <xf numFmtId="0" fontId="154" fillId="51" borderId="0" xfId="0" applyFont="1" applyFill="1"/>
    <xf numFmtId="0" fontId="158" fillId="51" borderId="38" xfId="0" applyFont="1" applyFill="1" applyBorder="1"/>
    <xf numFmtId="0" fontId="158" fillId="51" borderId="38" xfId="0" applyFont="1" applyFill="1" applyBorder="1" applyAlignment="1">
      <alignment horizontal="center"/>
    </xf>
    <xf numFmtId="177" fontId="158" fillId="51" borderId="38" xfId="3070" applyNumberFormat="1" applyFont="1" applyFill="1" applyBorder="1"/>
    <xf numFmtId="0" fontId="158" fillId="50" borderId="0" xfId="0" applyFont="1" applyFill="1" applyAlignment="1">
      <alignment horizontal="left"/>
    </xf>
    <xf numFmtId="0" fontId="154" fillId="0" borderId="39" xfId="0" applyFont="1" applyBorder="1" applyAlignment="1">
      <alignment horizontal="center"/>
    </xf>
    <xf numFmtId="0" fontId="154" fillId="0" borderId="10" xfId="0" applyFont="1" applyBorder="1" applyAlignment="1">
      <alignment wrapText="1"/>
    </xf>
    <xf numFmtId="181" fontId="156" fillId="54" borderId="10" xfId="3070" applyNumberFormat="1" applyFont="1" applyFill="1" applyBorder="1"/>
    <xf numFmtId="181" fontId="158" fillId="50" borderId="10" xfId="3070" applyNumberFormat="1" applyFont="1" applyFill="1" applyBorder="1"/>
    <xf numFmtId="177" fontId="158" fillId="0" borderId="0" xfId="3070" applyNumberFormat="1" applyFont="1"/>
    <xf numFmtId="176" fontId="156" fillId="0" borderId="0" xfId="3070" applyNumberFormat="1" applyFont="1"/>
    <xf numFmtId="0" fontId="158" fillId="50" borderId="39" xfId="0" applyFont="1" applyFill="1" applyBorder="1"/>
    <xf numFmtId="0" fontId="158" fillId="50" borderId="39" xfId="0" applyFont="1" applyFill="1" applyBorder="1" applyAlignment="1">
      <alignment horizontal="center"/>
    </xf>
    <xf numFmtId="0" fontId="158" fillId="50" borderId="39" xfId="0" applyFont="1" applyFill="1" applyBorder="1" applyAlignment="1">
      <alignment wrapText="1"/>
    </xf>
    <xf numFmtId="0" fontId="154" fillId="0" borderId="21" xfId="0" applyFont="1" applyBorder="1" applyAlignment="1">
      <alignment wrapText="1"/>
    </xf>
    <xf numFmtId="177" fontId="158" fillId="50" borderId="10" xfId="0" applyNumberFormat="1" applyFont="1" applyFill="1" applyBorder="1"/>
    <xf numFmtId="0" fontId="32" fillId="0" borderId="0" xfId="317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7" fillId="0" borderId="0" xfId="0" applyFont="1" applyAlignment="1">
      <alignment horizontal="center" vertical="center"/>
    </xf>
    <xf numFmtId="14" fontId="157" fillId="0" borderId="0" xfId="0" applyNumberFormat="1" applyFont="1" applyAlignment="1">
      <alignment horizontal="center" vertical="center" wrapText="1"/>
    </xf>
    <xf numFmtId="0" fontId="154" fillId="0" borderId="10" xfId="0" quotePrefix="1" applyFont="1" applyBorder="1" applyAlignment="1">
      <alignment horizontal="center"/>
    </xf>
    <xf numFmtId="0" fontId="154" fillId="0" borderId="45" xfId="0" applyFont="1" applyBorder="1"/>
    <xf numFmtId="0" fontId="154" fillId="0" borderId="21" xfId="0" applyFont="1" applyBorder="1"/>
    <xf numFmtId="0" fontId="158" fillId="50" borderId="43" xfId="0" applyFont="1" applyFill="1" applyBorder="1"/>
    <xf numFmtId="0" fontId="158" fillId="50" borderId="38" xfId="0" applyFont="1" applyFill="1" applyBorder="1" applyAlignment="1">
      <alignment horizontal="center"/>
    </xf>
    <xf numFmtId="177" fontId="158" fillId="50" borderId="44" xfId="3070" applyNumberFormat="1" applyFont="1" applyFill="1" applyBorder="1"/>
    <xf numFmtId="0" fontId="162" fillId="0" borderId="10" xfId="0" applyFont="1" applyBorder="1" applyAlignment="1">
      <alignment horizontal="center" vertical="top"/>
    </xf>
    <xf numFmtId="0" fontId="157" fillId="49" borderId="38" xfId="0" applyFont="1" applyFill="1" applyBorder="1"/>
    <xf numFmtId="0" fontId="157" fillId="49" borderId="44" xfId="0" applyFont="1" applyFill="1" applyBorder="1"/>
    <xf numFmtId="0" fontId="156" fillId="0" borderId="10" xfId="320" applyFont="1" applyFill="1" applyBorder="1" applyAlignment="1">
      <alignment horizontal="center" vertical="center"/>
    </xf>
    <xf numFmtId="0" fontId="158" fillId="50" borderId="43" xfId="0" applyFont="1" applyFill="1" applyBorder="1" applyAlignment="1">
      <alignment wrapText="1"/>
    </xf>
    <xf numFmtId="0" fontId="163" fillId="0" borderId="0" xfId="0" applyFont="1"/>
    <xf numFmtId="0" fontId="164" fillId="0" borderId="0" xfId="0" applyFont="1"/>
    <xf numFmtId="0" fontId="165" fillId="0" borderId="0" xfId="0" applyFont="1"/>
    <xf numFmtId="14" fontId="157" fillId="49" borderId="40" xfId="0" applyNumberFormat="1" applyFont="1" applyFill="1" applyBorder="1" applyAlignment="1">
      <alignment horizontal="center" wrapText="1"/>
    </xf>
    <xf numFmtId="14" fontId="157" fillId="49" borderId="42" xfId="0" applyNumberFormat="1" applyFont="1" applyFill="1" applyBorder="1" applyAlignment="1">
      <alignment horizontal="center" wrapText="1"/>
    </xf>
    <xf numFmtId="14" fontId="157" fillId="49" borderId="39" xfId="0" applyNumberFormat="1" applyFont="1" applyFill="1" applyBorder="1" applyAlignment="1">
      <alignment horizontal="center" wrapText="1"/>
    </xf>
    <xf numFmtId="14" fontId="157" fillId="49" borderId="42" xfId="0" applyNumberFormat="1" applyFont="1" applyFill="1" applyBorder="1" applyAlignment="1">
      <alignment horizontal="center" vertical="center" wrapText="1"/>
    </xf>
    <xf numFmtId="14" fontId="157" fillId="49" borderId="24" xfId="0" applyNumberFormat="1" applyFont="1" applyFill="1" applyBorder="1" applyAlignment="1">
      <alignment horizontal="center" wrapText="1"/>
    </xf>
    <xf numFmtId="183" fontId="157" fillId="49" borderId="26" xfId="0" applyNumberFormat="1" applyFont="1" applyFill="1" applyBorder="1" applyAlignment="1">
      <alignment horizontal="center" vertical="center" wrapText="1"/>
    </xf>
    <xf numFmtId="183" fontId="157" fillId="89" borderId="21" xfId="0" applyNumberFormat="1" applyFont="1" applyFill="1" applyBorder="1" applyAlignment="1">
      <alignment horizontal="center" vertical="center" wrapText="1"/>
    </xf>
    <xf numFmtId="14" fontId="157" fillId="89" borderId="26" xfId="0" applyNumberFormat="1" applyFont="1" applyFill="1" applyBorder="1" applyAlignment="1">
      <alignment horizontal="center" vertical="center" wrapText="1"/>
    </xf>
    <xf numFmtId="3" fontId="156" fillId="0" borderId="10" xfId="3070" applyNumberFormat="1" applyFont="1" applyBorder="1"/>
    <xf numFmtId="199" fontId="156" fillId="0" borderId="10" xfId="3486" applyNumberFormat="1" applyFont="1" applyBorder="1"/>
    <xf numFmtId="199" fontId="154" fillId="0" borderId="0" xfId="3486" applyNumberFormat="1" applyFont="1"/>
    <xf numFmtId="199" fontId="156" fillId="0" borderId="10" xfId="3486" applyNumberFormat="1" applyFont="1" applyFill="1" applyBorder="1"/>
    <xf numFmtId="174" fontId="166" fillId="0" borderId="10" xfId="3486" applyNumberFormat="1" applyFont="1" applyFill="1" applyBorder="1"/>
    <xf numFmtId="0" fontId="167" fillId="88" borderId="41" xfId="0" applyFont="1" applyFill="1" applyBorder="1"/>
    <xf numFmtId="199" fontId="167" fillId="88" borderId="10" xfId="0" applyNumberFormat="1" applyFont="1" applyFill="1" applyBorder="1"/>
    <xf numFmtId="199" fontId="154" fillId="0" borderId="0" xfId="3486" applyNumberFormat="1" applyFont="1" applyFill="1"/>
    <xf numFmtId="0" fontId="158" fillId="50" borderId="41" xfId="0" applyFont="1" applyFill="1" applyBorder="1"/>
    <xf numFmtId="3" fontId="158" fillId="50" borderId="10" xfId="0" applyNumberFormat="1" applyFont="1" applyFill="1" applyBorder="1"/>
    <xf numFmtId="199" fontId="158" fillId="50" borderId="10" xfId="0" applyNumberFormat="1" applyFont="1" applyFill="1" applyBorder="1"/>
    <xf numFmtId="199" fontId="156" fillId="0" borderId="0" xfId="3486" applyNumberFormat="1" applyFont="1" applyBorder="1"/>
    <xf numFmtId="0" fontId="158" fillId="50" borderId="44" xfId="0" applyFont="1" applyFill="1" applyBorder="1"/>
    <xf numFmtId="14" fontId="157" fillId="0" borderId="0" xfId="0" applyNumberFormat="1" applyFont="1" applyAlignment="1">
      <alignment horizontal="center" wrapText="1"/>
    </xf>
    <xf numFmtId="10" fontId="154" fillId="0" borderId="0" xfId="3486" applyNumberFormat="1" applyFont="1" applyFill="1" applyBorder="1"/>
    <xf numFmtId="10" fontId="155" fillId="0" borderId="0" xfId="0" applyNumberFormat="1" applyFont="1"/>
    <xf numFmtId="0" fontId="157" fillId="49" borderId="39" xfId="0" applyFont="1" applyFill="1" applyBorder="1" applyAlignment="1">
      <alignment horizontal="center" wrapText="1"/>
    </xf>
    <xf numFmtId="0" fontId="157" fillId="49" borderId="22" xfId="0" applyFont="1" applyFill="1" applyBorder="1" applyAlignment="1">
      <alignment horizontal="center" wrapText="1"/>
    </xf>
    <xf numFmtId="0" fontId="157" fillId="49" borderId="10" xfId="0" applyFont="1" applyFill="1" applyBorder="1" applyAlignment="1">
      <alignment horizontal="center" vertical="top" wrapText="1"/>
    </xf>
    <xf numFmtId="174" fontId="154" fillId="0" borderId="0" xfId="0" applyNumberFormat="1" applyFont="1"/>
    <xf numFmtId="0" fontId="157" fillId="0" borderId="0" xfId="0" applyFont="1" applyAlignment="1">
      <alignment horizontal="center"/>
    </xf>
    <xf numFmtId="174" fontId="154" fillId="0" borderId="10" xfId="3486" applyNumberFormat="1" applyFont="1" applyFill="1" applyBorder="1"/>
    <xf numFmtId="0" fontId="166" fillId="0" borderId="10" xfId="0" applyFont="1" applyBorder="1" applyAlignment="1">
      <alignment vertical="top" wrapText="1"/>
    </xf>
    <xf numFmtId="0" fontId="166" fillId="0" borderId="0" xfId="0" applyFont="1" applyAlignment="1">
      <alignment vertical="top" wrapText="1"/>
    </xf>
    <xf numFmtId="174" fontId="166" fillId="0" borderId="0" xfId="3486" applyNumberFormat="1" applyFont="1" applyFill="1" applyBorder="1"/>
    <xf numFmtId="0" fontId="166" fillId="0" borderId="0" xfId="0" applyFont="1"/>
    <xf numFmtId="0" fontId="155" fillId="0" borderId="10" xfId="0" applyFont="1" applyBorder="1" applyAlignment="1">
      <alignment vertical="top" wrapText="1"/>
    </xf>
    <xf numFmtId="0" fontId="168" fillId="0" borderId="0" xfId="0" applyFont="1"/>
    <xf numFmtId="0" fontId="157" fillId="49" borderId="10" xfId="0" applyFont="1" applyFill="1" applyBorder="1" applyAlignment="1">
      <alignment horizontal="center"/>
    </xf>
    <xf numFmtId="183" fontId="154" fillId="0" borderId="10" xfId="0" applyNumberFormat="1" applyFont="1" applyBorder="1"/>
    <xf numFmtId="2" fontId="154" fillId="0" borderId="10" xfId="0" applyNumberFormat="1" applyFont="1" applyBorder="1"/>
    <xf numFmtId="4" fontId="154" fillId="0" borderId="10" xfId="0" applyNumberFormat="1" applyFont="1" applyBorder="1"/>
    <xf numFmtId="0" fontId="169" fillId="0" borderId="0" xfId="0" applyFont="1"/>
    <xf numFmtId="14" fontId="157" fillId="49" borderId="10" xfId="0" applyNumberFormat="1" applyFont="1" applyFill="1" applyBorder="1" applyAlignment="1">
      <alignment horizontal="center" vertical="center" wrapText="1"/>
    </xf>
    <xf numFmtId="0" fontId="169" fillId="54" borderId="10" xfId="0" applyFont="1" applyFill="1" applyBorder="1"/>
    <xf numFmtId="173" fontId="169" fillId="0" borderId="10" xfId="0" applyNumberFormat="1" applyFont="1" applyBorder="1" applyAlignment="1">
      <alignment horizontal="center"/>
    </xf>
    <xf numFmtId="14" fontId="157" fillId="49" borderId="22" xfId="0" applyNumberFormat="1" applyFont="1" applyFill="1" applyBorder="1" applyAlignment="1">
      <alignment horizontal="center" vertical="center" wrapText="1"/>
    </xf>
    <xf numFmtId="0" fontId="169" fillId="0" borderId="10" xfId="0" applyFont="1" applyBorder="1"/>
    <xf numFmtId="10" fontId="169" fillId="54" borderId="10" xfId="3486" applyNumberFormat="1" applyFont="1" applyFill="1" applyBorder="1" applyAlignment="1">
      <alignment horizontal="center"/>
    </xf>
    <xf numFmtId="43" fontId="169" fillId="54" borderId="10" xfId="3486" applyNumberFormat="1" applyFont="1" applyFill="1" applyBorder="1" applyAlignment="1">
      <alignment horizontal="center"/>
    </xf>
    <xf numFmtId="14" fontId="157" fillId="49" borderId="44" xfId="0" applyNumberFormat="1" applyFont="1" applyFill="1" applyBorder="1" applyAlignment="1">
      <alignment horizontal="center" vertical="center" wrapText="1"/>
    </xf>
    <xf numFmtId="183" fontId="157" fillId="49" borderId="10" xfId="0" applyNumberFormat="1" applyFont="1" applyFill="1" applyBorder="1" applyAlignment="1">
      <alignment horizontal="center" vertical="center" wrapText="1"/>
    </xf>
    <xf numFmtId="0" fontId="166" fillId="0" borderId="10" xfId="0" applyFont="1" applyBorder="1"/>
    <xf numFmtId="10" fontId="166" fillId="0" borderId="10" xfId="3486" applyNumberFormat="1" applyFont="1" applyFill="1" applyBorder="1" applyAlignment="1">
      <alignment horizontal="center"/>
    </xf>
    <xf numFmtId="10" fontId="169" fillId="0" borderId="0" xfId="3486" applyNumberFormat="1" applyFont="1" applyBorder="1" applyAlignment="1">
      <alignment horizontal="center"/>
    </xf>
    <xf numFmtId="14" fontId="157" fillId="49" borderId="39" xfId="0" applyNumberFormat="1" applyFont="1" applyFill="1" applyBorder="1" applyAlignment="1">
      <alignment horizontal="center"/>
    </xf>
    <xf numFmtId="14" fontId="157" fillId="49" borderId="23" xfId="0" applyNumberFormat="1" applyFont="1" applyFill="1" applyBorder="1" applyAlignment="1">
      <alignment horizontal="center"/>
    </xf>
    <xf numFmtId="177" fontId="156" fillId="0" borderId="21" xfId="3070" applyNumberFormat="1" applyFont="1" applyBorder="1"/>
    <xf numFmtId="0" fontId="154" fillId="0" borderId="10" xfId="304" applyFont="1" applyBorder="1"/>
    <xf numFmtId="14" fontId="158" fillId="50" borderId="10" xfId="0" applyNumberFormat="1" applyFont="1" applyFill="1" applyBorder="1" applyAlignment="1">
      <alignment horizontal="left"/>
    </xf>
    <xf numFmtId="14" fontId="157" fillId="49" borderId="21" xfId="0" applyNumberFormat="1" applyFont="1" applyFill="1" applyBorder="1" applyAlignment="1">
      <alignment horizontal="center" vertical="center"/>
    </xf>
    <xf numFmtId="0" fontId="154" fillId="0" borderId="39" xfId="0" applyFont="1" applyBorder="1"/>
    <xf numFmtId="14" fontId="158" fillId="50" borderId="44" xfId="0" applyNumberFormat="1" applyFont="1" applyFill="1" applyBorder="1" applyAlignment="1">
      <alignment horizontal="left"/>
    </xf>
    <xf numFmtId="0" fontId="171" fillId="0" borderId="0" xfId="0" applyFont="1"/>
    <xf numFmtId="183" fontId="157" fillId="49" borderId="20" xfId="0" applyNumberFormat="1" applyFont="1" applyFill="1" applyBorder="1" applyAlignment="1">
      <alignment horizontal="center" vertical="center" wrapText="1"/>
    </xf>
    <xf numFmtId="0" fontId="172" fillId="50" borderId="10" xfId="0" applyFont="1" applyFill="1" applyBorder="1" applyAlignment="1">
      <alignment horizontal="left" vertical="justify" wrapText="1"/>
    </xf>
    <xf numFmtId="177" fontId="158" fillId="50" borderId="10" xfId="0" applyNumberFormat="1" applyFont="1" applyFill="1" applyBorder="1" applyAlignment="1">
      <alignment horizontal="left"/>
    </xf>
    <xf numFmtId="0" fontId="164" fillId="0" borderId="0" xfId="0" applyFont="1" applyAlignment="1">
      <alignment horizontal="right"/>
    </xf>
    <xf numFmtId="0" fontId="153" fillId="0" borderId="0" xfId="0" applyFont="1"/>
    <xf numFmtId="0" fontId="154" fillId="0" borderId="10" xfId="318" applyFont="1" applyBorder="1"/>
    <xf numFmtId="177" fontId="167" fillId="88" borderId="10" xfId="3070" applyNumberFormat="1" applyFont="1" applyFill="1" applyBorder="1"/>
    <xf numFmtId="14" fontId="157" fillId="49" borderId="20" xfId="0" applyNumberFormat="1" applyFont="1" applyFill="1" applyBorder="1" applyAlignment="1">
      <alignment horizontal="center" vertical="center" wrapText="1"/>
    </xf>
    <xf numFmtId="177" fontId="158" fillId="50" borderId="43" xfId="3070" applyNumberFormat="1" applyFont="1" applyFill="1" applyBorder="1"/>
    <xf numFmtId="183" fontId="158" fillId="0" borderId="0" xfId="0" applyNumberFormat="1" applyFont="1" applyAlignment="1">
      <alignment horizontal="center" vertical="center" wrapText="1"/>
    </xf>
    <xf numFmtId="14" fontId="158" fillId="0" borderId="0" xfId="0" applyNumberFormat="1" applyFont="1" applyAlignment="1">
      <alignment horizontal="center" vertical="center" wrapText="1"/>
    </xf>
    <xf numFmtId="14" fontId="158" fillId="0" borderId="0" xfId="0" applyNumberFormat="1" applyFont="1" applyAlignment="1">
      <alignment horizontal="left"/>
    </xf>
    <xf numFmtId="170" fontId="154" fillId="0" borderId="0" xfId="0" applyNumberFormat="1" applyFont="1"/>
    <xf numFmtId="0" fontId="156" fillId="51" borderId="0" xfId="0" applyFont="1" applyFill="1"/>
    <xf numFmtId="175" fontId="156" fillId="0" borderId="21" xfId="3070" applyNumberFormat="1" applyFont="1" applyBorder="1"/>
    <xf numFmtId="175" fontId="158" fillId="50" borderId="10" xfId="0" applyNumberFormat="1" applyFont="1" applyFill="1" applyBorder="1" applyAlignment="1">
      <alignment horizontal="right"/>
    </xf>
    <xf numFmtId="0" fontId="171" fillId="51" borderId="0" xfId="0" applyFont="1" applyFill="1"/>
    <xf numFmtId="175" fontId="156" fillId="0" borderId="10" xfId="3070" applyNumberFormat="1" applyFont="1" applyBorder="1"/>
    <xf numFmtId="0" fontId="154" fillId="51" borderId="46" xfId="0" applyFont="1" applyFill="1" applyBorder="1"/>
    <xf numFmtId="175" fontId="154" fillId="51" borderId="0" xfId="0" applyNumberFormat="1" applyFont="1" applyFill="1"/>
    <xf numFmtId="0" fontId="154" fillId="0" borderId="0" xfId="0" applyFont="1" applyAlignment="1">
      <alignment horizontal="right"/>
    </xf>
    <xf numFmtId="0" fontId="164" fillId="0" borderId="0" xfId="0" applyFont="1" applyAlignment="1">
      <alignment horizontal="left"/>
    </xf>
    <xf numFmtId="0" fontId="157" fillId="51" borderId="0" xfId="316" applyFont="1" applyFill="1"/>
    <xf numFmtId="0" fontId="156" fillId="51" borderId="0" xfId="316" applyFont="1" applyFill="1"/>
    <xf numFmtId="0" fontId="156" fillId="51" borderId="0" xfId="316" applyFont="1" applyFill="1" applyAlignment="1">
      <alignment horizontal="right"/>
    </xf>
    <xf numFmtId="0" fontId="157" fillId="49" borderId="39" xfId="0" applyFont="1" applyFill="1" applyBorder="1" applyAlignment="1">
      <alignment horizontal="center" vertical="center" wrapText="1"/>
    </xf>
    <xf numFmtId="14" fontId="158" fillId="49" borderId="45" xfId="0" applyNumberFormat="1" applyFont="1" applyFill="1" applyBorder="1" applyAlignment="1">
      <alignment horizontal="center" vertical="center" wrapText="1"/>
    </xf>
    <xf numFmtId="14" fontId="157" fillId="49" borderId="46" xfId="0" applyNumberFormat="1" applyFont="1" applyFill="1" applyBorder="1" applyAlignment="1">
      <alignment horizontal="center" vertical="center" wrapText="1"/>
    </xf>
    <xf numFmtId="14" fontId="158" fillId="49" borderId="47" xfId="0" applyNumberFormat="1" applyFont="1" applyFill="1" applyBorder="1" applyAlignment="1">
      <alignment horizontal="center" vertical="center" wrapText="1"/>
    </xf>
    <xf numFmtId="0" fontId="157" fillId="49" borderId="21" xfId="0" applyFont="1" applyFill="1" applyBorder="1" applyAlignment="1">
      <alignment horizontal="center" vertical="center" wrapText="1"/>
    </xf>
    <xf numFmtId="0" fontId="156" fillId="0" borderId="21" xfId="316" applyFont="1" applyFill="1" applyBorder="1"/>
    <xf numFmtId="3" fontId="156" fillId="0" borderId="21" xfId="286" applyNumberFormat="1" applyFont="1" applyFill="1" applyBorder="1" applyAlignment="1">
      <alignment horizontal="right"/>
    </xf>
    <xf numFmtId="17" fontId="156" fillId="0" borderId="10" xfId="316" quotePrefix="1" applyNumberFormat="1" applyFont="1" applyFill="1" applyBorder="1"/>
    <xf numFmtId="0" fontId="156" fillId="0" borderId="10" xfId="316" quotePrefix="1" applyFont="1" applyFill="1" applyBorder="1"/>
    <xf numFmtId="0" fontId="156" fillId="51" borderId="0" xfId="316" applyFont="1" applyFill="1" applyBorder="1"/>
    <xf numFmtId="0" fontId="156" fillId="51" borderId="0" xfId="316" applyFont="1" applyFill="1" applyBorder="1" applyAlignment="1">
      <alignment horizontal="right"/>
    </xf>
    <xf numFmtId="14" fontId="158" fillId="49" borderId="43" xfId="0" applyNumberFormat="1" applyFont="1" applyFill="1" applyBorder="1" applyAlignment="1">
      <alignment horizontal="center" vertical="center" wrapText="1"/>
    </xf>
    <xf numFmtId="14" fontId="157" fillId="49" borderId="6" xfId="0" applyNumberFormat="1" applyFont="1" applyFill="1" applyBorder="1" applyAlignment="1">
      <alignment horizontal="center" vertical="center" wrapText="1"/>
    </xf>
    <xf numFmtId="0" fontId="156" fillId="0" borderId="10" xfId="316" applyFont="1" applyFill="1" applyBorder="1"/>
    <xf numFmtId="175" fontId="158" fillId="50" borderId="10" xfId="0" applyNumberFormat="1" applyFont="1" applyFill="1" applyBorder="1" applyAlignment="1">
      <alignment horizontal="left"/>
    </xf>
    <xf numFmtId="10" fontId="161" fillId="50" borderId="10" xfId="0" applyNumberFormat="1" applyFont="1" applyFill="1" applyBorder="1" applyAlignment="1">
      <alignment horizontal="right"/>
    </xf>
    <xf numFmtId="0" fontId="157" fillId="49" borderId="10" xfId="0" applyFont="1" applyFill="1" applyBorder="1" applyAlignment="1">
      <alignment horizontal="center" vertical="center" wrapText="1"/>
    </xf>
    <xf numFmtId="0" fontId="156" fillId="0" borderId="10" xfId="316" applyFont="1" applyFill="1" applyBorder="1" applyAlignment="1">
      <alignment horizontal="left"/>
    </xf>
    <xf numFmtId="49" fontId="156" fillId="0" borderId="10" xfId="316" applyNumberFormat="1" applyFont="1" applyFill="1" applyBorder="1" applyAlignment="1">
      <alignment horizontal="left"/>
    </xf>
    <xf numFmtId="17" fontId="156" fillId="51" borderId="0" xfId="316" applyNumberFormat="1" applyFont="1" applyFill="1" applyBorder="1"/>
    <xf numFmtId="14" fontId="157" fillId="49" borderId="43" xfId="0" applyNumberFormat="1" applyFont="1" applyFill="1" applyBorder="1" applyAlignment="1">
      <alignment horizontal="left" vertical="center" wrapText="1"/>
    </xf>
    <xf numFmtId="14" fontId="158" fillId="49" borderId="38" xfId="0" applyNumberFormat="1" applyFont="1" applyFill="1" applyBorder="1" applyAlignment="1">
      <alignment horizontal="center" vertical="center" wrapText="1"/>
    </xf>
    <xf numFmtId="14" fontId="158" fillId="49" borderId="44" xfId="0" applyNumberFormat="1" applyFont="1" applyFill="1" applyBorder="1" applyAlignment="1">
      <alignment horizontal="center" vertical="center" wrapText="1"/>
    </xf>
    <xf numFmtId="10" fontId="158" fillId="50" borderId="10" xfId="0" applyNumberFormat="1" applyFont="1" applyFill="1" applyBorder="1" applyAlignment="1">
      <alignment horizontal="right"/>
    </xf>
    <xf numFmtId="173" fontId="158" fillId="50" borderId="10" xfId="0" applyNumberFormat="1" applyFont="1" applyFill="1" applyBorder="1" applyAlignment="1">
      <alignment horizontal="right"/>
    </xf>
    <xf numFmtId="0" fontId="154" fillId="51" borderId="0" xfId="0" applyFont="1" applyFill="1" applyAlignment="1">
      <alignment horizontal="right"/>
    </xf>
    <xf numFmtId="0" fontId="156" fillId="0" borderId="0" xfId="316" applyFont="1" applyFill="1"/>
    <xf numFmtId="14" fontId="157" fillId="49" borderId="20" xfId="0" applyNumberFormat="1" applyFont="1" applyFill="1" applyBorder="1" applyAlignment="1">
      <alignment horizontal="center"/>
    </xf>
    <xf numFmtId="14" fontId="157" fillId="49" borderId="20" xfId="0" applyNumberFormat="1" applyFont="1" applyFill="1" applyBorder="1" applyAlignment="1">
      <alignment horizontal="center" wrapText="1"/>
    </xf>
    <xf numFmtId="14" fontId="157" fillId="49" borderId="21" xfId="0" applyNumberFormat="1" applyFont="1" applyFill="1" applyBorder="1" applyAlignment="1">
      <alignment horizontal="center"/>
    </xf>
    <xf numFmtId="14" fontId="157" fillId="49" borderId="21" xfId="0" applyNumberFormat="1" applyFont="1" applyFill="1" applyBorder="1" applyAlignment="1">
      <alignment horizontal="center" wrapText="1"/>
    </xf>
    <xf numFmtId="14" fontId="158" fillId="50" borderId="43" xfId="0" applyNumberFormat="1" applyFont="1" applyFill="1" applyBorder="1"/>
    <xf numFmtId="14" fontId="158" fillId="50" borderId="6" xfId="0" applyNumberFormat="1" applyFont="1" applyFill="1" applyBorder="1"/>
    <xf numFmtId="14" fontId="158" fillId="50" borderId="44" xfId="0" applyNumberFormat="1" applyFont="1" applyFill="1" applyBorder="1"/>
    <xf numFmtId="14" fontId="157" fillId="49" borderId="24" xfId="0" applyNumberFormat="1" applyFont="1" applyFill="1" applyBorder="1" applyAlignment="1">
      <alignment horizontal="center" vertical="center"/>
    </xf>
    <xf numFmtId="10" fontId="154" fillId="0" borderId="10" xfId="0" applyNumberFormat="1" applyFont="1" applyBorder="1"/>
    <xf numFmtId="3" fontId="154" fillId="0" borderId="10" xfId="0" applyNumberFormat="1" applyFont="1" applyBorder="1"/>
    <xf numFmtId="10" fontId="154" fillId="0" borderId="10" xfId="3486" applyNumberFormat="1" applyFont="1" applyBorder="1" applyAlignment="1">
      <alignment horizontal="left"/>
    </xf>
    <xf numFmtId="3" fontId="154" fillId="0" borderId="10" xfId="3486" applyNumberFormat="1" applyFont="1" applyBorder="1" applyAlignment="1">
      <alignment horizontal="left"/>
    </xf>
    <xf numFmtId="0" fontId="165" fillId="51" borderId="0" xfId="0" applyFont="1" applyFill="1" applyAlignment="1">
      <alignment vertical="top" wrapText="1"/>
    </xf>
    <xf numFmtId="10" fontId="154" fillId="0" borderId="0" xfId="3486" applyNumberFormat="1" applyFont="1" applyFill="1" applyBorder="1" applyAlignment="1">
      <alignment horizontal="left"/>
    </xf>
    <xf numFmtId="0" fontId="173" fillId="0" borderId="0" xfId="0" applyFont="1"/>
    <xf numFmtId="0" fontId="153" fillId="0" borderId="0" xfId="3507" applyFont="1"/>
    <xf numFmtId="0" fontId="154" fillId="0" borderId="0" xfId="0" applyFont="1" applyAlignment="1">
      <alignment horizontal="left"/>
    </xf>
    <xf numFmtId="14" fontId="154" fillId="0" borderId="10" xfId="0" applyNumberFormat="1" applyFont="1" applyBorder="1" applyAlignment="1">
      <alignment horizontal="left"/>
    </xf>
    <xf numFmtId="0" fontId="174" fillId="0" borderId="0" xfId="0" applyFont="1"/>
    <xf numFmtId="0" fontId="157" fillId="0" borderId="0" xfId="0" applyFont="1"/>
    <xf numFmtId="14" fontId="157" fillId="49" borderId="45" xfId="0" applyNumberFormat="1" applyFont="1" applyFill="1" applyBorder="1" applyAlignment="1">
      <alignment horizontal="center" vertical="center" wrapText="1"/>
    </xf>
    <xf numFmtId="14" fontId="157" fillId="49" borderId="47" xfId="0" applyNumberFormat="1" applyFont="1" applyFill="1" applyBorder="1" applyAlignment="1">
      <alignment horizontal="center" vertical="center" wrapText="1"/>
    </xf>
    <xf numFmtId="14" fontId="157" fillId="49" borderId="24" xfId="0" applyNumberFormat="1" applyFont="1" applyFill="1" applyBorder="1" applyAlignment="1">
      <alignment horizontal="center" vertical="center" wrapText="1"/>
    </xf>
    <xf numFmtId="14" fontId="157" fillId="49" borderId="26" xfId="0" applyNumberFormat="1" applyFont="1" applyFill="1" applyBorder="1" applyAlignment="1">
      <alignment horizontal="center" vertical="center" wrapText="1"/>
    </xf>
    <xf numFmtId="0" fontId="157" fillId="49" borderId="20" xfId="0" applyFont="1" applyFill="1" applyBorder="1" applyAlignment="1">
      <alignment horizontal="center" vertical="center" wrapText="1"/>
    </xf>
    <xf numFmtId="0" fontId="157" fillId="49" borderId="22" xfId="0" applyFont="1" applyFill="1" applyBorder="1" applyAlignment="1">
      <alignment horizontal="center" vertical="center" wrapText="1"/>
    </xf>
    <xf numFmtId="14" fontId="157" fillId="89" borderId="39" xfId="0" applyNumberFormat="1" applyFont="1" applyFill="1" applyBorder="1" applyAlignment="1">
      <alignment horizontal="center" vertical="center" wrapText="1"/>
    </xf>
    <xf numFmtId="183" fontId="157" fillId="89" borderId="22" xfId="0" applyNumberFormat="1" applyFont="1" applyFill="1" applyBorder="1" applyAlignment="1">
      <alignment horizontal="center" vertical="center" wrapText="1"/>
    </xf>
    <xf numFmtId="14" fontId="156" fillId="0" borderId="0" xfId="0" applyNumberFormat="1" applyFont="1"/>
    <xf numFmtId="14" fontId="157" fillId="89" borderId="21" xfId="0" applyNumberFormat="1" applyFont="1" applyFill="1" applyBorder="1" applyAlignment="1">
      <alignment horizontal="center" vertical="center" wrapText="1"/>
    </xf>
    <xf numFmtId="1" fontId="157" fillId="49" borderId="22" xfId="3506" applyNumberFormat="1" applyFont="1" applyFill="1" applyBorder="1" applyAlignment="1">
      <alignment horizontal="center" vertical="center" wrapText="1"/>
    </xf>
    <xf numFmtId="184" fontId="157" fillId="49" borderId="21" xfId="0" applyNumberFormat="1" applyFont="1" applyFill="1" applyBorder="1" applyAlignment="1">
      <alignment horizontal="center" vertical="center" wrapText="1"/>
    </xf>
    <xf numFmtId="0" fontId="154" fillId="0" borderId="0" xfId="3508" applyFont="1"/>
    <xf numFmtId="0" fontId="154" fillId="0" borderId="0" xfId="3508" applyFont="1" applyAlignment="1">
      <alignment horizontal="right"/>
    </xf>
    <xf numFmtId="0" fontId="156" fillId="0" borderId="0" xfId="3508" applyFont="1"/>
    <xf numFmtId="177" fontId="157" fillId="49" borderId="21" xfId="3070" applyNumberFormat="1" applyFont="1" applyFill="1" applyBorder="1" applyAlignment="1">
      <alignment horizontal="center"/>
    </xf>
    <xf numFmtId="0" fontId="154" fillId="54" borderId="10" xfId="3508" applyFont="1" applyFill="1" applyBorder="1"/>
    <xf numFmtId="10" fontId="154" fillId="54" borderId="10" xfId="3508" applyNumberFormat="1" applyFont="1" applyFill="1" applyBorder="1"/>
    <xf numFmtId="177" fontId="158" fillId="50" borderId="0" xfId="3070" applyNumberFormat="1" applyFont="1" applyFill="1"/>
    <xf numFmtId="3" fontId="154" fillId="54" borderId="10" xfId="3508" applyNumberFormat="1" applyFont="1" applyFill="1" applyBorder="1"/>
    <xf numFmtId="0" fontId="158" fillId="50" borderId="0" xfId="3508" applyFont="1" applyFill="1"/>
    <xf numFmtId="0" fontId="154" fillId="54" borderId="10" xfId="306" applyFont="1" applyFill="1" applyBorder="1"/>
    <xf numFmtId="10" fontId="154" fillId="54" borderId="10" xfId="306" applyNumberFormat="1" applyFont="1" applyFill="1" applyBorder="1" applyAlignment="1">
      <alignment horizontal="right"/>
    </xf>
    <xf numFmtId="0" fontId="154" fillId="0" borderId="0" xfId="306" applyFont="1"/>
    <xf numFmtId="0" fontId="158" fillId="50" borderId="0" xfId="306" applyFont="1" applyFill="1" applyAlignment="1">
      <alignment horizontal="right"/>
    </xf>
    <xf numFmtId="177" fontId="156" fillId="0" borderId="0" xfId="0" applyNumberFormat="1" applyFont="1"/>
    <xf numFmtId="14" fontId="157" fillId="49" borderId="22" xfId="0" applyNumberFormat="1" applyFont="1" applyFill="1" applyBorder="1" applyAlignment="1">
      <alignment horizontal="center"/>
    </xf>
    <xf numFmtId="177" fontId="156" fillId="0" borderId="10" xfId="3070" applyNumberFormat="1" applyFont="1" applyBorder="1" applyAlignment="1">
      <alignment horizontal="right"/>
    </xf>
    <xf numFmtId="0" fontId="154" fillId="0" borderId="10" xfId="3508" applyFont="1" applyBorder="1"/>
    <xf numFmtId="0" fontId="154" fillId="0" borderId="10" xfId="3508" applyFont="1" applyBorder="1" applyAlignment="1">
      <alignment horizontal="left" wrapText="1"/>
    </xf>
    <xf numFmtId="0" fontId="154" fillId="0" borderId="10" xfId="3508" applyFont="1" applyBorder="1" applyAlignment="1">
      <alignment wrapText="1"/>
    </xf>
    <xf numFmtId="0" fontId="154" fillId="0" borderId="10" xfId="0" applyFont="1" applyBorder="1" applyAlignment="1">
      <alignment vertical="center"/>
    </xf>
    <xf numFmtId="0" fontId="154" fillId="0" borderId="0" xfId="0" applyFont="1" applyAlignment="1">
      <alignment vertical="center"/>
    </xf>
    <xf numFmtId="0" fontId="158" fillId="50" borderId="10" xfId="3508" applyFont="1" applyFill="1" applyBorder="1"/>
    <xf numFmtId="0" fontId="175" fillId="0" borderId="0" xfId="0" applyFont="1"/>
    <xf numFmtId="14" fontId="157" fillId="89" borderId="22" xfId="0" applyNumberFormat="1" applyFont="1" applyFill="1" applyBorder="1" applyAlignment="1">
      <alignment horizontal="center" vertical="center" wrapText="1"/>
    </xf>
    <xf numFmtId="177" fontId="154" fillId="0" borderId="10" xfId="3070" applyNumberFormat="1" applyFont="1" applyBorder="1"/>
    <xf numFmtId="0" fontId="156" fillId="49" borderId="10" xfId="0" applyFont="1" applyFill="1" applyBorder="1"/>
    <xf numFmtId="0" fontId="157" fillId="49" borderId="10" xfId="0" applyFont="1" applyFill="1" applyBorder="1"/>
    <xf numFmtId="9" fontId="158" fillId="50" borderId="10" xfId="3070" applyNumberFormat="1" applyFont="1" applyFill="1" applyBorder="1"/>
    <xf numFmtId="0" fontId="167" fillId="88" borderId="10" xfId="0" applyFont="1" applyFill="1" applyBorder="1"/>
    <xf numFmtId="9" fontId="167" fillId="88" borderId="10" xfId="3070" applyNumberFormat="1" applyFont="1" applyFill="1" applyBorder="1"/>
    <xf numFmtId="0" fontId="158" fillId="50" borderId="10" xfId="0" applyFont="1" applyFill="1" applyBorder="1" applyAlignment="1">
      <alignment horizontal="center" vertical="center" wrapText="1"/>
    </xf>
    <xf numFmtId="177" fontId="156" fillId="0" borderId="10" xfId="3070" applyNumberFormat="1" applyFont="1" applyBorder="1" applyAlignment="1">
      <alignment horizontal="center"/>
    </xf>
    <xf numFmtId="0" fontId="176" fillId="0" borderId="0" xfId="0" applyFont="1"/>
    <xf numFmtId="177" fontId="154" fillId="0" borderId="0" xfId="3508" applyNumberFormat="1" applyFont="1"/>
    <xf numFmtId="177" fontId="176" fillId="0" borderId="0" xfId="0" applyNumberFormat="1" applyFont="1"/>
    <xf numFmtId="3" fontId="176" fillId="0" borderId="0" xfId="0" applyNumberFormat="1" applyFont="1"/>
    <xf numFmtId="0" fontId="177" fillId="89" borderId="10" xfId="324" applyFont="1" applyFill="1" applyBorder="1" applyAlignment="1">
      <alignment horizontal="center" vertical="center" wrapText="1"/>
    </xf>
    <xf numFmtId="177" fontId="156" fillId="0" borderId="10" xfId="405" applyNumberFormat="1" applyFont="1" applyBorder="1"/>
    <xf numFmtId="177" fontId="156" fillId="91" borderId="10" xfId="405" applyNumberFormat="1" applyFont="1" applyFill="1" applyBorder="1"/>
    <xf numFmtId="0" fontId="179" fillId="0" borderId="0" xfId="0" applyFont="1" applyAlignment="1">
      <alignment wrapText="1"/>
    </xf>
    <xf numFmtId="0" fontId="179" fillId="0" borderId="0" xfId="0" applyFont="1" applyAlignment="1">
      <alignment horizontal="right" wrapText="1"/>
    </xf>
    <xf numFmtId="0" fontId="179" fillId="0" borderId="0" xfId="0" applyFont="1"/>
    <xf numFmtId="0" fontId="180" fillId="92" borderId="43" xfId="324" applyFont="1" applyFill="1" applyBorder="1" applyAlignment="1">
      <alignment horizontal="center" vertical="center" wrapText="1"/>
    </xf>
    <xf numFmtId="0" fontId="181" fillId="88" borderId="44" xfId="324" applyFont="1" applyFill="1" applyBorder="1" applyAlignment="1">
      <alignment horizontal="center" vertical="center" wrapText="1"/>
    </xf>
    <xf numFmtId="0" fontId="182" fillId="0" borderId="0" xfId="0" applyFont="1"/>
    <xf numFmtId="3" fontId="182" fillId="0" borderId="0" xfId="0" applyNumberFormat="1" applyFont="1"/>
    <xf numFmtId="177" fontId="167" fillId="88" borderId="10" xfId="405" applyNumberFormat="1" applyFont="1" applyFill="1" applyBorder="1"/>
    <xf numFmtId="177" fontId="156" fillId="94" borderId="10" xfId="405" applyNumberFormat="1" applyFont="1" applyFill="1" applyBorder="1"/>
    <xf numFmtId="177" fontId="156" fillId="93" borderId="10" xfId="405" applyNumberFormat="1" applyFont="1" applyFill="1" applyBorder="1"/>
    <xf numFmtId="0" fontId="168" fillId="92" borderId="43" xfId="324" applyFont="1" applyFill="1" applyBorder="1" applyAlignment="1">
      <alignment horizontal="center" vertical="center" wrapText="1"/>
    </xf>
    <xf numFmtId="0" fontId="167" fillId="88" borderId="44" xfId="324" applyFont="1" applyFill="1" applyBorder="1" applyAlignment="1">
      <alignment horizontal="center" vertical="center" wrapText="1"/>
    </xf>
    <xf numFmtId="0" fontId="158" fillId="50" borderId="43" xfId="3493" applyFont="1" applyFill="1" applyBorder="1" applyAlignment="1">
      <alignment horizontal="left" vertical="center" wrapText="1"/>
    </xf>
    <xf numFmtId="0" fontId="156" fillId="0" borderId="43" xfId="3493" applyFont="1" applyBorder="1" applyAlignment="1">
      <alignment horizontal="left" vertical="center"/>
    </xf>
    <xf numFmtId="0" fontId="156" fillId="0" borderId="43" xfId="3493" applyFont="1" applyBorder="1" applyAlignment="1">
      <alignment horizontal="left" vertical="center" wrapText="1"/>
    </xf>
    <xf numFmtId="177" fontId="157" fillId="0" borderId="0" xfId="0" applyNumberFormat="1" applyFont="1" applyAlignment="1">
      <alignment horizontal="center" vertical="center" wrapText="1"/>
    </xf>
    <xf numFmtId="0" fontId="158" fillId="50" borderId="43" xfId="3493" applyFont="1" applyFill="1" applyBorder="1" applyAlignment="1">
      <alignment vertical="center" wrapText="1"/>
    </xf>
    <xf numFmtId="0" fontId="156" fillId="0" borderId="38" xfId="3493" applyFont="1" applyBorder="1" applyAlignment="1">
      <alignment horizontal="left" vertical="center"/>
    </xf>
    <xf numFmtId="0" fontId="157" fillId="0" borderId="38" xfId="3493" applyFont="1" applyBorder="1" applyAlignment="1">
      <alignment horizontal="left" vertical="center"/>
    </xf>
    <xf numFmtId="0" fontId="156" fillId="0" borderId="6" xfId="3493" applyFont="1" applyBorder="1" applyAlignment="1">
      <alignment horizontal="left" vertical="center"/>
    </xf>
    <xf numFmtId="0" fontId="157" fillId="0" borderId="6" xfId="3493" applyFont="1" applyBorder="1" applyAlignment="1">
      <alignment horizontal="left" vertical="center"/>
    </xf>
    <xf numFmtId="0" fontId="158" fillId="50" borderId="45" xfId="3493" applyFont="1" applyFill="1" applyBorder="1" applyAlignment="1">
      <alignment vertical="center" wrapText="1"/>
    </xf>
    <xf numFmtId="177" fontId="158" fillId="50" borderId="20" xfId="3070" applyNumberFormat="1" applyFont="1" applyFill="1" applyBorder="1"/>
    <xf numFmtId="0" fontId="158" fillId="0" borderId="0" xfId="3493" applyFont="1" applyAlignment="1">
      <alignment vertical="center" wrapText="1"/>
    </xf>
    <xf numFmtId="3" fontId="167" fillId="53" borderId="10" xfId="0" applyNumberFormat="1" applyFont="1" applyFill="1" applyBorder="1" applyAlignment="1">
      <alignment vertical="center"/>
    </xf>
    <xf numFmtId="0" fontId="169" fillId="0" borderId="10" xfId="0" applyFont="1" applyBorder="1" applyAlignment="1">
      <alignment vertical="center"/>
    </xf>
    <xf numFmtId="0" fontId="167" fillId="53" borderId="10" xfId="0" applyFont="1" applyFill="1" applyBorder="1" applyAlignment="1">
      <alignment vertical="center" wrapText="1"/>
    </xf>
    <xf numFmtId="0" fontId="157" fillId="49" borderId="45" xfId="0" applyFont="1" applyFill="1" applyBorder="1" applyAlignment="1">
      <alignment horizontal="center" vertical="center" wrapText="1"/>
    </xf>
    <xf numFmtId="0" fontId="157" fillId="49" borderId="24" xfId="0" applyFont="1" applyFill="1" applyBorder="1" applyAlignment="1">
      <alignment horizontal="center" vertical="center" wrapText="1"/>
    </xf>
    <xf numFmtId="14" fontId="157" fillId="89" borderId="10" xfId="0" applyNumberFormat="1" applyFont="1" applyFill="1" applyBorder="1" applyAlignment="1">
      <alignment horizontal="center" vertical="center" wrapText="1"/>
    </xf>
    <xf numFmtId="0" fontId="156" fillId="0" borderId="10" xfId="3493" applyFont="1" applyBorder="1" applyAlignment="1">
      <alignment horizontal="left" vertical="center" wrapText="1"/>
    </xf>
    <xf numFmtId="0" fontId="154" fillId="0" borderId="0" xfId="3510" applyFont="1"/>
    <xf numFmtId="0" fontId="157" fillId="0" borderId="0" xfId="101" applyFont="1" applyFill="1" applyBorder="1" applyAlignment="1">
      <alignment vertical="center"/>
    </xf>
    <xf numFmtId="0" fontId="156" fillId="0" borderId="0" xfId="3510" applyFont="1"/>
    <xf numFmtId="0" fontId="157" fillId="49" borderId="39" xfId="323" applyFont="1" applyFill="1" applyBorder="1" applyAlignment="1">
      <alignment horizontal="center" vertical="center" wrapText="1"/>
    </xf>
    <xf numFmtId="0" fontId="157" fillId="49" borderId="21" xfId="323" applyFont="1" applyFill="1" applyBorder="1" applyAlignment="1">
      <alignment horizontal="center" vertical="center" wrapText="1"/>
    </xf>
    <xf numFmtId="0" fontId="154" fillId="0" borderId="10" xfId="312" applyFont="1" applyBorder="1" applyAlignment="1">
      <alignment vertical="top" wrapText="1"/>
    </xf>
    <xf numFmtId="0" fontId="158" fillId="50" borderId="10" xfId="323" applyFont="1" applyFill="1" applyBorder="1" applyAlignment="1">
      <alignment horizontal="center" vertical="center" wrapText="1"/>
    </xf>
    <xf numFmtId="180" fontId="154" fillId="0" borderId="0" xfId="3510" applyNumberFormat="1" applyFont="1"/>
    <xf numFmtId="0" fontId="158" fillId="54" borderId="0" xfId="323" applyFont="1" applyFill="1" applyAlignment="1">
      <alignment horizontal="center" vertical="center" wrapText="1"/>
    </xf>
    <xf numFmtId="0" fontId="154" fillId="54" borderId="0" xfId="3510" applyFont="1" applyFill="1"/>
    <xf numFmtId="0" fontId="156" fillId="0" borderId="0" xfId="3496" applyFont="1"/>
    <xf numFmtId="177" fontId="154" fillId="0" borderId="0" xfId="3510" applyNumberFormat="1" applyFont="1"/>
    <xf numFmtId="0" fontId="156" fillId="0" borderId="0" xfId="3496" applyFont="1" applyAlignment="1">
      <alignment horizontal="center"/>
    </xf>
    <xf numFmtId="0" fontId="156" fillId="54" borderId="43" xfId="3493" applyFont="1" applyFill="1" applyBorder="1" applyAlignment="1">
      <alignment horizontal="left" vertical="center" wrapText="1"/>
    </xf>
    <xf numFmtId="0" fontId="156" fillId="0" borderId="0" xfId="3497" applyFont="1"/>
    <xf numFmtId="0" fontId="156" fillId="0" borderId="0" xfId="3497" applyFont="1" applyAlignment="1">
      <alignment horizontal="center"/>
    </xf>
    <xf numFmtId="0" fontId="158" fillId="50" borderId="10" xfId="323" applyFont="1" applyFill="1" applyBorder="1" applyAlignment="1">
      <alignment horizontal="left" vertical="center" wrapText="1"/>
    </xf>
    <xf numFmtId="0" fontId="158" fillId="54" borderId="0" xfId="323" applyFont="1" applyFill="1" applyAlignment="1">
      <alignment horizontal="left" vertical="center" wrapText="1"/>
    </xf>
    <xf numFmtId="180" fontId="170" fillId="49" borderId="45" xfId="323" applyNumberFormat="1" applyFont="1" applyFill="1" applyBorder="1" applyAlignment="1">
      <alignment horizontal="center" vertical="center" wrapText="1"/>
    </xf>
    <xf numFmtId="14" fontId="170" fillId="49" borderId="46" xfId="323" applyNumberFormat="1" applyFont="1" applyFill="1" applyBorder="1" applyAlignment="1">
      <alignment horizontal="center" vertical="center" wrapText="1"/>
    </xf>
    <xf numFmtId="14" fontId="170" fillId="49" borderId="47" xfId="323" applyNumberFormat="1" applyFont="1" applyFill="1" applyBorder="1" applyAlignment="1">
      <alignment horizontal="center" vertical="center" wrapText="1"/>
    </xf>
    <xf numFmtId="180" fontId="170" fillId="49" borderId="24" xfId="323" applyNumberFormat="1" applyFont="1" applyFill="1" applyBorder="1" applyAlignment="1">
      <alignment horizontal="center" vertical="center" wrapText="1"/>
    </xf>
    <xf numFmtId="14" fontId="170" fillId="49" borderId="18" xfId="323" applyNumberFormat="1" applyFont="1" applyFill="1" applyBorder="1" applyAlignment="1">
      <alignment horizontal="center" vertical="center" wrapText="1"/>
    </xf>
    <xf numFmtId="14" fontId="170" fillId="49" borderId="26" xfId="323" applyNumberFormat="1" applyFont="1" applyFill="1" applyBorder="1" applyAlignment="1">
      <alignment horizontal="center" vertical="center" wrapText="1"/>
    </xf>
    <xf numFmtId="0" fontId="154" fillId="0" borderId="10" xfId="3510" applyFont="1" applyBorder="1"/>
    <xf numFmtId="0" fontId="158" fillId="50" borderId="21" xfId="0" applyFont="1" applyFill="1" applyBorder="1" applyAlignment="1">
      <alignment horizontal="left" vertical="center" wrapText="1"/>
    </xf>
    <xf numFmtId="180" fontId="158" fillId="50" borderId="10" xfId="0" applyNumberFormat="1" applyFont="1" applyFill="1" applyBorder="1" applyAlignment="1">
      <alignment horizontal="right" vertical="center" wrapText="1"/>
    </xf>
    <xf numFmtId="0" fontId="154" fillId="0" borderId="10" xfId="312" applyFont="1" applyBorder="1" applyAlignment="1">
      <alignment wrapText="1"/>
    </xf>
    <xf numFmtId="0" fontId="156" fillId="0" borderId="10" xfId="2879" applyFont="1" applyBorder="1"/>
    <xf numFmtId="0" fontId="156" fillId="0" borderId="0" xfId="0" applyFont="1" applyAlignment="1">
      <alignment horizontal="center"/>
    </xf>
    <xf numFmtId="0" fontId="156" fillId="0" borderId="18" xfId="0" applyFont="1" applyBorder="1" applyAlignment="1">
      <alignment horizontal="center"/>
    </xf>
    <xf numFmtId="0" fontId="157" fillId="49" borderId="39" xfId="0" applyFont="1" applyFill="1" applyBorder="1" applyAlignment="1">
      <alignment horizontal="center"/>
    </xf>
    <xf numFmtId="0" fontId="157" fillId="49" borderId="21" xfId="0" applyFont="1" applyFill="1" applyBorder="1" applyAlignment="1">
      <alignment horizontal="center"/>
    </xf>
    <xf numFmtId="0" fontId="154" fillId="0" borderId="10" xfId="311" applyFont="1" applyBorder="1"/>
    <xf numFmtId="0" fontId="154" fillId="0" borderId="10" xfId="311" applyFont="1" applyBorder="1" applyAlignment="1">
      <alignment horizontal="center"/>
    </xf>
    <xf numFmtId="0" fontId="154" fillId="0" borderId="46" xfId="311" applyFont="1" applyBorder="1"/>
    <xf numFmtId="0" fontId="154" fillId="0" borderId="46" xfId="311" applyFont="1" applyBorder="1" applyAlignment="1">
      <alignment horizontal="center"/>
    </xf>
    <xf numFmtId="0" fontId="158" fillId="50" borderId="46" xfId="311" applyFont="1" applyFill="1" applyBorder="1" applyAlignment="1">
      <alignment horizontal="center"/>
    </xf>
    <xf numFmtId="0" fontId="156" fillId="0" borderId="25" xfId="0" applyFont="1" applyBorder="1" applyAlignment="1">
      <alignment horizontal="center"/>
    </xf>
    <xf numFmtId="0" fontId="156" fillId="0" borderId="26" xfId="0" applyFont="1" applyBorder="1" applyAlignment="1">
      <alignment horizontal="center"/>
    </xf>
    <xf numFmtId="0" fontId="155" fillId="0" borderId="0" xfId="3508" applyFont="1"/>
    <xf numFmtId="173" fontId="154" fillId="0" borderId="10" xfId="3486" applyNumberFormat="1" applyFont="1" applyBorder="1" applyAlignment="1">
      <alignment horizontal="center"/>
    </xf>
    <xf numFmtId="0" fontId="166" fillId="0" borderId="10" xfId="3512" applyFont="1" applyBorder="1" applyAlignment="1">
      <alignment horizontal="center"/>
    </xf>
    <xf numFmtId="0" fontId="166" fillId="0" borderId="10" xfId="3512" applyFont="1" applyBorder="1" applyAlignment="1">
      <alignment horizontal="left"/>
    </xf>
    <xf numFmtId="3" fontId="166" fillId="0" borderId="10" xfId="3512" applyNumberFormat="1" applyFont="1" applyBorder="1" applyAlignment="1">
      <alignment horizontal="right"/>
    </xf>
    <xf numFmtId="264" fontId="166" fillId="0" borderId="10" xfId="309" applyNumberFormat="1" applyFont="1" applyBorder="1" applyAlignment="1">
      <alignment horizontal="right"/>
    </xf>
    <xf numFmtId="14" fontId="166" fillId="0" borderId="10" xfId="3512" applyNumberFormat="1" applyFont="1" applyBorder="1" applyAlignment="1">
      <alignment horizontal="center"/>
    </xf>
    <xf numFmtId="179" fontId="167" fillId="88" borderId="10" xfId="324" applyNumberFormat="1" applyFont="1" applyFill="1" applyBorder="1" applyAlignment="1">
      <alignment vertical="center" wrapText="1"/>
    </xf>
    <xf numFmtId="0" fontId="158" fillId="0" borderId="0" xfId="0" applyFont="1" applyAlignment="1">
      <alignment horizontal="center" vertical="center" wrapText="1"/>
    </xf>
    <xf numFmtId="0" fontId="158" fillId="50" borderId="10" xfId="0" applyFont="1" applyFill="1" applyBorder="1" applyAlignment="1">
      <alignment horizontal="left" vertical="center" wrapText="1"/>
    </xf>
    <xf numFmtId="3" fontId="169" fillId="0" borderId="0" xfId="0" applyNumberFormat="1" applyFont="1"/>
    <xf numFmtId="177" fontId="156" fillId="0" borderId="10" xfId="3070" applyNumberFormat="1" applyFont="1" applyBorder="1" applyAlignment="1">
      <alignment horizontal="center" vertical="center"/>
    </xf>
    <xf numFmtId="175" fontId="154" fillId="0" borderId="0" xfId="0" applyNumberFormat="1" applyFont="1"/>
    <xf numFmtId="175" fontId="157" fillId="0" borderId="0" xfId="0" applyNumberFormat="1" applyFont="1"/>
    <xf numFmtId="177" fontId="157" fillId="0" borderId="0" xfId="0" applyNumberFormat="1" applyFont="1"/>
    <xf numFmtId="264" fontId="157" fillId="49" borderId="20" xfId="0" applyNumberFormat="1" applyFont="1" applyFill="1" applyBorder="1" applyAlignment="1">
      <alignment horizontal="center" vertical="center" wrapText="1"/>
    </xf>
    <xf numFmtId="180" fontId="154" fillId="0" borderId="0" xfId="0" applyNumberFormat="1" applyFont="1"/>
    <xf numFmtId="15" fontId="183" fillId="0" borderId="0" xfId="0" quotePrefix="1" applyNumberFormat="1" applyFont="1"/>
    <xf numFmtId="0" fontId="169" fillId="55" borderId="0" xfId="0" applyFont="1" applyFill="1"/>
    <xf numFmtId="0" fontId="169" fillId="55" borderId="0" xfId="0" applyFont="1" applyFill="1" applyAlignment="1">
      <alignment horizontal="center"/>
    </xf>
    <xf numFmtId="0" fontId="159" fillId="55" borderId="0" xfId="0" applyFont="1" applyFill="1"/>
    <xf numFmtId="0" fontId="170" fillId="55" borderId="0" xfId="0" applyFont="1" applyFill="1"/>
    <xf numFmtId="0" fontId="184" fillId="51" borderId="0" xfId="0" applyFont="1" applyFill="1"/>
    <xf numFmtId="0" fontId="154" fillId="51" borderId="0" xfId="0" applyFont="1" applyFill="1" applyAlignment="1">
      <alignment horizontal="center"/>
    </xf>
    <xf numFmtId="177" fontId="154" fillId="51" borderId="0" xfId="0" applyNumberFormat="1" applyFont="1" applyFill="1"/>
    <xf numFmtId="0" fontId="156" fillId="51" borderId="0" xfId="0" applyFont="1" applyFill="1" applyAlignment="1">
      <alignment horizontal="center"/>
    </xf>
    <xf numFmtId="0" fontId="156" fillId="55" borderId="0" xfId="0" applyFont="1" applyFill="1"/>
    <xf numFmtId="0" fontId="154" fillId="51" borderId="10" xfId="0" applyFont="1" applyFill="1" applyBorder="1"/>
    <xf numFmtId="175" fontId="166" fillId="90" borderId="10" xfId="0" applyNumberFormat="1" applyFont="1" applyFill="1" applyBorder="1"/>
    <xf numFmtId="9" fontId="161" fillId="54" borderId="0" xfId="3486" applyFont="1" applyFill="1"/>
    <xf numFmtId="177" fontId="154" fillId="51" borderId="0" xfId="0" applyNumberFormat="1" applyFont="1" applyFill="1" applyAlignment="1">
      <alignment horizontal="center"/>
    </xf>
    <xf numFmtId="175" fontId="154" fillId="51" borderId="10" xfId="0" applyNumberFormat="1" applyFont="1" applyFill="1" applyBorder="1"/>
    <xf numFmtId="177" fontId="169" fillId="55" borderId="0" xfId="0" applyNumberFormat="1" applyFont="1" applyFill="1"/>
    <xf numFmtId="0" fontId="169" fillId="0" borderId="0" xfId="0" applyFont="1" applyAlignment="1">
      <alignment horizontal="center"/>
    </xf>
    <xf numFmtId="0" fontId="185" fillId="90" borderId="0" xfId="0" applyFont="1" applyFill="1"/>
    <xf numFmtId="0" fontId="166" fillId="90" borderId="0" xfId="0" applyFont="1" applyFill="1"/>
    <xf numFmtId="0" fontId="166" fillId="90" borderId="0" xfId="0" applyFont="1" applyFill="1" applyAlignment="1">
      <alignment horizontal="center"/>
    </xf>
    <xf numFmtId="0" fontId="157" fillId="89" borderId="10" xfId="0" applyFont="1" applyFill="1" applyBorder="1" applyAlignment="1">
      <alignment horizontal="center"/>
    </xf>
    <xf numFmtId="0" fontId="157" fillId="89" borderId="21" xfId="0" applyFont="1" applyFill="1" applyBorder="1" applyAlignment="1">
      <alignment horizontal="center" vertical="center"/>
    </xf>
    <xf numFmtId="0" fontId="166" fillId="90" borderId="10" xfId="0" applyFont="1" applyFill="1" applyBorder="1"/>
    <xf numFmtId="0" fontId="175" fillId="90" borderId="0" xfId="0" applyFont="1" applyFill="1"/>
    <xf numFmtId="0" fontId="154" fillId="0" borderId="10" xfId="3510" applyFont="1" applyBorder="1" applyAlignment="1">
      <alignment horizontal="left"/>
    </xf>
    <xf numFmtId="0" fontId="157" fillId="89" borderId="20" xfId="0" applyFont="1" applyFill="1" applyBorder="1" applyAlignment="1">
      <alignment horizontal="center" vertical="center"/>
    </xf>
    <xf numFmtId="0" fontId="157" fillId="89" borderId="22" xfId="0" applyFont="1" applyFill="1" applyBorder="1" applyAlignment="1">
      <alignment horizontal="center" vertical="center"/>
    </xf>
    <xf numFmtId="0" fontId="157" fillId="89" borderId="45" xfId="308" applyFont="1" applyFill="1" applyBorder="1" applyAlignment="1">
      <alignment horizontal="center" vertical="center"/>
    </xf>
    <xf numFmtId="0" fontId="157" fillId="89" borderId="20" xfId="308" applyFont="1" applyFill="1" applyBorder="1" applyAlignment="1">
      <alignment horizontal="center" vertical="center"/>
    </xf>
    <xf numFmtId="14" fontId="157" fillId="89" borderId="21" xfId="308" applyNumberFormat="1" applyFont="1" applyFill="1" applyBorder="1" applyAlignment="1">
      <alignment horizontal="center" vertical="center" wrapText="1"/>
    </xf>
    <xf numFmtId="183" fontId="157" fillId="89" borderId="23" xfId="308" applyNumberFormat="1" applyFont="1" applyFill="1" applyBorder="1" applyAlignment="1">
      <alignment horizontal="center" vertical="center"/>
    </xf>
    <xf numFmtId="183" fontId="157" fillId="89" borderId="20" xfId="308" applyNumberFormat="1" applyFont="1" applyFill="1" applyBorder="1" applyAlignment="1">
      <alignment horizontal="center" vertical="center"/>
    </xf>
    <xf numFmtId="0" fontId="157" fillId="89" borderId="21" xfId="308" applyFont="1" applyFill="1" applyBorder="1" applyAlignment="1">
      <alignment horizontal="center" vertical="center"/>
    </xf>
    <xf numFmtId="0" fontId="157" fillId="89" borderId="24" xfId="308" applyFont="1" applyFill="1" applyBorder="1" applyAlignment="1">
      <alignment horizontal="center" vertical="center"/>
    </xf>
    <xf numFmtId="0" fontId="166" fillId="90" borderId="10" xfId="308" applyFont="1" applyFill="1" applyBorder="1"/>
    <xf numFmtId="177" fontId="156" fillId="0" borderId="10" xfId="0" applyNumberFormat="1" applyFont="1" applyBorder="1"/>
    <xf numFmtId="177" fontId="167" fillId="88" borderId="10" xfId="3505" applyNumberFormat="1" applyFont="1" applyFill="1" applyBorder="1"/>
    <xf numFmtId="0" fontId="158" fillId="50" borderId="10" xfId="3510" applyFont="1" applyFill="1" applyBorder="1"/>
    <xf numFmtId="0" fontId="154" fillId="0" borderId="6" xfId="3510" applyFont="1" applyBorder="1"/>
    <xf numFmtId="0" fontId="154" fillId="0" borderId="6" xfId="0" applyFont="1" applyBorder="1"/>
    <xf numFmtId="0" fontId="155" fillId="0" borderId="0" xfId="0" applyFont="1" applyAlignment="1">
      <alignment horizontal="right"/>
    </xf>
    <xf numFmtId="183" fontId="157" fillId="49" borderId="45" xfId="308" applyNumberFormat="1" applyFont="1" applyFill="1" applyBorder="1" applyAlignment="1">
      <alignment horizontal="center" vertical="center"/>
    </xf>
    <xf numFmtId="183" fontId="157" fillId="49" borderId="20" xfId="308" applyNumberFormat="1" applyFont="1" applyFill="1" applyBorder="1" applyAlignment="1">
      <alignment horizontal="center" vertical="center"/>
    </xf>
    <xf numFmtId="0" fontId="155" fillId="0" borderId="0" xfId="3510" applyFont="1"/>
    <xf numFmtId="0" fontId="158" fillId="0" borderId="0" xfId="0" applyFont="1" applyAlignment="1">
      <alignment horizontal="left" vertical="center" wrapText="1"/>
    </xf>
    <xf numFmtId="0" fontId="154" fillId="54" borderId="0" xfId="0" applyFont="1" applyFill="1"/>
    <xf numFmtId="183" fontId="157" fillId="49" borderId="39" xfId="308" applyNumberFormat="1" applyFont="1" applyFill="1" applyBorder="1" applyAlignment="1">
      <alignment horizontal="center" vertical="center"/>
    </xf>
    <xf numFmtId="0" fontId="156" fillId="0" borderId="0" xfId="0" applyFont="1" applyAlignment="1">
      <alignment horizontal="left"/>
    </xf>
    <xf numFmtId="0" fontId="157" fillId="49" borderId="20" xfId="0" applyFont="1" applyFill="1" applyBorder="1" applyAlignment="1">
      <alignment horizontal="left" vertical="center" wrapText="1"/>
    </xf>
    <xf numFmtId="0" fontId="157" fillId="49" borderId="21" xfId="0" applyFont="1" applyFill="1" applyBorder="1" applyAlignment="1">
      <alignment horizontal="left" vertical="center" wrapText="1"/>
    </xf>
    <xf numFmtId="0" fontId="156" fillId="0" borderId="10" xfId="0" applyFont="1" applyBorder="1"/>
    <xf numFmtId="0" fontId="158" fillId="50" borderId="0" xfId="0" applyFont="1" applyFill="1"/>
    <xf numFmtId="0" fontId="154" fillId="0" borderId="0" xfId="317" applyFont="1"/>
    <xf numFmtId="0" fontId="186" fillId="0" borderId="0" xfId="0" applyFont="1"/>
    <xf numFmtId="0" fontId="158" fillId="50" borderId="10" xfId="317" applyFont="1" applyFill="1" applyBorder="1"/>
    <xf numFmtId="0" fontId="158" fillId="50" borderId="43" xfId="317" applyFont="1" applyFill="1" applyBorder="1"/>
    <xf numFmtId="0" fontId="158" fillId="50" borderId="44" xfId="317" applyFont="1" applyFill="1" applyBorder="1"/>
    <xf numFmtId="172" fontId="156" fillId="0" borderId="0" xfId="0" applyNumberFormat="1" applyFont="1"/>
    <xf numFmtId="0" fontId="171" fillId="49" borderId="45" xfId="317" applyFont="1" applyFill="1" applyBorder="1"/>
    <xf numFmtId="0" fontId="171" fillId="49" borderId="46" xfId="317" applyFont="1" applyFill="1" applyBorder="1"/>
    <xf numFmtId="0" fontId="158" fillId="49" borderId="39" xfId="317" applyFont="1" applyFill="1" applyBorder="1" applyAlignment="1">
      <alignment horizontal="center" vertical="center" wrapText="1"/>
    </xf>
    <xf numFmtId="0" fontId="158" fillId="49" borderId="22" xfId="317" applyFont="1" applyFill="1" applyBorder="1" applyAlignment="1">
      <alignment horizontal="center" vertical="center" wrapText="1"/>
    </xf>
    <xf numFmtId="0" fontId="171" fillId="49" borderId="23" xfId="317" applyFont="1" applyFill="1" applyBorder="1"/>
    <xf numFmtId="0" fontId="171" fillId="49" borderId="0" xfId="317" applyFont="1" applyFill="1"/>
    <xf numFmtId="0" fontId="158" fillId="49" borderId="21" xfId="317" applyFont="1" applyFill="1" applyBorder="1" applyAlignment="1">
      <alignment horizontal="center" vertical="center" wrapText="1"/>
    </xf>
    <xf numFmtId="0" fontId="154" fillId="0" borderId="21" xfId="317" applyFont="1" applyBorder="1" applyAlignment="1">
      <alignment horizontal="center"/>
    </xf>
    <xf numFmtId="270" fontId="158" fillId="50" borderId="10" xfId="286" applyNumberFormat="1" applyFont="1" applyFill="1" applyBorder="1" applyAlignment="1" applyProtection="1">
      <alignment vertical="center"/>
    </xf>
    <xf numFmtId="0" fontId="154" fillId="0" borderId="22" xfId="317" applyFont="1" applyBorder="1"/>
    <xf numFmtId="0" fontId="154" fillId="0" borderId="21" xfId="317" applyFont="1" applyBorder="1"/>
    <xf numFmtId="177" fontId="154" fillId="0" borderId="0" xfId="317" applyNumberFormat="1" applyFont="1"/>
    <xf numFmtId="0" fontId="169" fillId="54" borderId="0" xfId="0" applyFont="1" applyFill="1"/>
    <xf numFmtId="3" fontId="169" fillId="54" borderId="0" xfId="0" applyNumberFormat="1" applyFont="1" applyFill="1"/>
    <xf numFmtId="165" fontId="169" fillId="54" borderId="0" xfId="0" applyNumberFormat="1" applyFont="1" applyFill="1"/>
    <xf numFmtId="235" fontId="158" fillId="50" borderId="10" xfId="317" applyNumberFormat="1" applyFont="1" applyFill="1" applyBorder="1"/>
    <xf numFmtId="41" fontId="169" fillId="54" borderId="0" xfId="0" applyNumberFormat="1" applyFont="1" applyFill="1"/>
    <xf numFmtId="3" fontId="169" fillId="0" borderId="0" xfId="0" applyNumberFormat="1" applyFont="1" applyAlignment="1">
      <alignment horizontal="right" wrapText="1"/>
    </xf>
    <xf numFmtId="3" fontId="158" fillId="0" borderId="0" xfId="317" applyNumberFormat="1" applyFont="1"/>
    <xf numFmtId="4" fontId="158" fillId="0" borderId="0" xfId="317" applyNumberFormat="1" applyFont="1"/>
    <xf numFmtId="170" fontId="169" fillId="0" borderId="0" xfId="286" applyFont="1" applyFill="1" applyBorder="1"/>
    <xf numFmtId="0" fontId="156" fillId="90" borderId="10" xfId="3070" applyFont="1" applyFill="1" applyBorder="1"/>
    <xf numFmtId="0" fontId="156" fillId="90" borderId="10" xfId="3070" applyFont="1" applyFill="1" applyBorder="1" applyAlignment="1">
      <alignment wrapText="1"/>
    </xf>
    <xf numFmtId="263" fontId="154" fillId="0" borderId="0" xfId="0" applyNumberFormat="1" applyFont="1"/>
    <xf numFmtId="267" fontId="154" fillId="0" borderId="0" xfId="0" applyNumberFormat="1" applyFont="1"/>
    <xf numFmtId="0" fontId="159" fillId="0" borderId="0" xfId="0" applyFont="1"/>
    <xf numFmtId="3" fontId="157" fillId="49" borderId="21" xfId="0" applyNumberFormat="1" applyFont="1" applyFill="1" applyBorder="1" applyAlignment="1">
      <alignment horizontal="center"/>
    </xf>
    <xf numFmtId="176" fontId="154" fillId="0" borderId="0" xfId="3340" quotePrefix="1" applyNumberFormat="1" applyFont="1" applyBorder="1"/>
    <xf numFmtId="183" fontId="187" fillId="89" borderId="20" xfId="0" applyNumberFormat="1" applyFont="1" applyFill="1" applyBorder="1" applyAlignment="1">
      <alignment horizontal="center" vertical="center" wrapText="1"/>
    </xf>
    <xf numFmtId="183" fontId="187" fillId="89" borderId="22" xfId="0" applyNumberFormat="1" applyFont="1" applyFill="1" applyBorder="1" applyAlignment="1">
      <alignment horizontal="center" vertical="center" wrapText="1"/>
    </xf>
    <xf numFmtId="14" fontId="187" fillId="89" borderId="21" xfId="0" applyNumberFormat="1" applyFont="1" applyFill="1" applyBorder="1" applyAlignment="1">
      <alignment horizontal="center" vertical="center" wrapText="1"/>
    </xf>
    <xf numFmtId="0" fontId="158" fillId="50" borderId="10" xfId="324" applyFont="1" applyFill="1" applyBorder="1" applyAlignment="1">
      <alignment horizontal="left" vertical="center" wrapText="1"/>
    </xf>
    <xf numFmtId="0" fontId="154" fillId="0" borderId="0" xfId="310" applyFont="1"/>
    <xf numFmtId="0" fontId="154" fillId="0" borderId="10" xfId="310" applyFont="1" applyBorder="1"/>
    <xf numFmtId="0" fontId="154" fillId="0" borderId="10" xfId="310" applyFont="1" applyBorder="1" applyAlignment="1">
      <alignment wrapText="1"/>
    </xf>
    <xf numFmtId="0" fontId="156" fillId="0" borderId="0" xfId="310" applyFont="1"/>
    <xf numFmtId="0" fontId="156" fillId="0" borderId="43" xfId="321" applyFont="1" applyBorder="1" applyAlignment="1">
      <alignment horizontal="left" vertical="center" wrapText="1"/>
    </xf>
    <xf numFmtId="177" fontId="156" fillId="0" borderId="10" xfId="3515" applyNumberFormat="1" applyFont="1" applyBorder="1"/>
    <xf numFmtId="0" fontId="158" fillId="50" borderId="43" xfId="310" applyFont="1" applyFill="1" applyBorder="1" applyAlignment="1">
      <alignment horizontal="left" vertical="center" wrapText="1"/>
    </xf>
    <xf numFmtId="177" fontId="158" fillId="50" borderId="10" xfId="3515" applyNumberFormat="1" applyFont="1" applyFill="1" applyBorder="1"/>
    <xf numFmtId="183" fontId="157" fillId="49" borderId="23" xfId="0" applyNumberFormat="1" applyFont="1" applyFill="1" applyBorder="1" applyAlignment="1">
      <alignment horizontal="center" vertical="center" wrapText="1"/>
    </xf>
    <xf numFmtId="0" fontId="156" fillId="0" borderId="0" xfId="321" applyFont="1" applyAlignment="1">
      <alignment horizontal="left" vertical="center" indent="5"/>
    </xf>
    <xf numFmtId="0" fontId="156" fillId="0" borderId="23" xfId="321" applyFont="1" applyBorder="1" applyAlignment="1">
      <alignment horizontal="left" vertical="center" indent="5"/>
    </xf>
    <xf numFmtId="0" fontId="156" fillId="0" borderId="22" xfId="321" applyFont="1" applyBorder="1" applyAlignment="1">
      <alignment horizontal="left" vertical="center" indent="5"/>
    </xf>
    <xf numFmtId="177" fontId="158" fillId="50" borderId="43" xfId="3515" applyNumberFormat="1" applyFont="1" applyFill="1" applyBorder="1"/>
    <xf numFmtId="0" fontId="157" fillId="0" borderId="10" xfId="321" applyFont="1" applyBorder="1" applyAlignment="1">
      <alignment horizontal="left" vertical="center" wrapText="1"/>
    </xf>
    <xf numFmtId="177" fontId="157" fillId="0" borderId="10" xfId="3515" applyNumberFormat="1" applyFont="1" applyBorder="1"/>
    <xf numFmtId="0" fontId="156" fillId="54" borderId="10" xfId="322" applyFont="1" applyFill="1" applyBorder="1" applyAlignment="1">
      <alignment horizontal="left" vertical="center" wrapText="1"/>
    </xf>
    <xf numFmtId="177" fontId="156" fillId="54" borderId="10" xfId="3515" applyNumberFormat="1" applyFont="1" applyFill="1" applyBorder="1"/>
    <xf numFmtId="0" fontId="157" fillId="0" borderId="10" xfId="322" applyFont="1" applyBorder="1" applyAlignment="1">
      <alignment horizontal="left" vertical="center" wrapText="1"/>
    </xf>
    <xf numFmtId="0" fontId="158" fillId="50" borderId="10" xfId="310" applyFont="1" applyFill="1" applyBorder="1" applyAlignment="1">
      <alignment horizontal="left" vertical="center" wrapText="1"/>
    </xf>
    <xf numFmtId="0" fontId="154" fillId="0" borderId="10" xfId="3510" applyFont="1" applyBorder="1" applyAlignment="1">
      <alignment vertical="center" wrapText="1"/>
    </xf>
    <xf numFmtId="265" fontId="154" fillId="54" borderId="10" xfId="0" applyNumberFormat="1" applyFont="1" applyFill="1" applyBorder="1"/>
    <xf numFmtId="181" fontId="158" fillId="50" borderId="10" xfId="3515" applyNumberFormat="1" applyFont="1" applyFill="1" applyBorder="1"/>
    <xf numFmtId="177" fontId="158" fillId="50" borderId="10" xfId="0" applyNumberFormat="1" applyFont="1" applyFill="1" applyBorder="1" applyAlignment="1">
      <alignment horizontal="left" vertical="center" wrapText="1"/>
    </xf>
    <xf numFmtId="0" fontId="154" fillId="0" borderId="10" xfId="3510" applyFont="1" applyBorder="1" applyAlignment="1">
      <alignment wrapText="1"/>
    </xf>
    <xf numFmtId="177" fontId="154" fillId="54" borderId="10" xfId="0" applyNumberFormat="1" applyFont="1" applyFill="1" applyBorder="1"/>
    <xf numFmtId="0" fontId="157" fillId="49" borderId="20" xfId="0" applyFont="1" applyFill="1" applyBorder="1" applyAlignment="1">
      <alignment horizontal="center"/>
    </xf>
    <xf numFmtId="0" fontId="157" fillId="49" borderId="45" xfId="3070" applyFont="1" applyFill="1" applyBorder="1" applyAlignment="1">
      <alignment horizontal="center"/>
    </xf>
    <xf numFmtId="0" fontId="157" fillId="49" borderId="20" xfId="3070" applyFont="1" applyFill="1" applyBorder="1" applyAlignment="1">
      <alignment horizontal="center"/>
    </xf>
    <xf numFmtId="0" fontId="157" fillId="49" borderId="22" xfId="0" applyFont="1" applyFill="1" applyBorder="1" applyAlignment="1">
      <alignment horizontal="center"/>
    </xf>
    <xf numFmtId="0" fontId="157" fillId="49" borderId="24" xfId="3070" applyFont="1" applyFill="1" applyBorder="1" applyAlignment="1">
      <alignment horizontal="center"/>
    </xf>
    <xf numFmtId="0" fontId="157" fillId="49" borderId="23" xfId="3070" applyFont="1" applyFill="1" applyBorder="1" applyAlignment="1">
      <alignment horizontal="center" wrapText="1"/>
    </xf>
    <xf numFmtId="0" fontId="157" fillId="49" borderId="20" xfId="3070" applyFont="1" applyFill="1" applyBorder="1" applyAlignment="1">
      <alignment horizontal="center" wrapText="1"/>
    </xf>
    <xf numFmtId="0" fontId="157" fillId="49" borderId="18" xfId="3070" applyFont="1" applyFill="1" applyBorder="1" applyAlignment="1">
      <alignment horizontal="center"/>
    </xf>
    <xf numFmtId="0" fontId="157" fillId="49" borderId="43" xfId="3070" applyFont="1" applyFill="1" applyBorder="1" applyAlignment="1">
      <alignment horizontal="center"/>
    </xf>
    <xf numFmtId="0" fontId="157" fillId="49" borderId="21" xfId="3070" applyFont="1" applyFill="1" applyBorder="1" applyAlignment="1">
      <alignment horizontal="center"/>
    </xf>
    <xf numFmtId="0" fontId="156" fillId="51" borderId="10" xfId="3070" applyFont="1" applyFill="1" applyBorder="1"/>
    <xf numFmtId="0" fontId="157" fillId="90" borderId="10" xfId="3070" applyFont="1" applyFill="1" applyBorder="1" applyAlignment="1">
      <alignment wrapText="1"/>
    </xf>
    <xf numFmtId="3" fontId="157" fillId="0" borderId="10" xfId="3070" applyNumberFormat="1" applyFont="1" applyBorder="1"/>
    <xf numFmtId="172" fontId="154" fillId="0" borderId="0" xfId="0" applyNumberFormat="1" applyFont="1"/>
    <xf numFmtId="172" fontId="158" fillId="50" borderId="21" xfId="286" applyNumberFormat="1" applyFont="1" applyFill="1" applyBorder="1" applyAlignment="1">
      <alignment horizontal="left" vertical="center" wrapText="1"/>
    </xf>
    <xf numFmtId="172" fontId="158" fillId="50" borderId="24" xfId="286" applyNumberFormat="1" applyFont="1" applyFill="1" applyBorder="1" applyAlignment="1">
      <alignment horizontal="left" vertical="center" wrapText="1"/>
    </xf>
    <xf numFmtId="172" fontId="167" fillId="88" borderId="21" xfId="286" applyNumberFormat="1" applyFont="1" applyFill="1" applyBorder="1" applyAlignment="1">
      <alignment horizontal="left" vertical="center" wrapText="1"/>
    </xf>
    <xf numFmtId="183" fontId="157" fillId="49" borderId="20" xfId="3070" applyNumberFormat="1" applyFont="1" applyFill="1" applyBorder="1" applyAlignment="1">
      <alignment horizontal="center" wrapText="1"/>
    </xf>
    <xf numFmtId="177" fontId="167" fillId="88" borderId="22" xfId="3070" applyNumberFormat="1" applyFont="1" applyFill="1" applyBorder="1"/>
    <xf numFmtId="177" fontId="158" fillId="50" borderId="22" xfId="3070" applyNumberFormat="1" applyFont="1" applyFill="1" applyBorder="1"/>
    <xf numFmtId="0" fontId="157" fillId="49" borderId="39" xfId="3499" applyFont="1" applyFill="1" applyBorder="1" applyAlignment="1">
      <alignment horizontal="center"/>
    </xf>
    <xf numFmtId="0" fontId="156" fillId="49" borderId="21" xfId="3499" applyFont="1" applyFill="1" applyBorder="1" applyAlignment="1">
      <alignment horizontal="center"/>
    </xf>
    <xf numFmtId="177" fontId="158" fillId="50" borderId="24" xfId="319" applyNumberFormat="1" applyFont="1" applyFill="1" applyBorder="1" applyAlignment="1">
      <alignment horizontal="left"/>
    </xf>
    <xf numFmtId="0" fontId="156" fillId="0" borderId="10" xfId="0" applyFont="1" applyBorder="1" applyAlignment="1" applyProtection="1">
      <alignment vertical="center"/>
      <protection locked="0"/>
    </xf>
    <xf numFmtId="41" fontId="156" fillId="0" borderId="10" xfId="3506" applyFont="1" applyFill="1" applyBorder="1" applyAlignment="1" applyProtection="1">
      <alignment vertical="center"/>
    </xf>
    <xf numFmtId="0" fontId="170" fillId="0" borderId="0" xfId="0" applyFont="1"/>
    <xf numFmtId="177" fontId="158" fillId="50" borderId="24" xfId="319" applyNumberFormat="1" applyFont="1" applyFill="1" applyBorder="1" applyAlignment="1">
      <alignment horizontal="left" wrapText="1"/>
    </xf>
    <xf numFmtId="177" fontId="158" fillId="50" borderId="24" xfId="319" applyNumberFormat="1" applyFont="1" applyFill="1" applyBorder="1" applyAlignment="1">
      <alignment horizontal="left" vertical="center" wrapText="1"/>
    </xf>
    <xf numFmtId="177" fontId="158" fillId="50" borderId="18" xfId="3070" applyNumberFormat="1" applyFont="1" applyFill="1" applyBorder="1"/>
    <xf numFmtId="0" fontId="156" fillId="0" borderId="0" xfId="3514" applyFont="1"/>
    <xf numFmtId="177" fontId="156" fillId="0" borderId="0" xfId="3514" applyNumberFormat="1" applyFont="1" applyAlignment="1">
      <alignment horizontal="center"/>
    </xf>
    <xf numFmtId="0" fontId="156" fillId="0" borderId="0" xfId="3514" applyFont="1" applyAlignment="1">
      <alignment horizontal="center"/>
    </xf>
    <xf numFmtId="177" fontId="158" fillId="50" borderId="21" xfId="319" applyNumberFormat="1" applyFont="1" applyFill="1" applyBorder="1" applyAlignment="1">
      <alignment horizontal="left"/>
    </xf>
    <xf numFmtId="0" fontId="188" fillId="55" borderId="0" xfId="0" applyFont="1" applyFill="1"/>
    <xf numFmtId="0" fontId="172" fillId="50" borderId="10" xfId="0" applyFont="1" applyFill="1" applyBorder="1" applyAlignment="1">
      <alignment horizontal="justify" vertical="justify" wrapText="1"/>
    </xf>
    <xf numFmtId="196" fontId="156" fillId="0" borderId="10" xfId="317" applyNumberFormat="1" applyFont="1" applyBorder="1" applyAlignment="1">
      <alignment wrapText="1"/>
    </xf>
    <xf numFmtId="0" fontId="0" fillId="0" borderId="0" xfId="0" applyAlignment="1">
      <alignment horizontal="right"/>
    </xf>
    <xf numFmtId="41" fontId="169" fillId="54" borderId="0" xfId="0" applyNumberFormat="1" applyFont="1" applyFill="1" applyAlignment="1">
      <alignment horizontal="right"/>
    </xf>
    <xf numFmtId="0" fontId="169" fillId="54" borderId="0" xfId="0" applyFont="1" applyFill="1" applyAlignment="1">
      <alignment horizontal="right"/>
    </xf>
    <xf numFmtId="0" fontId="157" fillId="49" borderId="43" xfId="0" applyFont="1" applyFill="1" applyBorder="1" applyAlignment="1">
      <alignment horizontal="center" vertical="top" wrapText="1"/>
    </xf>
    <xf numFmtId="0" fontId="154" fillId="0" borderId="38" xfId="317" applyFont="1" applyBorder="1" applyAlignment="1">
      <alignment horizontal="left" vertical="center"/>
    </xf>
    <xf numFmtId="0" fontId="154" fillId="0" borderId="44" xfId="317" applyFont="1" applyBorder="1" applyAlignment="1">
      <alignment horizontal="left" vertical="center"/>
    </xf>
    <xf numFmtId="14" fontId="34" fillId="49" borderId="21" xfId="0" applyNumberFormat="1" applyFont="1" applyFill="1" applyBorder="1" applyAlignment="1">
      <alignment horizontal="center" vertical="center" wrapText="1"/>
    </xf>
    <xf numFmtId="14" fontId="157" fillId="89" borderId="45" xfId="0" applyNumberFormat="1" applyFont="1" applyFill="1" applyBorder="1" applyAlignment="1">
      <alignment horizontal="center" vertical="center" wrapText="1"/>
    </xf>
    <xf numFmtId="14" fontId="157" fillId="89" borderId="24" xfId="0" applyNumberFormat="1" applyFont="1" applyFill="1" applyBorder="1" applyAlignment="1">
      <alignment horizontal="center" vertical="center" wrapText="1"/>
    </xf>
    <xf numFmtId="14" fontId="34" fillId="49" borderId="39" xfId="0" applyNumberFormat="1" applyFont="1" applyFill="1" applyBorder="1" applyAlignment="1">
      <alignment horizontal="center" vertical="center" wrapText="1"/>
    </xf>
    <xf numFmtId="177" fontId="154" fillId="95" borderId="0" xfId="0" applyNumberFormat="1" applyFont="1" applyFill="1"/>
    <xf numFmtId="177" fontId="35" fillId="0" borderId="10" xfId="3515" applyNumberFormat="1" applyFont="1" applyBorder="1"/>
    <xf numFmtId="181" fontId="35" fillId="54" borderId="10" xfId="3515" applyNumberFormat="1" applyFont="1" applyFill="1" applyBorder="1"/>
    <xf numFmtId="0" fontId="157" fillId="49" borderId="10" xfId="0" applyFont="1" applyFill="1" applyBorder="1" applyAlignment="1">
      <alignment horizontal="center" vertical="center"/>
    </xf>
    <xf numFmtId="0" fontId="154" fillId="0" borderId="10" xfId="0" applyFont="1" applyBorder="1" applyAlignment="1">
      <alignment horizontal="center" vertical="center" wrapText="1"/>
    </xf>
    <xf numFmtId="183" fontId="34" fillId="49" borderId="39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83" fontId="1" fillId="0" borderId="10" xfId="0" applyNumberFormat="1" applyFont="1" applyBorder="1"/>
    <xf numFmtId="177" fontId="1" fillId="0" borderId="10" xfId="0" applyNumberFormat="1" applyFont="1" applyBorder="1"/>
    <xf numFmtId="14" fontId="156" fillId="51" borderId="10" xfId="0" applyNumberFormat="1" applyFont="1" applyFill="1" applyBorder="1" applyAlignment="1">
      <alignment horizontal="left" vertical="center" wrapText="1"/>
    </xf>
    <xf numFmtId="167" fontId="156" fillId="51" borderId="10" xfId="286" applyNumberFormat="1" applyFont="1" applyFill="1" applyBorder="1" applyAlignment="1">
      <alignment horizontal="right"/>
    </xf>
    <xf numFmtId="167" fontId="156" fillId="51" borderId="10" xfId="286" applyNumberFormat="1" applyFont="1" applyFill="1" applyBorder="1" applyAlignment="1">
      <alignment horizontal="left"/>
    </xf>
    <xf numFmtId="173" fontId="156" fillId="51" borderId="0" xfId="316" applyNumberFormat="1" applyFont="1" applyFill="1" applyBorder="1" applyAlignment="1">
      <alignment horizontal="center" vertical="center"/>
    </xf>
    <xf numFmtId="0" fontId="156" fillId="51" borderId="23" xfId="316" applyFont="1" applyFill="1" applyBorder="1" applyAlignment="1">
      <alignment horizontal="left" vertical="center"/>
    </xf>
    <xf numFmtId="0" fontId="156" fillId="51" borderId="25" xfId="316" applyFont="1" applyFill="1" applyBorder="1" applyAlignment="1">
      <alignment horizontal="left" vertical="center" wrapText="1"/>
    </xf>
    <xf numFmtId="0" fontId="156" fillId="51" borderId="25" xfId="316" applyFont="1" applyFill="1" applyBorder="1" applyAlignment="1">
      <alignment horizontal="left" vertical="center"/>
    </xf>
    <xf numFmtId="41" fontId="154" fillId="0" borderId="10" xfId="3506" applyFont="1" applyBorder="1" applyAlignment="1">
      <alignment horizontal="left"/>
    </xf>
    <xf numFmtId="173" fontId="158" fillId="50" borderId="10" xfId="3486" applyNumberFormat="1" applyFont="1" applyFill="1" applyBorder="1" applyAlignment="1">
      <alignment horizontal="right"/>
    </xf>
    <xf numFmtId="177" fontId="35" fillId="0" borderId="10" xfId="3515" applyNumberFormat="1" applyFont="1" applyBorder="1" applyAlignment="1">
      <alignment horizontal="right"/>
    </xf>
    <xf numFmtId="41" fontId="154" fillId="0" borderId="10" xfId="3506" applyFont="1" applyBorder="1" applyAlignment="1">
      <alignment horizontal="center"/>
    </xf>
    <xf numFmtId="0" fontId="32" fillId="0" borderId="10" xfId="311" applyFont="1" applyBorder="1"/>
    <xf numFmtId="0" fontId="32" fillId="0" borderId="10" xfId="311" applyFont="1" applyBorder="1" applyAlignment="1">
      <alignment horizontal="center"/>
    </xf>
    <xf numFmtId="10" fontId="32" fillId="0" borderId="10" xfId="2879" applyNumberFormat="1" applyFont="1" applyBorder="1" applyAlignment="1">
      <alignment horizontal="center"/>
    </xf>
    <xf numFmtId="0" fontId="32" fillId="0" borderId="46" xfId="311" applyFont="1" applyBorder="1"/>
    <xf numFmtId="0" fontId="32" fillId="0" borderId="46" xfId="311" applyFont="1" applyBorder="1" applyAlignment="1">
      <alignment horizontal="center"/>
    </xf>
    <xf numFmtId="0" fontId="33" fillId="50" borderId="46" xfId="311" applyFont="1" applyFill="1" applyBorder="1" applyAlignment="1">
      <alignment horizontal="center"/>
    </xf>
    <xf numFmtId="177" fontId="33" fillId="50" borderId="10" xfId="3515" applyNumberFormat="1" applyFont="1" applyFill="1" applyBorder="1"/>
    <xf numFmtId="0" fontId="150" fillId="0" borderId="0" xfId="3508" applyFont="1"/>
    <xf numFmtId="0" fontId="32" fillId="0" borderId="0" xfId="0" applyFont="1" applyAlignment="1">
      <alignment horizontal="center"/>
    </xf>
    <xf numFmtId="0" fontId="34" fillId="0" borderId="18" xfId="0" applyFont="1" applyBorder="1" applyAlignment="1">
      <alignment horizontal="left" vertical="center"/>
    </xf>
    <xf numFmtId="0" fontId="32" fillId="0" borderId="10" xfId="3510" applyFont="1" applyBorder="1" applyAlignment="1">
      <alignment horizontal="center"/>
    </xf>
    <xf numFmtId="173" fontId="32" fillId="0" borderId="10" xfId="3486" applyNumberFormat="1" applyFont="1" applyBorder="1" applyAlignment="1">
      <alignment horizontal="center"/>
    </xf>
    <xf numFmtId="264" fontId="32" fillId="0" borderId="10" xfId="3510" applyNumberFormat="1" applyFont="1" applyBorder="1" applyAlignment="1">
      <alignment horizontal="right"/>
    </xf>
    <xf numFmtId="10" fontId="32" fillId="0" borderId="10" xfId="3510" applyNumberFormat="1" applyFont="1" applyBorder="1" applyAlignment="1">
      <alignment horizontal="center"/>
    </xf>
    <xf numFmtId="179" fontId="32" fillId="0" borderId="0" xfId="0" applyNumberFormat="1" applyFont="1"/>
    <xf numFmtId="0" fontId="33" fillId="0" borderId="0" xfId="0" applyFont="1" applyAlignment="1">
      <alignment horizontal="center" vertical="center" wrapText="1"/>
    </xf>
    <xf numFmtId="177" fontId="34" fillId="0" borderId="0" xfId="0" applyNumberFormat="1" applyFont="1" applyAlignment="1">
      <alignment horizontal="center" vertical="center" wrapText="1"/>
    </xf>
    <xf numFmtId="177" fontId="33" fillId="0" borderId="0" xfId="0" applyNumberFormat="1" applyFont="1" applyAlignment="1">
      <alignment horizontal="center" vertical="center" wrapText="1"/>
    </xf>
    <xf numFmtId="14" fontId="34" fillId="52" borderId="39" xfId="0" applyNumberFormat="1" applyFont="1" applyFill="1" applyBorder="1" applyAlignment="1">
      <alignment horizontal="center" vertical="center" wrapText="1"/>
    </xf>
    <xf numFmtId="0" fontId="32" fillId="0" borderId="10" xfId="3510" applyFont="1" applyBorder="1"/>
    <xf numFmtId="0" fontId="33" fillId="50" borderId="10" xfId="0" applyFont="1" applyFill="1" applyBorder="1" applyAlignment="1">
      <alignment horizontal="left" vertical="center" wrapText="1"/>
    </xf>
    <xf numFmtId="177" fontId="33" fillId="50" borderId="0" xfId="3515" applyNumberFormat="1" applyFont="1" applyFill="1"/>
    <xf numFmtId="3" fontId="9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57" fillId="49" borderId="43" xfId="0" applyFont="1" applyFill="1" applyBorder="1" applyAlignment="1">
      <alignment vertical="top"/>
    </xf>
    <xf numFmtId="0" fontId="157" fillId="49" borderId="43" xfId="0" applyFont="1" applyFill="1" applyBorder="1" applyAlignment="1">
      <alignment horizontal="center" vertical="top"/>
    </xf>
    <xf numFmtId="0" fontId="1" fillId="0" borderId="43" xfId="0" applyFont="1" applyBorder="1"/>
    <xf numFmtId="0" fontId="1" fillId="0" borderId="43" xfId="0" applyFont="1" applyBorder="1" applyAlignment="1">
      <alignment horizontal="center" vertical="center" wrapText="1"/>
    </xf>
    <xf numFmtId="172" fontId="1" fillId="0" borderId="10" xfId="287" applyNumberFormat="1" applyFont="1" applyBorder="1"/>
    <xf numFmtId="172" fontId="1" fillId="0" borderId="0" xfId="0" applyNumberFormat="1" applyFont="1"/>
    <xf numFmtId="172" fontId="1" fillId="0" borderId="0" xfId="287" applyNumberFormat="1" applyFont="1"/>
    <xf numFmtId="0" fontId="157" fillId="49" borderId="43" xfId="0" applyFont="1" applyFill="1" applyBorder="1" applyAlignment="1">
      <alignment vertical="top" wrapText="1"/>
    </xf>
    <xf numFmtId="0" fontId="1" fillId="0" borderId="43" xfId="0" applyFont="1" applyBorder="1" applyAlignment="1">
      <alignment wrapText="1"/>
    </xf>
    <xf numFmtId="0" fontId="1" fillId="0" borderId="0" xfId="0" applyFont="1" applyAlignment="1">
      <alignment horizontal="center"/>
    </xf>
    <xf numFmtId="266" fontId="1" fillId="0" borderId="0" xfId="0" applyNumberFormat="1" applyFont="1"/>
    <xf numFmtId="0" fontId="156" fillId="0" borderId="0" xfId="3485" applyFont="1"/>
    <xf numFmtId="0" fontId="156" fillId="0" borderId="0" xfId="3485" applyFont="1" applyAlignment="1">
      <alignment horizontal="center" vertical="center" wrapText="1"/>
    </xf>
    <xf numFmtId="172" fontId="1" fillId="0" borderId="44" xfId="287" applyNumberFormat="1" applyFont="1" applyBorder="1"/>
    <xf numFmtId="0" fontId="158" fillId="50" borderId="38" xfId="0" applyFont="1" applyFill="1" applyBorder="1"/>
    <xf numFmtId="170" fontId="1" fillId="0" borderId="44" xfId="287" applyFont="1" applyBorder="1"/>
    <xf numFmtId="0" fontId="158" fillId="50" borderId="10" xfId="0" applyFont="1" applyFill="1" applyBorder="1" applyAlignment="1">
      <alignment horizontal="center" wrapText="1"/>
    </xf>
    <xf numFmtId="170" fontId="1" fillId="0" borderId="10" xfId="287" applyFont="1" applyBorder="1" applyAlignment="1">
      <alignment horizontal="center" vertical="center" wrapText="1"/>
    </xf>
    <xf numFmtId="172" fontId="1" fillId="0" borderId="10" xfId="287" applyNumberFormat="1" applyFont="1" applyBorder="1" applyAlignment="1">
      <alignment horizontal="center" vertical="center" wrapText="1"/>
    </xf>
    <xf numFmtId="170" fontId="1" fillId="0" borderId="44" xfId="287" applyFont="1" applyBorder="1" applyAlignment="1">
      <alignment vertical="center"/>
    </xf>
    <xf numFmtId="177" fontId="156" fillId="0" borderId="0" xfId="3515" applyNumberFormat="1" applyFont="1"/>
    <xf numFmtId="177" fontId="158" fillId="54" borderId="0" xfId="3515" applyNumberFormat="1" applyFont="1" applyFill="1"/>
    <xf numFmtId="177" fontId="1" fillId="54" borderId="10" xfId="0" applyNumberFormat="1" applyFont="1" applyFill="1" applyBorder="1"/>
    <xf numFmtId="0" fontId="154" fillId="0" borderId="21" xfId="3510" applyFont="1" applyBorder="1"/>
    <xf numFmtId="41" fontId="158" fillId="50" borderId="10" xfId="3506" applyFont="1" applyFill="1" applyBorder="1"/>
    <xf numFmtId="3" fontId="171" fillId="50" borderId="10" xfId="317" applyNumberFormat="1" applyFont="1" applyFill="1" applyBorder="1"/>
    <xf numFmtId="265" fontId="156" fillId="0" borderId="10" xfId="317" applyNumberFormat="1" applyFont="1" applyBorder="1" applyAlignment="1">
      <alignment wrapText="1"/>
    </xf>
    <xf numFmtId="0" fontId="156" fillId="51" borderId="10" xfId="3515" applyFont="1" applyFill="1" applyBorder="1"/>
    <xf numFmtId="177" fontId="156" fillId="0" borderId="21" xfId="3515" applyNumberFormat="1" applyFont="1" applyBorder="1"/>
    <xf numFmtId="0" fontId="156" fillId="51" borderId="10" xfId="3515" applyFont="1" applyFill="1" applyBorder="1" applyAlignment="1">
      <alignment wrapText="1"/>
    </xf>
    <xf numFmtId="0" fontId="158" fillId="50" borderId="10" xfId="3515" applyFont="1" applyFill="1" applyBorder="1" applyAlignment="1">
      <alignment horizontal="left" vertical="center" wrapText="1"/>
    </xf>
    <xf numFmtId="182" fontId="158" fillId="50" borderId="39" xfId="3515" applyNumberFormat="1" applyFont="1" applyFill="1" applyBorder="1" applyAlignment="1">
      <alignment horizontal="left" vertical="center" wrapText="1"/>
    </xf>
    <xf numFmtId="182" fontId="158" fillId="50" borderId="10" xfId="3515" applyNumberFormat="1" applyFont="1" applyFill="1" applyBorder="1" applyAlignment="1">
      <alignment horizontal="left" vertical="center" wrapText="1"/>
    </xf>
    <xf numFmtId="267" fontId="154" fillId="0" borderId="10" xfId="3486" applyNumberFormat="1" applyFont="1" applyBorder="1" applyAlignment="1">
      <alignment horizontal="center"/>
    </xf>
    <xf numFmtId="3" fontId="157" fillId="49" borderId="39" xfId="0" applyNumberFormat="1" applyFont="1" applyFill="1" applyBorder="1" applyAlignment="1">
      <alignment horizontal="center"/>
    </xf>
    <xf numFmtId="177" fontId="158" fillId="50" borderId="21" xfId="3070" applyNumberFormat="1" applyFont="1" applyFill="1" applyBorder="1"/>
    <xf numFmtId="0" fontId="154" fillId="0" borderId="0" xfId="2875" applyFont="1"/>
    <xf numFmtId="263" fontId="158" fillId="50" borderId="10" xfId="3486" applyNumberFormat="1" applyFont="1" applyFill="1" applyBorder="1"/>
    <xf numFmtId="0" fontId="154" fillId="0" borderId="24" xfId="317" applyFont="1" applyBorder="1" applyAlignment="1">
      <alignment horizontal="left" vertical="center"/>
    </xf>
    <xf numFmtId="0" fontId="157" fillId="0" borderId="0" xfId="321" applyFont="1" applyAlignment="1">
      <alignment horizontal="left" vertical="center"/>
    </xf>
    <xf numFmtId="0" fontId="157" fillId="0" borderId="23" xfId="321" applyFont="1" applyBorder="1" applyAlignment="1">
      <alignment horizontal="left" vertical="center"/>
    </xf>
    <xf numFmtId="0" fontId="157" fillId="0" borderId="25" xfId="321" applyFont="1" applyBorder="1" applyAlignment="1">
      <alignment horizontal="left" vertical="center"/>
    </xf>
    <xf numFmtId="0" fontId="156" fillId="0" borderId="25" xfId="321" applyFont="1" applyBorder="1" applyAlignment="1">
      <alignment horizontal="left" vertical="center" indent="5"/>
    </xf>
    <xf numFmtId="0" fontId="156" fillId="0" borderId="0" xfId="3499" applyFont="1"/>
    <xf numFmtId="0" fontId="156" fillId="0" borderId="0" xfId="3513" applyFont="1"/>
    <xf numFmtId="0" fontId="171" fillId="0" borderId="0" xfId="3499" applyFont="1"/>
    <xf numFmtId="0" fontId="157" fillId="49" borderId="45" xfId="3499" applyFont="1" applyFill="1" applyBorder="1" applyAlignment="1">
      <alignment horizontal="center" vertical="center" wrapText="1"/>
    </xf>
    <xf numFmtId="0" fontId="157" fillId="49" borderId="46" xfId="3499" applyFont="1" applyFill="1" applyBorder="1" applyAlignment="1">
      <alignment horizontal="center" vertical="center" wrapText="1"/>
    </xf>
    <xf numFmtId="0" fontId="157" fillId="49" borderId="47" xfId="3499" applyFont="1" applyFill="1" applyBorder="1" applyAlignment="1">
      <alignment horizontal="center" vertical="center" wrapText="1"/>
    </xf>
    <xf numFmtId="0" fontId="157" fillId="0" borderId="0" xfId="3499" applyFont="1" applyAlignment="1">
      <alignment horizontal="center" vertical="center" wrapText="1"/>
    </xf>
    <xf numFmtId="0" fontId="157" fillId="49" borderId="23" xfId="319" applyFont="1" applyFill="1" applyBorder="1" applyAlignment="1">
      <alignment horizontal="center"/>
    </xf>
    <xf numFmtId="0" fontId="157" fillId="49" borderId="0" xfId="3499" applyFont="1" applyFill="1" applyAlignment="1">
      <alignment horizontal="center" vertical="center" wrapText="1"/>
    </xf>
    <xf numFmtId="0" fontId="157" fillId="49" borderId="25" xfId="3499" applyFont="1" applyFill="1" applyBorder="1" applyAlignment="1">
      <alignment horizontal="center" vertical="center" wrapText="1"/>
    </xf>
    <xf numFmtId="0" fontId="157" fillId="49" borderId="23" xfId="3499" applyFont="1" applyFill="1" applyBorder="1" applyAlignment="1">
      <alignment horizontal="center" vertical="center" wrapText="1"/>
    </xf>
    <xf numFmtId="0" fontId="157" fillId="49" borderId="24" xfId="319" applyFont="1" applyFill="1" applyBorder="1" applyAlignment="1">
      <alignment horizontal="center"/>
    </xf>
    <xf numFmtId="0" fontId="157" fillId="49" borderId="18" xfId="3499" applyFont="1" applyFill="1" applyBorder="1" applyAlignment="1">
      <alignment horizontal="center"/>
    </xf>
    <xf numFmtId="0" fontId="157" fillId="49" borderId="26" xfId="3499" applyFont="1" applyFill="1" applyBorder="1" applyAlignment="1">
      <alignment horizontal="center"/>
    </xf>
    <xf numFmtId="0" fontId="157" fillId="49" borderId="24" xfId="3499" applyFont="1" applyFill="1" applyBorder="1" applyAlignment="1">
      <alignment horizontal="center"/>
    </xf>
    <xf numFmtId="0" fontId="156" fillId="0" borderId="21" xfId="319" applyFont="1" applyBorder="1"/>
    <xf numFmtId="0" fontId="156" fillId="0" borderId="10" xfId="319" applyFont="1" applyBorder="1"/>
    <xf numFmtId="0" fontId="158" fillId="50" borderId="0" xfId="319" applyFont="1" applyFill="1" applyAlignment="1">
      <alignment horizontal="left"/>
    </xf>
    <xf numFmtId="177" fontId="158" fillId="50" borderId="0" xfId="3499" applyNumberFormat="1" applyFont="1" applyFill="1" applyAlignment="1">
      <alignment horizontal="left" indent="1"/>
    </xf>
    <xf numFmtId="177" fontId="158" fillId="50" borderId="0" xfId="3499" applyNumberFormat="1" applyFont="1" applyFill="1"/>
    <xf numFmtId="0" fontId="156" fillId="51" borderId="10" xfId="319" applyFont="1" applyFill="1" applyBorder="1" applyAlignment="1">
      <alignment vertical="justify" wrapText="1"/>
    </xf>
    <xf numFmtId="177" fontId="156" fillId="0" borderId="0" xfId="3499" applyNumberFormat="1" applyFont="1"/>
    <xf numFmtId="0" fontId="158" fillId="50" borderId="0" xfId="3499" applyFont="1" applyFill="1"/>
    <xf numFmtId="171" fontId="156" fillId="51" borderId="10" xfId="319" applyNumberFormat="1" applyFont="1" applyFill="1" applyBorder="1" applyAlignment="1">
      <alignment vertical="justify" wrapText="1"/>
    </xf>
    <xf numFmtId="0" fontId="158" fillId="50" borderId="0" xfId="3499" applyFont="1" applyFill="1" applyAlignment="1">
      <alignment wrapText="1"/>
    </xf>
    <xf numFmtId="177" fontId="158" fillId="50" borderId="0" xfId="3070" applyNumberFormat="1" applyFont="1" applyFill="1" applyAlignment="1">
      <alignment horizontal="left" indent="1"/>
    </xf>
    <xf numFmtId="0" fontId="156" fillId="0" borderId="0" xfId="3070" applyFont="1"/>
    <xf numFmtId="181" fontId="156" fillId="0" borderId="0" xfId="3070" applyNumberFormat="1" applyFont="1"/>
    <xf numFmtId="173" fontId="156" fillId="0" borderId="0" xfId="3486" applyNumberFormat="1" applyFont="1" applyFill="1" applyBorder="1"/>
    <xf numFmtId="0" fontId="158" fillId="0" borderId="0" xfId="319" applyFont="1" applyAlignment="1">
      <alignment horizontal="left"/>
    </xf>
    <xf numFmtId="181" fontId="158" fillId="0" borderId="0" xfId="3499" applyNumberFormat="1" applyFont="1"/>
    <xf numFmtId="177" fontId="158" fillId="50" borderId="23" xfId="3499" applyNumberFormat="1" applyFont="1" applyFill="1" applyBorder="1"/>
    <xf numFmtId="0" fontId="156" fillId="49" borderId="45" xfId="319" applyFont="1" applyFill="1" applyBorder="1"/>
    <xf numFmtId="0" fontId="157" fillId="49" borderId="23" xfId="319" applyFont="1" applyFill="1" applyBorder="1" applyAlignment="1">
      <alignment horizontal="left"/>
    </xf>
    <xf numFmtId="0" fontId="157" fillId="49" borderId="24" xfId="0" applyFont="1" applyFill="1" applyBorder="1" applyAlignment="1">
      <alignment horizontal="left"/>
    </xf>
    <xf numFmtId="0" fontId="156" fillId="54" borderId="21" xfId="319" applyFont="1" applyFill="1" applyBorder="1"/>
    <xf numFmtId="0" fontId="156" fillId="54" borderId="10" xfId="319" applyFont="1" applyFill="1" applyBorder="1"/>
    <xf numFmtId="272" fontId="156" fillId="0" borderId="0" xfId="3499" applyNumberFormat="1" applyFont="1"/>
    <xf numFmtId="0" fontId="157" fillId="49" borderId="38" xfId="3499" applyFont="1" applyFill="1" applyBorder="1" applyAlignment="1">
      <alignment horizontal="center"/>
    </xf>
    <xf numFmtId="0" fontId="157" fillId="49" borderId="44" xfId="3499" applyFont="1" applyFill="1" applyBorder="1" applyAlignment="1">
      <alignment horizontal="center"/>
    </xf>
    <xf numFmtId="170" fontId="156" fillId="0" borderId="0" xfId="286" applyFont="1" applyFill="1" applyBorder="1"/>
    <xf numFmtId="0" fontId="158" fillId="50" borderId="10" xfId="319" applyFont="1" applyFill="1" applyBorder="1" applyAlignment="1">
      <alignment horizontal="left"/>
    </xf>
    <xf numFmtId="177" fontId="158" fillId="50" borderId="10" xfId="3499" applyNumberFormat="1" applyFont="1" applyFill="1" applyBorder="1"/>
    <xf numFmtId="177" fontId="158" fillId="0" borderId="0" xfId="3499" applyNumberFormat="1" applyFont="1"/>
    <xf numFmtId="177" fontId="156" fillId="54" borderId="21" xfId="3070" applyNumberFormat="1" applyFont="1" applyFill="1" applyBorder="1"/>
    <xf numFmtId="0" fontId="156" fillId="51" borderId="10" xfId="319" applyFont="1" applyFill="1" applyBorder="1"/>
    <xf numFmtId="0" fontId="157" fillId="49" borderId="45" xfId="3070" applyFont="1" applyFill="1" applyBorder="1" applyAlignment="1">
      <alignment horizontal="center" vertical="center" wrapText="1"/>
    </xf>
    <xf numFmtId="0" fontId="157" fillId="49" borderId="46" xfId="3070" applyFont="1" applyFill="1" applyBorder="1" applyAlignment="1">
      <alignment horizontal="center" vertical="center" wrapText="1"/>
    </xf>
    <xf numFmtId="0" fontId="157" fillId="49" borderId="47" xfId="3070" applyFont="1" applyFill="1" applyBorder="1" applyAlignment="1">
      <alignment horizontal="center" vertical="center" wrapText="1"/>
    </xf>
    <xf numFmtId="0" fontId="157" fillId="49" borderId="24" xfId="3070" applyFont="1" applyFill="1" applyBorder="1" applyAlignment="1">
      <alignment horizontal="center" vertical="center" wrapText="1"/>
    </xf>
    <xf numFmtId="0" fontId="157" fillId="49" borderId="18" xfId="3070" applyFont="1" applyFill="1" applyBorder="1" applyAlignment="1">
      <alignment horizontal="center" vertical="center" wrapText="1"/>
    </xf>
    <xf numFmtId="0" fontId="157" fillId="49" borderId="26" xfId="3070" applyFont="1" applyFill="1" applyBorder="1" applyAlignment="1">
      <alignment horizontal="center" vertical="center" wrapText="1"/>
    </xf>
    <xf numFmtId="0" fontId="158" fillId="50" borderId="24" xfId="319" applyFont="1" applyFill="1" applyBorder="1" applyAlignment="1">
      <alignment horizontal="left"/>
    </xf>
    <xf numFmtId="41" fontId="156" fillId="0" borderId="0" xfId="3506" applyFont="1" applyFill="1" applyBorder="1"/>
    <xf numFmtId="173" fontId="156" fillId="0" borderId="10" xfId="3486" applyNumberFormat="1" applyFont="1" applyBorder="1"/>
    <xf numFmtId="177" fontId="159" fillId="54" borderId="0" xfId="3499" applyNumberFormat="1" applyFont="1" applyFill="1"/>
    <xf numFmtId="177" fontId="156" fillId="54" borderId="21" xfId="3500" applyNumberFormat="1" applyFont="1" applyFill="1" applyBorder="1"/>
    <xf numFmtId="177" fontId="156" fillId="0" borderId="21" xfId="3500" applyNumberFormat="1" applyFont="1" applyBorder="1"/>
    <xf numFmtId="0" fontId="154" fillId="54" borderId="10" xfId="0" applyFont="1" applyFill="1" applyBorder="1" applyAlignment="1">
      <alignment wrapText="1"/>
    </xf>
    <xf numFmtId="0" fontId="156" fillId="54" borderId="10" xfId="319" applyFont="1" applyFill="1" applyBorder="1" applyAlignment="1">
      <alignment wrapText="1"/>
    </xf>
    <xf numFmtId="0" fontId="154" fillId="0" borderId="0" xfId="3510" applyFont="1" applyAlignment="1">
      <alignment horizontal="left"/>
    </xf>
    <xf numFmtId="14" fontId="155" fillId="0" borderId="0" xfId="0" applyNumberFormat="1" applyFont="1" applyAlignment="1">
      <alignment horizontal="center"/>
    </xf>
    <xf numFmtId="183" fontId="157" fillId="89" borderId="39" xfId="0" applyNumberFormat="1" applyFont="1" applyFill="1" applyBorder="1" applyAlignment="1">
      <alignment horizontal="center" vertical="center" wrapText="1"/>
    </xf>
    <xf numFmtId="177" fontId="1" fillId="0" borderId="0" xfId="0" applyNumberFormat="1" applyFont="1"/>
    <xf numFmtId="177" fontId="35" fillId="0" borderId="0" xfId="3515" applyNumberFormat="1" applyFont="1"/>
    <xf numFmtId="0" fontId="189" fillId="88" borderId="10" xfId="0" applyFont="1" applyFill="1" applyBorder="1" applyAlignment="1">
      <alignment horizontal="left" vertical="center" wrapText="1"/>
    </xf>
    <xf numFmtId="177" fontId="189" fillId="88" borderId="10" xfId="3515" applyNumberFormat="1" applyFont="1" applyFill="1" applyBorder="1"/>
    <xf numFmtId="0" fontId="190" fillId="90" borderId="10" xfId="0" applyFont="1" applyFill="1" applyBorder="1" applyAlignment="1">
      <alignment wrapText="1"/>
    </xf>
    <xf numFmtId="177" fontId="33" fillId="50" borderId="24" xfId="319" applyNumberFormat="1" applyFont="1" applyFill="1" applyBorder="1" applyAlignment="1">
      <alignment horizontal="left"/>
    </xf>
    <xf numFmtId="41" fontId="35" fillId="0" borderId="10" xfId="3506" applyFont="1" applyFill="1" applyBorder="1" applyAlignment="1" applyProtection="1">
      <alignment vertical="center"/>
    </xf>
    <xf numFmtId="0" fontId="35" fillId="0" borderId="10" xfId="0" applyFont="1" applyBorder="1" applyAlignment="1" applyProtection="1">
      <alignment vertical="center"/>
      <protection locked="0"/>
    </xf>
    <xf numFmtId="177" fontId="33" fillId="50" borderId="18" xfId="3070" applyNumberFormat="1" applyFont="1" applyFill="1" applyBorder="1"/>
    <xf numFmtId="0" fontId="153" fillId="0" borderId="0" xfId="0" applyFont="1" applyAlignment="1">
      <alignment vertical="center"/>
    </xf>
    <xf numFmtId="14" fontId="157" fillId="49" borderId="10" xfId="0" applyNumberFormat="1" applyFont="1" applyFill="1" applyBorder="1" applyAlignment="1">
      <alignment horizontal="left" vertical="center" wrapText="1"/>
    </xf>
    <xf numFmtId="0" fontId="154" fillId="0" borderId="0" xfId="0" applyFont="1" applyAlignment="1">
      <alignment wrapText="1"/>
    </xf>
    <xf numFmtId="0" fontId="156" fillId="0" borderId="0" xfId="0" applyFont="1" applyAlignment="1">
      <alignment horizontal="left" wrapText="1" indent="1"/>
    </xf>
    <xf numFmtId="14" fontId="154" fillId="0" borderId="0" xfId="0" applyNumberFormat="1" applyFont="1" applyAlignment="1">
      <alignment horizontal="left"/>
    </xf>
    <xf numFmtId="3" fontId="154" fillId="0" borderId="0" xfId="0" applyNumberFormat="1" applyFont="1" applyAlignment="1">
      <alignment horizontal="center"/>
    </xf>
    <xf numFmtId="268" fontId="154" fillId="0" borderId="10" xfId="0" applyNumberFormat="1" applyFont="1" applyBorder="1" applyAlignment="1">
      <alignment horizontal="left"/>
    </xf>
    <xf numFmtId="268" fontId="154" fillId="0" borderId="0" xfId="0" applyNumberFormat="1" applyFont="1" applyAlignment="1">
      <alignment horizontal="left"/>
    </xf>
    <xf numFmtId="14" fontId="154" fillId="0" borderId="0" xfId="0" applyNumberFormat="1" applyFont="1"/>
    <xf numFmtId="49" fontId="154" fillId="0" borderId="10" xfId="0" applyNumberFormat="1" applyFont="1" applyBorder="1" applyAlignment="1">
      <alignment horizontal="left"/>
    </xf>
    <xf numFmtId="271" fontId="154" fillId="0" borderId="0" xfId="0" applyNumberFormat="1" applyFont="1" applyAlignment="1">
      <alignment horizontal="left"/>
    </xf>
    <xf numFmtId="0" fontId="154" fillId="0" borderId="10" xfId="0" applyFont="1" applyBorder="1" applyAlignment="1">
      <alignment horizontal="justify" vertical="top" wrapText="1"/>
    </xf>
    <xf numFmtId="0" fontId="154" fillId="0" borderId="0" xfId="0" applyFont="1" applyAlignment="1">
      <alignment horizontal="justify" vertical="top" wrapText="1"/>
    </xf>
    <xf numFmtId="0" fontId="154" fillId="0" borderId="0" xfId="0" applyFont="1" applyAlignment="1">
      <alignment vertical="top" wrapText="1"/>
    </xf>
    <xf numFmtId="9" fontId="154" fillId="0" borderId="10" xfId="3486" applyFont="1" applyBorder="1" applyAlignment="1">
      <alignment horizontal="left"/>
    </xf>
    <xf numFmtId="10" fontId="154" fillId="95" borderId="10" xfId="3486" applyNumberFormat="1" applyFont="1" applyFill="1" applyBorder="1" applyAlignment="1">
      <alignment horizontal="left"/>
    </xf>
    <xf numFmtId="269" fontId="154" fillId="0" borderId="10" xfId="0" applyNumberFormat="1" applyFont="1" applyBorder="1" applyAlignment="1">
      <alignment horizontal="left"/>
    </xf>
    <xf numFmtId="177" fontId="33" fillId="50" borderId="18" xfId="319" applyNumberFormat="1" applyFont="1" applyFill="1" applyBorder="1" applyAlignment="1">
      <alignment horizontal="left"/>
    </xf>
    <xf numFmtId="177" fontId="33" fillId="50" borderId="18" xfId="319" applyNumberFormat="1" applyFont="1" applyFill="1" applyBorder="1" applyAlignment="1">
      <alignment horizontal="left" wrapText="1"/>
    </xf>
    <xf numFmtId="41" fontId="35" fillId="0" borderId="24" xfId="3506" applyFont="1" applyFill="1" applyBorder="1" applyAlignment="1" applyProtection="1">
      <alignment vertical="center"/>
    </xf>
    <xf numFmtId="183" fontId="157" fillId="89" borderId="23" xfId="0" applyNumberFormat="1" applyFont="1" applyFill="1" applyBorder="1" applyAlignment="1">
      <alignment horizontal="center" vertical="center" wrapText="1"/>
    </xf>
    <xf numFmtId="177" fontId="156" fillId="0" borderId="43" xfId="3070" applyNumberFormat="1" applyFont="1" applyBorder="1"/>
    <xf numFmtId="14" fontId="157" fillId="0" borderId="0" xfId="0" applyNumberFormat="1" applyFont="1" applyAlignment="1">
      <alignment vertical="center" wrapText="1"/>
    </xf>
    <xf numFmtId="183" fontId="157" fillId="0" borderId="0" xfId="0" applyNumberFormat="1" applyFont="1" applyAlignment="1">
      <alignment horizontal="center" vertical="center" wrapText="1"/>
    </xf>
    <xf numFmtId="3" fontId="33" fillId="50" borderId="10" xfId="317" applyNumberFormat="1" applyFont="1" applyFill="1" applyBorder="1"/>
    <xf numFmtId="3" fontId="33" fillId="50" borderId="0" xfId="317" applyNumberFormat="1" applyFont="1" applyFill="1"/>
    <xf numFmtId="177" fontId="97" fillId="54" borderId="10" xfId="0" applyNumberFormat="1" applyFont="1" applyFill="1" applyBorder="1"/>
    <xf numFmtId="0" fontId="33" fillId="50" borderId="0" xfId="317" applyFont="1" applyFill="1"/>
    <xf numFmtId="177" fontId="33" fillId="50" borderId="21" xfId="3070" applyNumberFormat="1" applyFont="1" applyFill="1" applyBorder="1"/>
    <xf numFmtId="177" fontId="33" fillId="50" borderId="0" xfId="3070" applyNumberFormat="1" applyFont="1" applyFill="1"/>
    <xf numFmtId="3" fontId="34" fillId="49" borderId="21" xfId="0" applyNumberFormat="1" applyFont="1" applyFill="1" applyBorder="1" applyAlignment="1">
      <alignment horizontal="center"/>
    </xf>
    <xf numFmtId="0" fontId="32" fillId="0" borderId="0" xfId="2875" applyFont="1"/>
    <xf numFmtId="3" fontId="34" fillId="49" borderId="39" xfId="0" applyNumberFormat="1" applyFont="1" applyFill="1" applyBorder="1" applyAlignment="1">
      <alignment horizontal="center"/>
    </xf>
    <xf numFmtId="183" fontId="34" fillId="49" borderId="22" xfId="0" applyNumberFormat="1" applyFont="1" applyFill="1" applyBorder="1" applyAlignment="1">
      <alignment horizontal="center" vertical="center" wrapText="1"/>
    </xf>
    <xf numFmtId="263" fontId="33" fillId="50" borderId="10" xfId="3486" applyNumberFormat="1" applyFont="1" applyFill="1" applyBorder="1"/>
    <xf numFmtId="177" fontId="0" fillId="0" borderId="0" xfId="0" applyNumberFormat="1"/>
    <xf numFmtId="10" fontId="0" fillId="0" borderId="0" xfId="0" applyNumberFormat="1"/>
    <xf numFmtId="14" fontId="0" fillId="0" borderId="0" xfId="0" applyNumberFormat="1"/>
    <xf numFmtId="3" fontId="191" fillId="0" borderId="0" xfId="0" applyNumberFormat="1" applyFont="1"/>
    <xf numFmtId="263" fontId="0" fillId="0" borderId="0" xfId="0" applyNumberFormat="1"/>
    <xf numFmtId="177" fontId="35" fillId="0" borderId="0" xfId="3070" applyNumberFormat="1" applyFont="1"/>
    <xf numFmtId="183" fontId="157" fillId="89" borderId="45" xfId="0" applyNumberFormat="1" applyFont="1" applyFill="1" applyBorder="1" applyAlignment="1">
      <alignment horizontal="center" vertical="center" wrapText="1"/>
    </xf>
    <xf numFmtId="177" fontId="35" fillId="54" borderId="10" xfId="3515" applyNumberFormat="1" applyFont="1" applyFill="1" applyBorder="1"/>
    <xf numFmtId="270" fontId="35" fillId="54" borderId="10" xfId="286" applyNumberFormat="1" applyFont="1" applyFill="1" applyBorder="1" applyAlignment="1" applyProtection="1">
      <alignment vertical="center"/>
    </xf>
    <xf numFmtId="166" fontId="154" fillId="0" borderId="10" xfId="0" applyNumberFormat="1" applyFont="1" applyBorder="1"/>
    <xf numFmtId="0" fontId="32" fillId="0" borderId="43" xfId="317" applyFont="1" applyBorder="1" applyAlignment="1">
      <alignment horizontal="left" vertical="center" wrapText="1"/>
    </xf>
    <xf numFmtId="0" fontId="32" fillId="0" borderId="44" xfId="317" applyFont="1" applyBorder="1" applyAlignment="1">
      <alignment horizontal="left" vertical="center" wrapText="1"/>
    </xf>
    <xf numFmtId="0" fontId="32" fillId="0" borderId="43" xfId="317" applyFont="1" applyBorder="1" applyAlignment="1">
      <alignment horizontal="left" vertical="center"/>
    </xf>
    <xf numFmtId="0" fontId="32" fillId="0" borderId="44" xfId="317" applyFont="1" applyBorder="1" applyAlignment="1">
      <alignment horizontal="left" vertical="center"/>
    </xf>
    <xf numFmtId="0" fontId="33" fillId="50" borderId="43" xfId="317" applyFont="1" applyFill="1" applyBorder="1" applyAlignment="1">
      <alignment horizontal="left"/>
    </xf>
    <xf numFmtId="0" fontId="33" fillId="50" borderId="38" xfId="317" applyFont="1" applyFill="1" applyBorder="1" applyAlignment="1">
      <alignment horizontal="left"/>
    </xf>
    <xf numFmtId="0" fontId="33" fillId="50" borderId="44" xfId="317" applyFont="1" applyFill="1" applyBorder="1" applyAlignment="1">
      <alignment horizontal="left"/>
    </xf>
    <xf numFmtId="0" fontId="32" fillId="0" borderId="38" xfId="317" applyFont="1" applyBorder="1" applyAlignment="1">
      <alignment horizontal="left" vertical="center"/>
    </xf>
    <xf numFmtId="0" fontId="33" fillId="50" borderId="43" xfId="317" applyFont="1" applyFill="1" applyBorder="1" applyAlignment="1">
      <alignment horizontal="left" vertical="center"/>
    </xf>
    <xf numFmtId="0" fontId="33" fillId="50" borderId="44" xfId="317" applyFont="1" applyFill="1" applyBorder="1" applyAlignment="1">
      <alignment horizontal="left" vertical="center"/>
    </xf>
    <xf numFmtId="0" fontId="34" fillId="49" borderId="39" xfId="317" applyFont="1" applyFill="1" applyBorder="1" applyAlignment="1">
      <alignment horizontal="center" vertical="center" wrapText="1"/>
    </xf>
    <xf numFmtId="0" fontId="34" fillId="49" borderId="22" xfId="317" applyFont="1" applyFill="1" applyBorder="1" applyAlignment="1">
      <alignment horizontal="center" vertical="center" wrapText="1"/>
    </xf>
    <xf numFmtId="0" fontId="34" fillId="49" borderId="21" xfId="317" applyFont="1" applyFill="1" applyBorder="1" applyAlignment="1">
      <alignment horizontal="center" vertical="center" wrapText="1"/>
    </xf>
    <xf numFmtId="0" fontId="34" fillId="49" borderId="38" xfId="317" applyFont="1" applyFill="1" applyBorder="1" applyAlignment="1">
      <alignment horizontal="center" vertical="center"/>
    </xf>
    <xf numFmtId="0" fontId="34" fillId="49" borderId="44" xfId="317" applyFont="1" applyFill="1" applyBorder="1" applyAlignment="1">
      <alignment horizontal="center" vertical="center"/>
    </xf>
    <xf numFmtId="0" fontId="34" fillId="49" borderId="45" xfId="317" applyFont="1" applyFill="1" applyBorder="1" applyAlignment="1">
      <alignment horizontal="center" vertical="center" wrapText="1"/>
    </xf>
    <xf numFmtId="0" fontId="34" fillId="49" borderId="46" xfId="317" applyFont="1" applyFill="1" applyBorder="1" applyAlignment="1">
      <alignment horizontal="center" vertical="center" wrapText="1"/>
    </xf>
    <xf numFmtId="0" fontId="34" fillId="49" borderId="47" xfId="317" applyFont="1" applyFill="1" applyBorder="1" applyAlignment="1">
      <alignment horizontal="center" vertical="center" wrapText="1"/>
    </xf>
    <xf numFmtId="0" fontId="34" fillId="49" borderId="23" xfId="317" applyFont="1" applyFill="1" applyBorder="1" applyAlignment="1">
      <alignment horizontal="center" vertical="center" wrapText="1"/>
    </xf>
    <xf numFmtId="0" fontId="34" fillId="49" borderId="0" xfId="317" applyFont="1" applyFill="1" applyAlignment="1">
      <alignment horizontal="center" vertical="center" wrapText="1"/>
    </xf>
    <xf numFmtId="0" fontId="34" fillId="49" borderId="25" xfId="317" applyFont="1" applyFill="1" applyBorder="1" applyAlignment="1">
      <alignment horizontal="center" vertical="center" wrapText="1"/>
    </xf>
    <xf numFmtId="0" fontId="34" fillId="49" borderId="24" xfId="317" applyFont="1" applyFill="1" applyBorder="1" applyAlignment="1">
      <alignment horizontal="center" vertical="center" wrapText="1"/>
    </xf>
    <xf numFmtId="0" fontId="34" fillId="49" borderId="18" xfId="317" applyFont="1" applyFill="1" applyBorder="1" applyAlignment="1">
      <alignment horizontal="center" vertical="center" wrapText="1"/>
    </xf>
    <xf numFmtId="0" fontId="34" fillId="49" borderId="26" xfId="317" applyFont="1" applyFill="1" applyBorder="1" applyAlignment="1">
      <alignment horizontal="center" vertical="center" wrapText="1"/>
    </xf>
    <xf numFmtId="0" fontId="157" fillId="49" borderId="43" xfId="0" applyFont="1" applyFill="1" applyBorder="1" applyAlignment="1">
      <alignment horizontal="left" wrapText="1"/>
    </xf>
    <xf numFmtId="0" fontId="157" fillId="49" borderId="38" xfId="0" applyFont="1" applyFill="1" applyBorder="1" applyAlignment="1">
      <alignment horizontal="left" wrapText="1"/>
    </xf>
    <xf numFmtId="0" fontId="157" fillId="49" borderId="44" xfId="0" applyFont="1" applyFill="1" applyBorder="1" applyAlignment="1">
      <alignment horizontal="left" wrapText="1"/>
    </xf>
    <xf numFmtId="0" fontId="157" fillId="49" borderId="43" xfId="0" applyFont="1" applyFill="1" applyBorder="1" applyAlignment="1">
      <alignment horizontal="left"/>
    </xf>
    <xf numFmtId="0" fontId="157" fillId="49" borderId="38" xfId="0" applyFont="1" applyFill="1" applyBorder="1" applyAlignment="1">
      <alignment horizontal="left"/>
    </xf>
    <xf numFmtId="0" fontId="157" fillId="49" borderId="44" xfId="0" applyFont="1" applyFill="1" applyBorder="1" applyAlignment="1">
      <alignment horizontal="left"/>
    </xf>
    <xf numFmtId="0" fontId="157" fillId="49" borderId="43" xfId="0" applyFont="1" applyFill="1" applyBorder="1" applyAlignment="1">
      <alignment horizontal="center" vertical="top" wrapText="1"/>
    </xf>
    <xf numFmtId="0" fontId="157" fillId="49" borderId="38" xfId="0" applyFont="1" applyFill="1" applyBorder="1" applyAlignment="1">
      <alignment horizontal="center" vertical="top" wrapText="1"/>
    </xf>
    <xf numFmtId="0" fontId="157" fillId="49" borderId="44" xfId="0" applyFont="1" applyFill="1" applyBorder="1" applyAlignment="1">
      <alignment horizontal="center" vertical="top" wrapText="1"/>
    </xf>
    <xf numFmtId="183" fontId="157" fillId="49" borderId="43" xfId="0" applyNumberFormat="1" applyFont="1" applyFill="1" applyBorder="1" applyAlignment="1">
      <alignment horizontal="center" vertical="center" wrapText="1"/>
    </xf>
    <xf numFmtId="183" fontId="157" fillId="49" borderId="38" xfId="0" applyNumberFormat="1" applyFont="1" applyFill="1" applyBorder="1" applyAlignment="1">
      <alignment horizontal="center" vertical="center" wrapText="1"/>
    </xf>
    <xf numFmtId="183" fontId="157" fillId="49" borderId="44" xfId="0" applyNumberFormat="1" applyFont="1" applyFill="1" applyBorder="1" applyAlignment="1">
      <alignment horizontal="center" vertical="center" wrapText="1"/>
    </xf>
    <xf numFmtId="0" fontId="157" fillId="89" borderId="39" xfId="0" applyFont="1" applyFill="1" applyBorder="1" applyAlignment="1">
      <alignment horizontal="center" wrapText="1"/>
    </xf>
    <xf numFmtId="0" fontId="157" fillId="89" borderId="21" xfId="0" applyFont="1" applyFill="1" applyBorder="1" applyAlignment="1">
      <alignment horizontal="center" wrapText="1"/>
    </xf>
    <xf numFmtId="0" fontId="157" fillId="49" borderId="39" xfId="0" applyFont="1" applyFill="1" applyBorder="1" applyAlignment="1">
      <alignment horizontal="center" wrapText="1"/>
    </xf>
    <xf numFmtId="0" fontId="157" fillId="49" borderId="22" xfId="0" applyFont="1" applyFill="1" applyBorder="1" applyAlignment="1">
      <alignment horizontal="center" wrapText="1"/>
    </xf>
    <xf numFmtId="0" fontId="157" fillId="49" borderId="21" xfId="0" applyFont="1" applyFill="1" applyBorder="1" applyAlignment="1">
      <alignment horizontal="center" wrapText="1"/>
    </xf>
    <xf numFmtId="0" fontId="157" fillId="89" borderId="20" xfId="0" applyFont="1" applyFill="1" applyBorder="1" applyAlignment="1">
      <alignment horizontal="center" vertical="center" wrapText="1"/>
    </xf>
    <xf numFmtId="0" fontId="157" fillId="89" borderId="21" xfId="0" applyFont="1" applyFill="1" applyBorder="1" applyAlignment="1">
      <alignment horizontal="center" vertical="center" wrapText="1"/>
    </xf>
    <xf numFmtId="0" fontId="157" fillId="89" borderId="10" xfId="0" applyFont="1" applyFill="1" applyBorder="1" applyAlignment="1">
      <alignment horizontal="center" vertical="center" wrapText="1"/>
    </xf>
    <xf numFmtId="0" fontId="157" fillId="49" borderId="43" xfId="0" applyFont="1" applyFill="1" applyBorder="1" applyAlignment="1">
      <alignment horizontal="center" vertical="center" wrapText="1"/>
    </xf>
    <xf numFmtId="0" fontId="157" fillId="49" borderId="38" xfId="0" applyFont="1" applyFill="1" applyBorder="1" applyAlignment="1">
      <alignment horizontal="center" vertical="center" wrapText="1"/>
    </xf>
    <xf numFmtId="0" fontId="157" fillId="49" borderId="44" xfId="0" applyFont="1" applyFill="1" applyBorder="1" applyAlignment="1">
      <alignment horizontal="center" vertical="center" wrapText="1"/>
    </xf>
    <xf numFmtId="14" fontId="157" fillId="49" borderId="43" xfId="0" applyNumberFormat="1" applyFont="1" applyFill="1" applyBorder="1" applyAlignment="1">
      <alignment horizontal="center" vertical="center" wrapText="1"/>
    </xf>
    <xf numFmtId="14" fontId="157" fillId="49" borderId="44" xfId="0" applyNumberFormat="1" applyFont="1" applyFill="1" applyBorder="1" applyAlignment="1">
      <alignment horizontal="center" vertical="center" wrapText="1"/>
    </xf>
    <xf numFmtId="14" fontId="157" fillId="49" borderId="39" xfId="0" applyNumberFormat="1" applyFont="1" applyFill="1" applyBorder="1" applyAlignment="1">
      <alignment horizontal="center" vertical="center" wrapText="1"/>
    </xf>
    <xf numFmtId="14" fontId="157" fillId="49" borderId="22" xfId="0" applyNumberFormat="1" applyFont="1" applyFill="1" applyBorder="1" applyAlignment="1">
      <alignment horizontal="center" vertical="center" wrapText="1"/>
    </xf>
    <xf numFmtId="14" fontId="157" fillId="49" borderId="21" xfId="0" applyNumberFormat="1" applyFont="1" applyFill="1" applyBorder="1" applyAlignment="1">
      <alignment horizontal="center" vertical="center" wrapText="1"/>
    </xf>
    <xf numFmtId="0" fontId="157" fillId="54" borderId="39" xfId="0" applyFont="1" applyFill="1" applyBorder="1" applyAlignment="1">
      <alignment horizontal="center" vertical="center" wrapText="1"/>
    </xf>
    <xf numFmtId="0" fontId="157" fillId="54" borderId="22" xfId="0" applyFont="1" applyFill="1" applyBorder="1" applyAlignment="1">
      <alignment horizontal="center" vertical="center" wrapText="1"/>
    </xf>
    <xf numFmtId="0" fontId="157" fillId="54" borderId="21" xfId="0" applyFont="1" applyFill="1" applyBorder="1" applyAlignment="1">
      <alignment horizontal="center" vertical="center" wrapText="1"/>
    </xf>
    <xf numFmtId="0" fontId="170" fillId="0" borderId="39" xfId="0" applyFont="1" applyBorder="1" applyAlignment="1">
      <alignment horizontal="center" vertical="center"/>
    </xf>
    <xf numFmtId="0" fontId="170" fillId="0" borderId="22" xfId="0" applyFont="1" applyBorder="1" applyAlignment="1">
      <alignment horizontal="center" vertical="center"/>
    </xf>
    <xf numFmtId="0" fontId="170" fillId="0" borderId="21" xfId="0" applyFont="1" applyBorder="1" applyAlignment="1">
      <alignment horizontal="center" vertical="center"/>
    </xf>
    <xf numFmtId="14" fontId="157" fillId="49" borderId="43" xfId="0" applyNumberFormat="1" applyFont="1" applyFill="1" applyBorder="1" applyAlignment="1">
      <alignment horizontal="center"/>
    </xf>
    <xf numFmtId="14" fontId="157" fillId="49" borderId="44" xfId="0" applyNumberFormat="1" applyFont="1" applyFill="1" applyBorder="1" applyAlignment="1">
      <alignment horizontal="center"/>
    </xf>
    <xf numFmtId="14" fontId="157" fillId="49" borderId="20" xfId="0" applyNumberFormat="1" applyFont="1" applyFill="1" applyBorder="1" applyAlignment="1">
      <alignment horizontal="center" vertical="center"/>
    </xf>
    <xf numFmtId="14" fontId="157" fillId="49" borderId="22" xfId="0" applyNumberFormat="1" applyFont="1" applyFill="1" applyBorder="1" applyAlignment="1">
      <alignment horizontal="center" vertical="center"/>
    </xf>
    <xf numFmtId="14" fontId="157" fillId="49" borderId="20" xfId="0" applyNumberFormat="1" applyFont="1" applyFill="1" applyBorder="1" applyAlignment="1">
      <alignment horizontal="left" vertical="center" wrapText="1"/>
    </xf>
    <xf numFmtId="14" fontId="157" fillId="49" borderId="22" xfId="0" applyNumberFormat="1" applyFont="1" applyFill="1" applyBorder="1" applyAlignment="1">
      <alignment horizontal="left" vertical="center" wrapText="1"/>
    </xf>
    <xf numFmtId="14" fontId="157" fillId="0" borderId="46" xfId="0" applyNumberFormat="1" applyFont="1" applyBorder="1" applyAlignment="1">
      <alignment horizontal="center" vertical="center" wrapText="1"/>
    </xf>
    <xf numFmtId="14" fontId="157" fillId="0" borderId="0" xfId="0" applyNumberFormat="1" applyFont="1" applyAlignment="1">
      <alignment horizontal="center" vertical="center" wrapText="1"/>
    </xf>
    <xf numFmtId="14" fontId="157" fillId="49" borderId="38" xfId="0" applyNumberFormat="1" applyFont="1" applyFill="1" applyBorder="1" applyAlignment="1">
      <alignment horizontal="center"/>
    </xf>
    <xf numFmtId="173" fontId="158" fillId="50" borderId="43" xfId="0" applyNumberFormat="1" applyFont="1" applyFill="1" applyBorder="1" applyAlignment="1">
      <alignment horizontal="center"/>
    </xf>
    <xf numFmtId="173" fontId="158" fillId="50" borderId="44" xfId="0" applyNumberFormat="1" applyFont="1" applyFill="1" applyBorder="1" applyAlignment="1">
      <alignment horizontal="center"/>
    </xf>
    <xf numFmtId="0" fontId="157" fillId="49" borderId="39" xfId="0" applyFont="1" applyFill="1" applyBorder="1" applyAlignment="1">
      <alignment horizontal="center" vertical="center" wrapText="1"/>
    </xf>
    <xf numFmtId="0" fontId="157" fillId="49" borderId="21" xfId="0" applyFont="1" applyFill="1" applyBorder="1" applyAlignment="1">
      <alignment horizontal="center" vertical="center" wrapText="1"/>
    </xf>
    <xf numFmtId="173" fontId="154" fillId="0" borderId="43" xfId="0" applyNumberFormat="1" applyFont="1" applyBorder="1" applyAlignment="1">
      <alignment horizontal="center"/>
    </xf>
    <xf numFmtId="173" fontId="154" fillId="0" borderId="44" xfId="0" applyNumberFormat="1" applyFont="1" applyBorder="1" applyAlignment="1">
      <alignment horizontal="center"/>
    </xf>
    <xf numFmtId="14" fontId="157" fillId="49" borderId="45" xfId="0" applyNumberFormat="1" applyFont="1" applyFill="1" applyBorder="1" applyAlignment="1">
      <alignment horizontal="center" vertical="center"/>
    </xf>
    <xf numFmtId="14" fontId="157" fillId="49" borderId="46" xfId="0" applyNumberFormat="1" applyFont="1" applyFill="1" applyBorder="1" applyAlignment="1">
      <alignment horizontal="center" vertical="center"/>
    </xf>
    <xf numFmtId="14" fontId="157" fillId="49" borderId="47" xfId="0" applyNumberFormat="1" applyFont="1" applyFill="1" applyBorder="1" applyAlignment="1">
      <alignment horizontal="center" vertical="center"/>
    </xf>
    <xf numFmtId="14" fontId="157" fillId="49" borderId="24" xfId="0" applyNumberFormat="1" applyFont="1" applyFill="1" applyBorder="1" applyAlignment="1">
      <alignment horizontal="center" vertical="center"/>
    </xf>
    <xf numFmtId="14" fontId="157" fillId="49" borderId="18" xfId="0" applyNumberFormat="1" applyFont="1" applyFill="1" applyBorder="1" applyAlignment="1">
      <alignment horizontal="center" vertical="center"/>
    </xf>
    <xf numFmtId="14" fontId="157" fillId="49" borderId="26" xfId="0" applyNumberFormat="1" applyFont="1" applyFill="1" applyBorder="1" applyAlignment="1">
      <alignment horizontal="center" vertical="center"/>
    </xf>
    <xf numFmtId="14" fontId="157" fillId="49" borderId="45" xfId="0" applyNumberFormat="1" applyFont="1" applyFill="1" applyBorder="1" applyAlignment="1">
      <alignment horizontal="center"/>
    </xf>
    <xf numFmtId="14" fontId="157" fillId="49" borderId="46" xfId="0" applyNumberFormat="1" applyFont="1" applyFill="1" applyBorder="1" applyAlignment="1">
      <alignment horizontal="center"/>
    </xf>
    <xf numFmtId="14" fontId="157" fillId="49" borderId="47" xfId="0" applyNumberFormat="1" applyFont="1" applyFill="1" applyBorder="1" applyAlignment="1">
      <alignment horizontal="center"/>
    </xf>
    <xf numFmtId="14" fontId="157" fillId="49" borderId="6" xfId="0" applyNumberFormat="1" applyFont="1" applyFill="1" applyBorder="1" applyAlignment="1">
      <alignment horizontal="center"/>
    </xf>
    <xf numFmtId="14" fontId="158" fillId="50" borderId="43" xfId="0" applyNumberFormat="1" applyFont="1" applyFill="1" applyBorder="1" applyAlignment="1">
      <alignment horizontal="left"/>
    </xf>
    <xf numFmtId="14" fontId="158" fillId="50" borderId="38" xfId="0" applyNumberFormat="1" applyFont="1" applyFill="1" applyBorder="1" applyAlignment="1">
      <alignment horizontal="left"/>
    </xf>
    <xf numFmtId="14" fontId="158" fillId="50" borderId="44" xfId="0" applyNumberFormat="1" applyFont="1" applyFill="1" applyBorder="1" applyAlignment="1">
      <alignment horizontal="left"/>
    </xf>
    <xf numFmtId="14" fontId="157" fillId="49" borderId="24" xfId="0" applyNumberFormat="1" applyFont="1" applyFill="1" applyBorder="1" applyAlignment="1">
      <alignment horizontal="center"/>
    </xf>
    <xf numFmtId="14" fontId="157" fillId="49" borderId="18" xfId="0" applyNumberFormat="1" applyFont="1" applyFill="1" applyBorder="1" applyAlignment="1">
      <alignment horizontal="center"/>
    </xf>
    <xf numFmtId="14" fontId="157" fillId="49" borderId="26" xfId="0" applyNumberFormat="1" applyFont="1" applyFill="1" applyBorder="1" applyAlignment="1">
      <alignment horizontal="center"/>
    </xf>
    <xf numFmtId="14" fontId="157" fillId="49" borderId="10" xfId="0" applyNumberFormat="1" applyFont="1" applyFill="1" applyBorder="1" applyAlignment="1">
      <alignment horizontal="center" vertical="center" wrapText="1"/>
    </xf>
    <xf numFmtId="14" fontId="157" fillId="49" borderId="20" xfId="0" applyNumberFormat="1" applyFont="1" applyFill="1" applyBorder="1" applyAlignment="1">
      <alignment horizontal="center" vertical="center" wrapText="1"/>
    </xf>
    <xf numFmtId="14" fontId="157" fillId="49" borderId="45" xfId="0" applyNumberFormat="1" applyFont="1" applyFill="1" applyBorder="1" applyAlignment="1">
      <alignment horizontal="center" vertical="center" wrapText="1"/>
    </xf>
    <xf numFmtId="14" fontId="157" fillId="49" borderId="47" xfId="0" applyNumberFormat="1" applyFont="1" applyFill="1" applyBorder="1" applyAlignment="1">
      <alignment horizontal="center" vertical="center" wrapText="1"/>
    </xf>
    <xf numFmtId="14" fontId="157" fillId="49" borderId="24" xfId="0" applyNumberFormat="1" applyFont="1" applyFill="1" applyBorder="1" applyAlignment="1">
      <alignment horizontal="center" vertical="center" wrapText="1"/>
    </xf>
    <xf numFmtId="14" fontId="157" fillId="49" borderId="26" xfId="0" applyNumberFormat="1" applyFont="1" applyFill="1" applyBorder="1" applyAlignment="1">
      <alignment horizontal="center" vertical="center" wrapText="1"/>
    </xf>
    <xf numFmtId="0" fontId="157" fillId="49" borderId="20" xfId="0" applyFont="1" applyFill="1" applyBorder="1" applyAlignment="1">
      <alignment horizontal="center" vertical="center" wrapText="1"/>
    </xf>
    <xf numFmtId="0" fontId="157" fillId="49" borderId="22" xfId="0" applyFont="1" applyFill="1" applyBorder="1" applyAlignment="1">
      <alignment horizontal="center" vertical="center" wrapText="1"/>
    </xf>
    <xf numFmtId="14" fontId="157" fillId="49" borderId="23" xfId="0" applyNumberFormat="1" applyFont="1" applyFill="1" applyBorder="1" applyAlignment="1">
      <alignment horizontal="center" vertical="center" wrapText="1"/>
    </xf>
    <xf numFmtId="183" fontId="157" fillId="49" borderId="45" xfId="0" applyNumberFormat="1" applyFont="1" applyFill="1" applyBorder="1" applyAlignment="1">
      <alignment horizontal="center" vertical="center" wrapText="1"/>
    </xf>
    <xf numFmtId="183" fontId="157" fillId="49" borderId="46" xfId="0" applyNumberFormat="1" applyFont="1" applyFill="1" applyBorder="1" applyAlignment="1">
      <alignment horizontal="center" vertical="center" wrapText="1"/>
    </xf>
    <xf numFmtId="183" fontId="157" fillId="49" borderId="47" xfId="0" applyNumberFormat="1" applyFont="1" applyFill="1" applyBorder="1" applyAlignment="1">
      <alignment horizontal="center" vertical="center" wrapText="1"/>
    </xf>
    <xf numFmtId="183" fontId="157" fillId="49" borderId="24" xfId="0" applyNumberFormat="1" applyFont="1" applyFill="1" applyBorder="1" applyAlignment="1">
      <alignment horizontal="center" vertical="center" wrapText="1"/>
    </xf>
    <xf numFmtId="183" fontId="157" fillId="49" borderId="18" xfId="0" applyNumberFormat="1" applyFont="1" applyFill="1" applyBorder="1" applyAlignment="1">
      <alignment horizontal="center" vertical="center" wrapText="1"/>
    </xf>
    <xf numFmtId="183" fontId="157" fillId="49" borderId="26" xfId="0" applyNumberFormat="1" applyFont="1" applyFill="1" applyBorder="1" applyAlignment="1">
      <alignment horizontal="center" vertical="center" wrapText="1"/>
    </xf>
    <xf numFmtId="14" fontId="157" fillId="49" borderId="18" xfId="0" applyNumberFormat="1" applyFont="1" applyFill="1" applyBorder="1" applyAlignment="1">
      <alignment horizontal="center" vertical="center" wrapText="1"/>
    </xf>
    <xf numFmtId="14" fontId="157" fillId="49" borderId="20" xfId="0" applyNumberFormat="1" applyFont="1" applyFill="1" applyBorder="1" applyAlignment="1">
      <alignment horizontal="center" wrapText="1"/>
    </xf>
    <xf numFmtId="14" fontId="157" fillId="49" borderId="21" xfId="0" applyNumberFormat="1" applyFont="1" applyFill="1" applyBorder="1" applyAlignment="1">
      <alignment horizontal="center" wrapText="1"/>
    </xf>
    <xf numFmtId="14" fontId="157" fillId="49" borderId="39" xfId="0" applyNumberFormat="1" applyFont="1" applyFill="1" applyBorder="1" applyAlignment="1">
      <alignment horizontal="center" vertical="center"/>
    </xf>
    <xf numFmtId="14" fontId="157" fillId="49" borderId="21" xfId="0" applyNumberFormat="1" applyFont="1" applyFill="1" applyBorder="1" applyAlignment="1">
      <alignment horizontal="center" vertical="center"/>
    </xf>
    <xf numFmtId="177" fontId="156" fillId="0" borderId="43" xfId="3070" applyNumberFormat="1" applyFont="1" applyBorder="1" applyAlignment="1">
      <alignment horizontal="center"/>
    </xf>
    <xf numFmtId="177" fontId="156" fillId="0" borderId="44" xfId="3070" applyNumberFormat="1" applyFont="1" applyBorder="1" applyAlignment="1">
      <alignment horizontal="center"/>
    </xf>
    <xf numFmtId="0" fontId="158" fillId="50" borderId="43" xfId="324" applyFont="1" applyFill="1" applyBorder="1" applyAlignment="1">
      <alignment horizontal="center" vertical="center" wrapText="1"/>
    </xf>
    <xf numFmtId="0" fontId="158" fillId="50" borderId="38" xfId="324" applyFont="1" applyFill="1" applyBorder="1" applyAlignment="1">
      <alignment horizontal="center" vertical="center" wrapText="1"/>
    </xf>
    <xf numFmtId="0" fontId="158" fillId="50" borderId="44" xfId="324" applyFont="1" applyFill="1" applyBorder="1" applyAlignment="1">
      <alignment horizontal="center" vertical="center" wrapText="1"/>
    </xf>
    <xf numFmtId="0" fontId="177" fillId="89" borderId="43" xfId="324" applyFont="1" applyFill="1" applyBorder="1" applyAlignment="1">
      <alignment horizontal="center" vertical="center"/>
    </xf>
    <xf numFmtId="0" fontId="177" fillId="89" borderId="38" xfId="324" applyFont="1" applyFill="1" applyBorder="1" applyAlignment="1">
      <alignment horizontal="center" vertical="center"/>
    </xf>
    <xf numFmtId="0" fontId="177" fillId="89" borderId="44" xfId="324" applyFont="1" applyFill="1" applyBorder="1" applyAlignment="1">
      <alignment horizontal="center" vertical="center"/>
    </xf>
    <xf numFmtId="0" fontId="178" fillId="0" borderId="43" xfId="324" applyFont="1" applyBorder="1" applyAlignment="1">
      <alignment vertical="center" wrapText="1"/>
    </xf>
    <xf numFmtId="0" fontId="178" fillId="0" borderId="38" xfId="324" applyFont="1" applyBorder="1" applyAlignment="1">
      <alignment vertical="center" wrapText="1"/>
    </xf>
    <xf numFmtId="0" fontId="178" fillId="0" borderId="44" xfId="324" applyFont="1" applyBorder="1" applyAlignment="1">
      <alignment vertical="center" wrapText="1"/>
    </xf>
    <xf numFmtId="0" fontId="181" fillId="88" borderId="23" xfId="324" applyFont="1" applyFill="1" applyBorder="1" applyAlignment="1">
      <alignment horizontal="center" vertical="center" wrapText="1"/>
    </xf>
    <xf numFmtId="0" fontId="181" fillId="88" borderId="0" xfId="324" applyFont="1" applyFill="1" applyAlignment="1">
      <alignment horizontal="center" vertical="center" wrapText="1"/>
    </xf>
    <xf numFmtId="0" fontId="181" fillId="88" borderId="25" xfId="324" applyFont="1" applyFill="1" applyBorder="1" applyAlignment="1">
      <alignment horizontal="center" vertical="center" wrapText="1"/>
    </xf>
    <xf numFmtId="0" fontId="178" fillId="0" borderId="43" xfId="324" applyFont="1" applyBorder="1" applyAlignment="1">
      <alignment horizontal="left" vertical="center" wrapText="1"/>
    </xf>
    <xf numFmtId="0" fontId="178" fillId="0" borderId="44" xfId="324" applyFont="1" applyBorder="1" applyAlignment="1">
      <alignment horizontal="left" vertical="center" wrapText="1"/>
    </xf>
    <xf numFmtId="0" fontId="177" fillId="91" borderId="47" xfId="324" applyFont="1" applyFill="1" applyBorder="1" applyAlignment="1">
      <alignment horizontal="center" vertical="center" textRotation="90" wrapText="1"/>
    </xf>
    <xf numFmtId="0" fontId="177" fillId="91" borderId="25" xfId="324" applyFont="1" applyFill="1" applyBorder="1" applyAlignment="1">
      <alignment horizontal="center" vertical="center" textRotation="90" wrapText="1"/>
    </xf>
    <xf numFmtId="0" fontId="177" fillId="91" borderId="39" xfId="324" applyFont="1" applyFill="1" applyBorder="1" applyAlignment="1">
      <alignment horizontal="center" vertical="center" textRotation="90" wrapText="1"/>
    </xf>
    <xf numFmtId="0" fontId="177" fillId="91" borderId="22" xfId="324" applyFont="1" applyFill="1" applyBorder="1" applyAlignment="1">
      <alignment horizontal="center" vertical="center" textRotation="90" wrapText="1"/>
    </xf>
    <xf numFmtId="0" fontId="177" fillId="91" borderId="21" xfId="324" applyFont="1" applyFill="1" applyBorder="1" applyAlignment="1">
      <alignment horizontal="center" vertical="center" textRotation="90" wrapText="1"/>
    </xf>
    <xf numFmtId="0" fontId="178" fillId="0" borderId="43" xfId="3487" applyFont="1" applyBorder="1" applyAlignment="1">
      <alignment vertical="center" wrapText="1"/>
    </xf>
    <xf numFmtId="0" fontId="178" fillId="0" borderId="44" xfId="3487" applyFont="1" applyBorder="1" applyAlignment="1">
      <alignment vertical="center" wrapText="1"/>
    </xf>
    <xf numFmtId="0" fontId="157" fillId="49" borderId="45" xfId="0" applyFont="1" applyFill="1" applyBorder="1" applyAlignment="1">
      <alignment horizontal="center" vertical="center" wrapText="1"/>
    </xf>
    <xf numFmtId="0" fontId="157" fillId="49" borderId="23" xfId="0" applyFont="1" applyFill="1" applyBorder="1" applyAlignment="1">
      <alignment horizontal="center" vertical="center" wrapText="1"/>
    </xf>
    <xf numFmtId="0" fontId="157" fillId="49" borderId="24" xfId="0" applyFont="1" applyFill="1" applyBorder="1" applyAlignment="1">
      <alignment horizontal="center" vertical="center" wrapText="1"/>
    </xf>
    <xf numFmtId="0" fontId="157" fillId="49" borderId="39" xfId="323" applyFont="1" applyFill="1" applyBorder="1" applyAlignment="1">
      <alignment horizontal="left" vertical="center" wrapText="1"/>
    </xf>
    <xf numFmtId="0" fontId="157" fillId="49" borderId="21" xfId="323" applyFont="1" applyFill="1" applyBorder="1" applyAlignment="1">
      <alignment horizontal="left" vertical="center" wrapText="1"/>
    </xf>
    <xf numFmtId="0" fontId="157" fillId="49" borderId="44" xfId="0" applyFont="1" applyFill="1" applyBorder="1" applyAlignment="1">
      <alignment horizontal="center"/>
    </xf>
    <xf numFmtId="0" fontId="157" fillId="49" borderId="43" xfId="0" applyFont="1" applyFill="1" applyBorder="1" applyAlignment="1">
      <alignment horizontal="center"/>
    </xf>
    <xf numFmtId="0" fontId="157" fillId="49" borderId="38" xfId="0" applyFont="1" applyFill="1" applyBorder="1" applyAlignment="1">
      <alignment horizontal="center"/>
    </xf>
    <xf numFmtId="0" fontId="157" fillId="49" borderId="10" xfId="0" applyFont="1" applyFill="1" applyBorder="1" applyAlignment="1">
      <alignment horizontal="center"/>
    </xf>
    <xf numFmtId="0" fontId="33" fillId="50" borderId="43" xfId="0" applyFont="1" applyFill="1" applyBorder="1" applyAlignment="1">
      <alignment horizontal="left" vertical="center" wrapText="1"/>
    </xf>
    <xf numFmtId="0" fontId="33" fillId="50" borderId="38" xfId="0" applyFont="1" applyFill="1" applyBorder="1" applyAlignment="1">
      <alignment horizontal="left" vertical="center" wrapText="1"/>
    </xf>
    <xf numFmtId="0" fontId="33" fillId="50" borderId="44" xfId="0" applyFont="1" applyFill="1" applyBorder="1" applyAlignment="1">
      <alignment horizontal="left" vertical="center" wrapText="1"/>
    </xf>
    <xf numFmtId="0" fontId="34" fillId="49" borderId="39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0" fontId="34" fillId="49" borderId="22" xfId="0" applyFont="1" applyFill="1" applyBorder="1" applyAlignment="1">
      <alignment horizontal="center" vertical="center" wrapText="1"/>
    </xf>
    <xf numFmtId="0" fontId="34" fillId="49" borderId="43" xfId="0" applyFont="1" applyFill="1" applyBorder="1" applyAlignment="1">
      <alignment horizontal="center"/>
    </xf>
    <xf numFmtId="0" fontId="34" fillId="49" borderId="38" xfId="0" applyFont="1" applyFill="1" applyBorder="1" applyAlignment="1">
      <alignment horizontal="center"/>
    </xf>
    <xf numFmtId="14" fontId="34" fillId="49" borderId="39" xfId="0" applyNumberFormat="1" applyFont="1" applyFill="1" applyBorder="1" applyAlignment="1">
      <alignment horizontal="center" vertical="center" wrapText="1"/>
    </xf>
    <xf numFmtId="14" fontId="34" fillId="49" borderId="22" xfId="0" applyNumberFormat="1" applyFont="1" applyFill="1" applyBorder="1" applyAlignment="1">
      <alignment horizontal="center" vertical="center" wrapText="1"/>
    </xf>
    <xf numFmtId="14" fontId="34" fillId="49" borderId="21" xfId="0" applyNumberFormat="1" applyFont="1" applyFill="1" applyBorder="1" applyAlignment="1">
      <alignment horizontal="center" vertical="center" wrapText="1"/>
    </xf>
    <xf numFmtId="14" fontId="34" fillId="52" borderId="39" xfId="0" applyNumberFormat="1" applyFont="1" applyFill="1" applyBorder="1" applyAlignment="1">
      <alignment horizontal="center" vertical="center" wrapText="1"/>
    </xf>
    <xf numFmtId="14" fontId="34" fillId="52" borderId="22" xfId="0" applyNumberFormat="1" applyFont="1" applyFill="1" applyBorder="1" applyAlignment="1">
      <alignment horizontal="center" vertical="center" wrapText="1"/>
    </xf>
    <xf numFmtId="14" fontId="34" fillId="52" borderId="43" xfId="0" applyNumberFormat="1" applyFont="1" applyFill="1" applyBorder="1" applyAlignment="1">
      <alignment horizontal="center" vertical="center" wrapText="1"/>
    </xf>
    <xf numFmtId="14" fontId="34" fillId="52" borderId="38" xfId="0" applyNumberFormat="1" applyFont="1" applyFill="1" applyBorder="1" applyAlignment="1">
      <alignment horizontal="center" vertical="center" wrapText="1"/>
    </xf>
    <xf numFmtId="14" fontId="34" fillId="52" borderId="44" xfId="0" applyNumberFormat="1" applyFont="1" applyFill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left" vertical="center" wrapText="1"/>
    </xf>
    <xf numFmtId="2" fontId="1" fillId="0" borderId="44" xfId="0" applyNumberFormat="1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58" fillId="50" borderId="43" xfId="0" applyFont="1" applyFill="1" applyBorder="1" applyAlignment="1">
      <alignment horizontal="left"/>
    </xf>
    <xf numFmtId="0" fontId="158" fillId="50" borderId="44" xfId="0" applyFont="1" applyFill="1" applyBorder="1" applyAlignment="1">
      <alignment horizontal="left"/>
    </xf>
    <xf numFmtId="0" fontId="157" fillId="49" borderId="43" xfId="0" applyFont="1" applyFill="1" applyBorder="1" applyAlignment="1">
      <alignment horizontal="center" vertical="top"/>
    </xf>
    <xf numFmtId="0" fontId="157" fillId="49" borderId="44" xfId="0" applyFont="1" applyFill="1" applyBorder="1" applyAlignment="1">
      <alignment horizontal="center" vertical="top"/>
    </xf>
    <xf numFmtId="0" fontId="1" fillId="0" borderId="43" xfId="0" applyFont="1" applyBorder="1" applyAlignment="1">
      <alignment horizontal="left" wrapText="1"/>
    </xf>
    <xf numFmtId="0" fontId="1" fillId="0" borderId="44" xfId="0" applyFont="1" applyBorder="1" applyAlignment="1">
      <alignment horizontal="left" wrapText="1"/>
    </xf>
    <xf numFmtId="0" fontId="1" fillId="0" borderId="38" xfId="0" applyFont="1" applyBorder="1" applyAlignment="1">
      <alignment horizontal="left"/>
    </xf>
    <xf numFmtId="0" fontId="158" fillId="50" borderId="43" xfId="0" applyFont="1" applyFill="1" applyBorder="1" applyAlignment="1">
      <alignment horizontal="center"/>
    </xf>
    <xf numFmtId="0" fontId="158" fillId="50" borderId="38" xfId="0" applyFont="1" applyFill="1" applyBorder="1" applyAlignment="1">
      <alignment horizontal="center"/>
    </xf>
    <xf numFmtId="0" fontId="158" fillId="50" borderId="44" xfId="0" applyFont="1" applyFill="1" applyBorder="1" applyAlignment="1">
      <alignment horizontal="center"/>
    </xf>
    <xf numFmtId="2" fontId="97" fillId="0" borderId="43" xfId="0" applyNumberFormat="1" applyFont="1" applyBorder="1" applyAlignment="1">
      <alignment horizontal="left" vertical="center" wrapText="1"/>
    </xf>
    <xf numFmtId="2" fontId="97" fillId="0" borderId="44" xfId="0" applyNumberFormat="1" applyFont="1" applyBorder="1" applyAlignment="1">
      <alignment horizontal="left" vertical="center" wrapText="1"/>
    </xf>
    <xf numFmtId="0" fontId="97" fillId="0" borderId="43" xfId="0" applyFont="1" applyBorder="1" applyAlignment="1">
      <alignment horizontal="left"/>
    </xf>
    <xf numFmtId="0" fontId="97" fillId="0" borderId="44" xfId="0" applyFont="1" applyBorder="1" applyAlignment="1">
      <alignment horizontal="left"/>
    </xf>
    <xf numFmtId="0" fontId="33" fillId="50" borderId="43" xfId="0" applyFont="1" applyFill="1" applyBorder="1" applyAlignment="1">
      <alignment horizontal="left"/>
    </xf>
    <xf numFmtId="0" fontId="33" fillId="50" borderId="44" xfId="0" applyFont="1" applyFill="1" applyBorder="1" applyAlignment="1">
      <alignment horizontal="left"/>
    </xf>
    <xf numFmtId="0" fontId="34" fillId="49" borderId="43" xfId="0" applyFont="1" applyFill="1" applyBorder="1" applyAlignment="1">
      <alignment horizontal="center" vertical="top"/>
    </xf>
    <xf numFmtId="0" fontId="34" fillId="49" borderId="44" xfId="0" applyFont="1" applyFill="1" applyBorder="1" applyAlignment="1">
      <alignment horizontal="center" vertical="top"/>
    </xf>
    <xf numFmtId="0" fontId="97" fillId="0" borderId="43" xfId="0" applyFont="1" applyBorder="1" applyAlignment="1">
      <alignment horizontal="left" wrapText="1"/>
    </xf>
    <xf numFmtId="0" fontId="97" fillId="0" borderId="44" xfId="0" applyFont="1" applyBorder="1" applyAlignment="1">
      <alignment horizontal="left" wrapText="1"/>
    </xf>
    <xf numFmtId="0" fontId="97" fillId="0" borderId="38" xfId="0" applyFont="1" applyBorder="1" applyAlignment="1">
      <alignment horizontal="left"/>
    </xf>
    <xf numFmtId="0" fontId="33" fillId="50" borderId="43" xfId="0" applyFont="1" applyFill="1" applyBorder="1" applyAlignment="1">
      <alignment horizontal="center"/>
    </xf>
    <xf numFmtId="0" fontId="33" fillId="50" borderId="38" xfId="0" applyFont="1" applyFill="1" applyBorder="1" applyAlignment="1">
      <alignment horizontal="center"/>
    </xf>
    <xf numFmtId="0" fontId="33" fillId="50" borderId="44" xfId="0" applyFont="1" applyFill="1" applyBorder="1" applyAlignment="1">
      <alignment horizontal="center"/>
    </xf>
    <xf numFmtId="0" fontId="157" fillId="89" borderId="43" xfId="0" applyFont="1" applyFill="1" applyBorder="1" applyAlignment="1">
      <alignment horizontal="center"/>
    </xf>
    <xf numFmtId="0" fontId="157" fillId="89" borderId="38" xfId="0" applyFont="1" applyFill="1" applyBorder="1" applyAlignment="1">
      <alignment horizontal="center"/>
    </xf>
    <xf numFmtId="0" fontId="157" fillId="89" borderId="44" xfId="0" applyFont="1" applyFill="1" applyBorder="1" applyAlignment="1">
      <alignment horizontal="center"/>
    </xf>
    <xf numFmtId="0" fontId="157" fillId="89" borderId="39" xfId="0" applyFont="1" applyFill="1" applyBorder="1" applyAlignment="1">
      <alignment horizontal="center" vertical="center"/>
    </xf>
    <xf numFmtId="0" fontId="157" fillId="89" borderId="21" xfId="0" applyFont="1" applyFill="1" applyBorder="1" applyAlignment="1">
      <alignment horizontal="center" vertical="center"/>
    </xf>
    <xf numFmtId="0" fontId="157" fillId="49" borderId="39" xfId="0" applyFont="1" applyFill="1" applyBorder="1" applyAlignment="1">
      <alignment horizontal="center" vertical="center"/>
    </xf>
    <xf numFmtId="0" fontId="157" fillId="49" borderId="21" xfId="0" applyFont="1" applyFill="1" applyBorder="1" applyAlignment="1">
      <alignment horizontal="center" vertical="center"/>
    </xf>
    <xf numFmtId="0" fontId="157" fillId="89" borderId="43" xfId="308" applyFont="1" applyFill="1" applyBorder="1" applyAlignment="1">
      <alignment horizontal="center" vertical="center"/>
    </xf>
    <xf numFmtId="0" fontId="157" fillId="89" borderId="44" xfId="308" applyFont="1" applyFill="1" applyBorder="1" applyAlignment="1">
      <alignment horizontal="center" vertical="center"/>
    </xf>
    <xf numFmtId="0" fontId="155" fillId="0" borderId="43" xfId="3510" applyFont="1" applyBorder="1" applyAlignment="1">
      <alignment horizontal="left"/>
    </xf>
    <xf numFmtId="0" fontId="155" fillId="0" borderId="6" xfId="3510" applyFont="1" applyBorder="1" applyAlignment="1">
      <alignment horizontal="left"/>
    </xf>
    <xf numFmtId="0" fontId="155" fillId="0" borderId="44" xfId="3510" applyFont="1" applyBorder="1" applyAlignment="1">
      <alignment horizontal="left"/>
    </xf>
    <xf numFmtId="0" fontId="157" fillId="89" borderId="38" xfId="308" applyFont="1" applyFill="1" applyBorder="1" applyAlignment="1">
      <alignment horizontal="center" vertical="center"/>
    </xf>
    <xf numFmtId="0" fontId="157" fillId="89" borderId="39" xfId="308" applyFont="1" applyFill="1" applyBorder="1" applyAlignment="1">
      <alignment horizontal="center" vertical="center"/>
    </xf>
    <xf numFmtId="0" fontId="157" fillId="89" borderId="22" xfId="308" applyFont="1" applyFill="1" applyBorder="1" applyAlignment="1">
      <alignment horizontal="center" vertical="center"/>
    </xf>
    <xf numFmtId="0" fontId="157" fillId="89" borderId="21" xfId="308" applyFont="1" applyFill="1" applyBorder="1" applyAlignment="1">
      <alignment horizontal="center" vertical="center"/>
    </xf>
    <xf numFmtId="0" fontId="157" fillId="89" borderId="43" xfId="308" applyFont="1" applyFill="1" applyBorder="1" applyAlignment="1">
      <alignment horizontal="center" vertical="center" wrapText="1"/>
    </xf>
    <xf numFmtId="0" fontId="157" fillId="89" borderId="44" xfId="308" applyFont="1" applyFill="1" applyBorder="1" applyAlignment="1">
      <alignment horizontal="center" vertical="center" wrapText="1"/>
    </xf>
    <xf numFmtId="0" fontId="157" fillId="49" borderId="10" xfId="0" applyFont="1" applyFill="1" applyBorder="1" applyAlignment="1">
      <alignment horizontal="center" vertical="center" wrapText="1"/>
    </xf>
    <xf numFmtId="0" fontId="154" fillId="0" borderId="43" xfId="317" applyFont="1" applyBorder="1" applyAlignment="1">
      <alignment horizontal="left" vertical="center" wrapText="1"/>
    </xf>
    <xf numFmtId="0" fontId="154" fillId="0" borderId="38" xfId="317" applyFont="1" applyBorder="1" applyAlignment="1">
      <alignment horizontal="left" vertical="center" wrapText="1"/>
    </xf>
    <xf numFmtId="0" fontId="154" fillId="0" borderId="44" xfId="317" applyFont="1" applyBorder="1" applyAlignment="1">
      <alignment horizontal="left" vertical="center" wrapText="1"/>
    </xf>
    <xf numFmtId="0" fontId="154" fillId="0" borderId="43" xfId="317" applyFont="1" applyBorder="1" applyAlignment="1">
      <alignment horizontal="left" vertical="center"/>
    </xf>
    <xf numFmtId="0" fontId="154" fillId="0" borderId="44" xfId="317" applyFont="1" applyBorder="1" applyAlignment="1">
      <alignment horizontal="left" vertical="center"/>
    </xf>
    <xf numFmtId="0" fontId="158" fillId="50" borderId="43" xfId="317" applyFont="1" applyFill="1" applyBorder="1" applyAlignment="1">
      <alignment horizontal="left" vertical="center"/>
    </xf>
    <xf numFmtId="0" fontId="158" fillId="50" borderId="44" xfId="317" applyFont="1" applyFill="1" applyBorder="1" applyAlignment="1">
      <alignment horizontal="left" vertical="center"/>
    </xf>
    <xf numFmtId="0" fontId="154" fillId="0" borderId="43" xfId="317" applyFont="1" applyBorder="1" applyAlignment="1">
      <alignment vertical="center" wrapText="1"/>
    </xf>
    <xf numFmtId="0" fontId="154" fillId="0" borderId="44" xfId="317" applyFont="1" applyBorder="1" applyAlignment="1">
      <alignment vertical="center" wrapText="1"/>
    </xf>
    <xf numFmtId="0" fontId="158" fillId="50" borderId="43" xfId="317" applyFont="1" applyFill="1" applyBorder="1" applyAlignment="1">
      <alignment horizontal="left" vertical="center" wrapText="1"/>
    </xf>
    <xf numFmtId="0" fontId="158" fillId="50" borderId="44" xfId="317" applyFont="1" applyFill="1" applyBorder="1" applyAlignment="1">
      <alignment horizontal="left" vertical="center" wrapText="1"/>
    </xf>
    <xf numFmtId="0" fontId="157" fillId="49" borderId="39" xfId="317" applyFont="1" applyFill="1" applyBorder="1" applyAlignment="1">
      <alignment horizontal="center" vertical="center" wrapText="1"/>
    </xf>
    <xf numFmtId="0" fontId="157" fillId="49" borderId="22" xfId="317" applyFont="1" applyFill="1" applyBorder="1" applyAlignment="1">
      <alignment horizontal="center" vertical="center" wrapText="1"/>
    </xf>
    <xf numFmtId="0" fontId="157" fillId="49" borderId="21" xfId="317" applyFont="1" applyFill="1" applyBorder="1" applyAlignment="1">
      <alignment horizontal="center" vertical="center" wrapText="1"/>
    </xf>
    <xf numFmtId="0" fontId="154" fillId="0" borderId="38" xfId="317" applyFont="1" applyBorder="1" applyAlignment="1">
      <alignment horizontal="left" vertical="center"/>
    </xf>
    <xf numFmtId="0" fontId="156" fillId="0" borderId="25" xfId="0" applyFont="1" applyBorder="1" applyAlignment="1">
      <alignment horizontal="center"/>
    </xf>
    <xf numFmtId="0" fontId="157" fillId="49" borderId="45" xfId="317" applyFont="1" applyFill="1" applyBorder="1" applyAlignment="1">
      <alignment horizontal="center" vertical="center"/>
    </xf>
    <xf numFmtId="0" fontId="157" fillId="49" borderId="46" xfId="317" applyFont="1" applyFill="1" applyBorder="1" applyAlignment="1">
      <alignment horizontal="center" vertical="center"/>
    </xf>
    <xf numFmtId="0" fontId="157" fillId="49" borderId="47" xfId="317" applyFont="1" applyFill="1" applyBorder="1" applyAlignment="1">
      <alignment horizontal="center" vertical="center"/>
    </xf>
    <xf numFmtId="0" fontId="157" fillId="49" borderId="23" xfId="317" applyFont="1" applyFill="1" applyBorder="1" applyAlignment="1">
      <alignment horizontal="center" vertical="center"/>
    </xf>
    <xf numFmtId="0" fontId="157" fillId="49" borderId="0" xfId="317" applyFont="1" applyFill="1" applyAlignment="1">
      <alignment horizontal="center" vertical="center"/>
    </xf>
    <xf numFmtId="0" fontId="157" fillId="49" borderId="25" xfId="317" applyFont="1" applyFill="1" applyBorder="1" applyAlignment="1">
      <alignment horizontal="center" vertical="center"/>
    </xf>
    <xf numFmtId="0" fontId="157" fillId="49" borderId="24" xfId="317" applyFont="1" applyFill="1" applyBorder="1" applyAlignment="1">
      <alignment horizontal="center" vertical="center"/>
    </xf>
    <xf numFmtId="0" fontId="157" fillId="49" borderId="18" xfId="317" applyFont="1" applyFill="1" applyBorder="1" applyAlignment="1">
      <alignment horizontal="center" vertical="center"/>
    </xf>
    <xf numFmtId="0" fontId="157" fillId="49" borderId="26" xfId="317" applyFont="1" applyFill="1" applyBorder="1" applyAlignment="1">
      <alignment horizontal="center" vertical="center"/>
    </xf>
    <xf numFmtId="0" fontId="158" fillId="49" borderId="39" xfId="317" applyFont="1" applyFill="1" applyBorder="1" applyAlignment="1">
      <alignment horizontal="center" vertical="center" wrapText="1"/>
    </xf>
    <xf numFmtId="0" fontId="158" fillId="49" borderId="22" xfId="317" applyFont="1" applyFill="1" applyBorder="1" applyAlignment="1">
      <alignment horizontal="center" vertical="center" wrapText="1"/>
    </xf>
    <xf numFmtId="0" fontId="158" fillId="49" borderId="21" xfId="317" applyFont="1" applyFill="1" applyBorder="1" applyAlignment="1">
      <alignment horizontal="center" vertical="center" wrapText="1"/>
    </xf>
    <xf numFmtId="0" fontId="158" fillId="49" borderId="39" xfId="0" applyFont="1" applyFill="1" applyBorder="1" applyAlignment="1">
      <alignment horizontal="center" vertical="center" wrapText="1"/>
    </xf>
    <xf numFmtId="0" fontId="158" fillId="49" borderId="22" xfId="0" applyFont="1" applyFill="1" applyBorder="1" applyAlignment="1">
      <alignment horizontal="center" vertical="center" wrapText="1"/>
    </xf>
    <xf numFmtId="0" fontId="158" fillId="49" borderId="21" xfId="0" applyFont="1" applyFill="1" applyBorder="1" applyAlignment="1">
      <alignment horizontal="center" vertical="center" wrapText="1"/>
    </xf>
    <xf numFmtId="0" fontId="158" fillId="49" borderId="23" xfId="317" applyFont="1" applyFill="1" applyBorder="1" applyAlignment="1">
      <alignment horizontal="center"/>
    </xf>
    <xf numFmtId="0" fontId="158" fillId="49" borderId="0" xfId="317" applyFont="1" applyFill="1" applyAlignment="1">
      <alignment horizontal="center"/>
    </xf>
    <xf numFmtId="0" fontId="158" fillId="49" borderId="25" xfId="317" applyFont="1" applyFill="1" applyBorder="1" applyAlignment="1">
      <alignment horizontal="center"/>
    </xf>
    <xf numFmtId="49" fontId="157" fillId="49" borderId="39" xfId="317" applyNumberFormat="1" applyFont="1" applyFill="1" applyBorder="1" applyAlignment="1">
      <alignment horizontal="center" vertical="center" wrapText="1"/>
    </xf>
    <xf numFmtId="49" fontId="157" fillId="49" borderId="22" xfId="317" applyNumberFormat="1" applyFont="1" applyFill="1" applyBorder="1" applyAlignment="1">
      <alignment horizontal="center" vertical="center" wrapText="1"/>
    </xf>
    <xf numFmtId="49" fontId="157" fillId="49" borderId="21" xfId="317" applyNumberFormat="1" applyFont="1" applyFill="1" applyBorder="1" applyAlignment="1">
      <alignment horizontal="center" vertical="center" wrapText="1"/>
    </xf>
    <xf numFmtId="265" fontId="156" fillId="0" borderId="43" xfId="317" applyNumberFormat="1" applyFont="1" applyBorder="1" applyAlignment="1">
      <alignment horizontal="left" wrapText="1"/>
    </xf>
    <xf numFmtId="265" fontId="156" fillId="0" borderId="44" xfId="317" applyNumberFormat="1" applyFont="1" applyBorder="1" applyAlignment="1">
      <alignment horizontal="left" wrapText="1"/>
    </xf>
    <xf numFmtId="0" fontId="157" fillId="49" borderId="45" xfId="317" applyFont="1" applyFill="1" applyBorder="1" applyAlignment="1">
      <alignment horizontal="center" vertical="center" wrapText="1"/>
    </xf>
    <xf numFmtId="0" fontId="157" fillId="49" borderId="47" xfId="317" applyFont="1" applyFill="1" applyBorder="1" applyAlignment="1">
      <alignment horizontal="center" vertical="center" wrapText="1"/>
    </xf>
    <xf numFmtId="0" fontId="157" fillId="49" borderId="24" xfId="317" applyFont="1" applyFill="1" applyBorder="1" applyAlignment="1">
      <alignment horizontal="center" vertical="center" wrapText="1"/>
    </xf>
    <xf numFmtId="0" fontId="157" fillId="49" borderId="26" xfId="317" applyFont="1" applyFill="1" applyBorder="1" applyAlignment="1">
      <alignment horizontal="center" vertical="center" wrapText="1"/>
    </xf>
    <xf numFmtId="265" fontId="35" fillId="0" borderId="43" xfId="317" applyNumberFormat="1" applyFont="1" applyBorder="1" applyAlignment="1">
      <alignment horizontal="left" wrapText="1"/>
    </xf>
    <xf numFmtId="265" fontId="35" fillId="0" borderId="44" xfId="317" applyNumberFormat="1" applyFont="1" applyBorder="1" applyAlignment="1">
      <alignment horizontal="left" wrapText="1"/>
    </xf>
    <xf numFmtId="3" fontId="34" fillId="49" borderId="39" xfId="0" applyNumberFormat="1" applyFont="1" applyFill="1" applyBorder="1" applyAlignment="1">
      <alignment horizontal="left" vertical="center"/>
    </xf>
    <xf numFmtId="3" fontId="34" fillId="49" borderId="21" xfId="0" applyNumberFormat="1" applyFont="1" applyFill="1" applyBorder="1" applyAlignment="1">
      <alignment horizontal="left" vertical="center"/>
    </xf>
    <xf numFmtId="3" fontId="34" fillId="49" borderId="22" xfId="0" applyNumberFormat="1" applyFont="1" applyFill="1" applyBorder="1" applyAlignment="1">
      <alignment horizontal="left" vertical="center"/>
    </xf>
    <xf numFmtId="3" fontId="157" fillId="49" borderId="39" xfId="0" applyNumberFormat="1" applyFont="1" applyFill="1" applyBorder="1" applyAlignment="1">
      <alignment horizontal="left" vertical="center"/>
    </xf>
    <xf numFmtId="3" fontId="157" fillId="49" borderId="22" xfId="0" applyNumberFormat="1" applyFont="1" applyFill="1" applyBorder="1" applyAlignment="1">
      <alignment horizontal="left" vertical="center"/>
    </xf>
    <xf numFmtId="3" fontId="157" fillId="49" borderId="21" xfId="0" applyNumberFormat="1" applyFont="1" applyFill="1" applyBorder="1" applyAlignment="1">
      <alignment horizontal="left" vertical="center"/>
    </xf>
    <xf numFmtId="0" fontId="157" fillId="49" borderId="39" xfId="3515" applyFont="1" applyFill="1" applyBorder="1" applyAlignment="1">
      <alignment horizontal="center" vertical="center"/>
    </xf>
    <xf numFmtId="0" fontId="157" fillId="49" borderId="22" xfId="3515" applyFont="1" applyFill="1" applyBorder="1" applyAlignment="1">
      <alignment horizontal="center" vertical="center"/>
    </xf>
    <xf numFmtId="0" fontId="157" fillId="49" borderId="21" xfId="3515" applyFont="1" applyFill="1" applyBorder="1" applyAlignment="1">
      <alignment horizontal="center" vertical="center"/>
    </xf>
    <xf numFmtId="3" fontId="157" fillId="49" borderId="20" xfId="0" applyNumberFormat="1" applyFont="1" applyFill="1" applyBorder="1" applyAlignment="1">
      <alignment horizontal="left" vertical="center"/>
    </xf>
    <xf numFmtId="0" fontId="187" fillId="49" borderId="20" xfId="324" applyFont="1" applyFill="1" applyBorder="1" applyAlignment="1">
      <alignment horizontal="center" vertical="center" wrapText="1"/>
    </xf>
    <xf numFmtId="0" fontId="187" fillId="49" borderId="22" xfId="324" applyFont="1" applyFill="1" applyBorder="1" applyAlignment="1">
      <alignment horizontal="center" vertical="center" wrapText="1"/>
    </xf>
    <xf numFmtId="0" fontId="187" fillId="49" borderId="21" xfId="324" applyFont="1" applyFill="1" applyBorder="1" applyAlignment="1">
      <alignment horizontal="center" vertical="center" wrapText="1"/>
    </xf>
    <xf numFmtId="183" fontId="187" fillId="49" borderId="24" xfId="0" applyNumberFormat="1" applyFont="1" applyFill="1" applyBorder="1" applyAlignment="1">
      <alignment horizontal="center" vertical="center" wrapText="1"/>
    </xf>
    <xf numFmtId="183" fontId="187" fillId="49" borderId="18" xfId="0" applyNumberFormat="1" applyFont="1" applyFill="1" applyBorder="1" applyAlignment="1">
      <alignment horizontal="center" vertical="center" wrapText="1"/>
    </xf>
    <xf numFmtId="0" fontId="157" fillId="49" borderId="39" xfId="324" applyFont="1" applyFill="1" applyBorder="1" applyAlignment="1">
      <alignment horizontal="center" vertical="center" wrapText="1"/>
    </xf>
    <xf numFmtId="0" fontId="157" fillId="49" borderId="22" xfId="324" applyFont="1" applyFill="1" applyBorder="1" applyAlignment="1">
      <alignment horizontal="center" vertical="center" wrapText="1"/>
    </xf>
    <xf numFmtId="0" fontId="157" fillId="49" borderId="21" xfId="324" applyFont="1" applyFill="1" applyBorder="1" applyAlignment="1">
      <alignment horizontal="center" vertical="center" wrapText="1"/>
    </xf>
    <xf numFmtId="0" fontId="157" fillId="49" borderId="45" xfId="324" applyFont="1" applyFill="1" applyBorder="1" applyAlignment="1">
      <alignment horizontal="center" vertical="center" wrapText="1"/>
    </xf>
    <xf numFmtId="0" fontId="157" fillId="49" borderId="23" xfId="324" applyFont="1" applyFill="1" applyBorder="1" applyAlignment="1">
      <alignment horizontal="center" vertical="center" wrapText="1"/>
    </xf>
    <xf numFmtId="0" fontId="157" fillId="49" borderId="24" xfId="324" applyFont="1" applyFill="1" applyBorder="1" applyAlignment="1">
      <alignment horizontal="center" vertical="center" wrapText="1"/>
    </xf>
    <xf numFmtId="0" fontId="157" fillId="49" borderId="23" xfId="319" applyFont="1" applyFill="1" applyBorder="1" applyAlignment="1">
      <alignment horizontal="center" wrapText="1"/>
    </xf>
    <xf numFmtId="0" fontId="157" fillId="49" borderId="24" xfId="319" applyFont="1" applyFill="1" applyBorder="1" applyAlignment="1">
      <alignment horizontal="center" wrapText="1"/>
    </xf>
    <xf numFmtId="0" fontId="166" fillId="0" borderId="43" xfId="0" applyFont="1" applyBorder="1" applyAlignment="1">
      <alignment horizontal="left"/>
    </xf>
    <xf numFmtId="0" fontId="166" fillId="0" borderId="44" xfId="0" applyFont="1" applyBorder="1" applyAlignment="1">
      <alignment horizontal="left"/>
    </xf>
    <xf numFmtId="14" fontId="157" fillId="89" borderId="45" xfId="0" applyNumberFormat="1" applyFont="1" applyFill="1" applyBorder="1" applyAlignment="1">
      <alignment horizontal="center" vertical="center" wrapText="1"/>
    </xf>
    <xf numFmtId="14" fontId="157" fillId="89" borderId="47" xfId="0" applyNumberFormat="1" applyFont="1" applyFill="1" applyBorder="1" applyAlignment="1">
      <alignment horizontal="center" vertical="center" wrapText="1"/>
    </xf>
    <xf numFmtId="14" fontId="157" fillId="89" borderId="23" xfId="0" applyNumberFormat="1" applyFont="1" applyFill="1" applyBorder="1" applyAlignment="1">
      <alignment horizontal="center" vertical="center" wrapText="1"/>
    </xf>
    <xf numFmtId="14" fontId="157" fillId="89" borderId="25" xfId="0" applyNumberFormat="1" applyFont="1" applyFill="1" applyBorder="1" applyAlignment="1">
      <alignment horizontal="center" vertical="center" wrapText="1"/>
    </xf>
    <xf numFmtId="14" fontId="157" fillId="89" borderId="24" xfId="0" applyNumberFormat="1" applyFont="1" applyFill="1" applyBorder="1" applyAlignment="1">
      <alignment horizontal="center" vertical="center" wrapText="1"/>
    </xf>
    <xf numFmtId="14" fontId="157" fillId="89" borderId="26" xfId="0" applyNumberFormat="1" applyFont="1" applyFill="1" applyBorder="1" applyAlignment="1">
      <alignment horizontal="center" vertical="center" wrapText="1"/>
    </xf>
    <xf numFmtId="0" fontId="166" fillId="0" borderId="43" xfId="0" applyFont="1" applyBorder="1" applyAlignment="1">
      <alignment horizontal="left" wrapText="1"/>
    </xf>
    <xf numFmtId="0" fontId="166" fillId="0" borderId="44" xfId="0" applyFont="1" applyBorder="1" applyAlignment="1">
      <alignment horizontal="left" wrapText="1"/>
    </xf>
    <xf numFmtId="3" fontId="156" fillId="0" borderId="43" xfId="3070" applyNumberFormat="1" applyFont="1" applyBorder="1" applyAlignment="1">
      <alignment horizontal="center"/>
    </xf>
    <xf numFmtId="3" fontId="156" fillId="0" borderId="44" xfId="3070" applyNumberFormat="1" applyFont="1" applyBorder="1" applyAlignment="1">
      <alignment horizontal="center"/>
    </xf>
    <xf numFmtId="0" fontId="158" fillId="50" borderId="43" xfId="0" applyFont="1" applyFill="1" applyBorder="1" applyAlignment="1">
      <alignment horizontal="left" vertical="center" wrapText="1"/>
    </xf>
    <xf numFmtId="0" fontId="158" fillId="50" borderId="6" xfId="0" applyFont="1" applyFill="1" applyBorder="1" applyAlignment="1">
      <alignment horizontal="left" vertical="center" wrapText="1"/>
    </xf>
    <xf numFmtId="0" fontId="158" fillId="50" borderId="44" xfId="0" applyFont="1" applyFill="1" applyBorder="1" applyAlignment="1">
      <alignment horizontal="left" vertical="center" wrapText="1"/>
    </xf>
    <xf numFmtId="0" fontId="157" fillId="49" borderId="45" xfId="3070" applyFont="1" applyFill="1" applyBorder="1" applyAlignment="1">
      <alignment horizontal="center"/>
    </xf>
    <xf numFmtId="0" fontId="157" fillId="49" borderId="47" xfId="3070" applyFont="1" applyFill="1" applyBorder="1" applyAlignment="1">
      <alignment horizontal="center"/>
    </xf>
    <xf numFmtId="0" fontId="157" fillId="49" borderId="24" xfId="3070" applyFont="1" applyFill="1" applyBorder="1" applyAlignment="1">
      <alignment horizontal="center"/>
    </xf>
    <xf numFmtId="0" fontId="157" fillId="49" borderId="26" xfId="3070" applyFont="1" applyFill="1" applyBorder="1" applyAlignment="1">
      <alignment horizontal="center"/>
    </xf>
    <xf numFmtId="49" fontId="157" fillId="49" borderId="43" xfId="3070" applyNumberFormat="1" applyFont="1" applyFill="1" applyBorder="1" applyAlignment="1">
      <alignment horizontal="center"/>
    </xf>
    <xf numFmtId="49" fontId="157" fillId="49" borderId="6" xfId="3070" applyNumberFormat="1" applyFont="1" applyFill="1" applyBorder="1" applyAlignment="1">
      <alignment horizontal="center"/>
    </xf>
    <xf numFmtId="49" fontId="157" fillId="49" borderId="44" xfId="3070" applyNumberFormat="1" applyFont="1" applyFill="1" applyBorder="1" applyAlignment="1">
      <alignment horizontal="center"/>
    </xf>
    <xf numFmtId="0" fontId="158" fillId="50" borderId="43" xfId="0" applyFont="1" applyFill="1" applyBorder="1" applyAlignment="1">
      <alignment vertical="center" wrapText="1"/>
    </xf>
    <xf numFmtId="0" fontId="158" fillId="50" borderId="38" xfId="0" applyFont="1" applyFill="1" applyBorder="1" applyAlignment="1">
      <alignment vertical="center" wrapText="1"/>
    </xf>
    <xf numFmtId="0" fontId="158" fillId="50" borderId="44" xfId="0" applyFont="1" applyFill="1" applyBorder="1" applyAlignment="1">
      <alignment vertical="center" wrapText="1"/>
    </xf>
    <xf numFmtId="0" fontId="157" fillId="49" borderId="43" xfId="3070" applyFont="1" applyFill="1" applyBorder="1" applyAlignment="1">
      <alignment horizontal="center"/>
    </xf>
    <xf numFmtId="0" fontId="157" fillId="49" borderId="44" xfId="3070" applyFont="1" applyFill="1" applyBorder="1" applyAlignment="1">
      <alignment horizontal="center"/>
    </xf>
    <xf numFmtId="0" fontId="157" fillId="49" borderId="45" xfId="3070" applyFont="1" applyFill="1" applyBorder="1" applyAlignment="1">
      <alignment horizontal="center" wrapText="1"/>
    </xf>
    <xf numFmtId="0" fontId="157" fillId="49" borderId="47" xfId="3070" applyFont="1" applyFill="1" applyBorder="1" applyAlignment="1">
      <alignment horizontal="center" wrapText="1"/>
    </xf>
    <xf numFmtId="0" fontId="157" fillId="49" borderId="24" xfId="3070" applyFont="1" applyFill="1" applyBorder="1" applyAlignment="1">
      <alignment horizontal="center" wrapText="1"/>
    </xf>
    <xf numFmtId="0" fontId="157" fillId="49" borderId="26" xfId="3070" applyFont="1" applyFill="1" applyBorder="1" applyAlignment="1">
      <alignment horizontal="center" wrapText="1"/>
    </xf>
    <xf numFmtId="183" fontId="157" fillId="49" borderId="43" xfId="0" applyNumberFormat="1" applyFont="1" applyFill="1" applyBorder="1" applyAlignment="1">
      <alignment horizontal="center"/>
    </xf>
    <xf numFmtId="183" fontId="157" fillId="49" borderId="38" xfId="0" applyNumberFormat="1" applyFont="1" applyFill="1" applyBorder="1" applyAlignment="1">
      <alignment horizontal="center"/>
    </xf>
    <xf numFmtId="183" fontId="157" fillId="49" borderId="44" xfId="0" applyNumberFormat="1" applyFont="1" applyFill="1" applyBorder="1" applyAlignment="1">
      <alignment horizontal="center"/>
    </xf>
    <xf numFmtId="14" fontId="157" fillId="49" borderId="43" xfId="0" applyNumberFormat="1" applyFont="1" applyFill="1" applyBorder="1" applyAlignment="1">
      <alignment horizontal="left" vertical="center" wrapText="1"/>
    </xf>
    <xf numFmtId="14" fontId="157" fillId="49" borderId="38" xfId="0" applyNumberFormat="1" applyFont="1" applyFill="1" applyBorder="1" applyAlignment="1">
      <alignment horizontal="left" vertical="center" wrapText="1"/>
    </xf>
    <xf numFmtId="14" fontId="157" fillId="49" borderId="44" xfId="0" applyNumberFormat="1" applyFont="1" applyFill="1" applyBorder="1" applyAlignment="1">
      <alignment horizontal="left" vertical="center" wrapText="1"/>
    </xf>
    <xf numFmtId="183" fontId="34" fillId="49" borderId="43" xfId="0" applyNumberFormat="1" applyFont="1" applyFill="1" applyBorder="1" applyAlignment="1">
      <alignment horizontal="center" vertical="center" wrapText="1"/>
    </xf>
    <xf numFmtId="183" fontId="34" fillId="49" borderId="38" xfId="0" applyNumberFormat="1" applyFont="1" applyFill="1" applyBorder="1" applyAlignment="1">
      <alignment horizontal="center" vertical="center" wrapText="1"/>
    </xf>
    <xf numFmtId="183" fontId="34" fillId="49" borderId="44" xfId="0" applyNumberFormat="1" applyFont="1" applyFill="1" applyBorder="1" applyAlignment="1">
      <alignment horizontal="center" vertical="center" wrapText="1"/>
    </xf>
    <xf numFmtId="0" fontId="154" fillId="96" borderId="0" xfId="0" applyFont="1" applyFill="1"/>
    <xf numFmtId="179" fontId="154" fillId="96" borderId="0" xfId="0" applyNumberFormat="1" applyFont="1" applyFill="1"/>
    <xf numFmtId="176" fontId="32" fillId="96" borderId="0" xfId="3340" quotePrefix="1" applyNumberFormat="1" applyFont="1" applyFill="1" applyBorder="1"/>
    <xf numFmtId="0" fontId="0" fillId="96" borderId="0" xfId="0" applyFill="1"/>
    <xf numFmtId="177" fontId="0" fillId="96" borderId="0" xfId="0" applyNumberFormat="1" applyFill="1"/>
    <xf numFmtId="0" fontId="32" fillId="0" borderId="0" xfId="0" applyFont="1" applyFill="1"/>
    <xf numFmtId="0" fontId="32" fillId="0" borderId="0" xfId="0" applyFont="1" applyFill="1" applyAlignment="1">
      <alignment horizontal="center" vertical="center"/>
    </xf>
    <xf numFmtId="0" fontId="154" fillId="0" borderId="0" xfId="0" applyFont="1" applyFill="1"/>
    <xf numFmtId="0" fontId="154" fillId="0" borderId="0" xfId="0" applyFont="1" applyFill="1" applyAlignment="1">
      <alignment horizontal="center"/>
    </xf>
    <xf numFmtId="0" fontId="169" fillId="0" borderId="0" xfId="0" applyFont="1" applyFill="1"/>
    <xf numFmtId="0" fontId="175" fillId="0" borderId="0" xfId="0" applyFont="1" applyFill="1"/>
    <xf numFmtId="177" fontId="156" fillId="0" borderId="0" xfId="3510" applyNumberFormat="1" applyFont="1" applyFill="1"/>
    <xf numFmtId="0" fontId="156" fillId="0" borderId="0" xfId="3510" applyFont="1" applyFill="1"/>
    <xf numFmtId="0" fontId="1" fillId="0" borderId="0" xfId="0" applyFont="1" applyFill="1"/>
    <xf numFmtId="0" fontId="156" fillId="0" borderId="0" xfId="3513" applyFont="1" applyFill="1"/>
    <xf numFmtId="0" fontId="171" fillId="0" borderId="0" xfId="3499" applyFont="1" applyFill="1"/>
    <xf numFmtId="0" fontId="156" fillId="0" borderId="0" xfId="3499" applyFont="1" applyFill="1"/>
    <xf numFmtId="177" fontId="156" fillId="0" borderId="0" xfId="3499" applyNumberFormat="1" applyFont="1" applyFill="1"/>
    <xf numFmtId="0" fontId="157" fillId="0" borderId="47" xfId="3070" applyFont="1" applyFill="1" applyBorder="1" applyAlignment="1">
      <alignment horizontal="center" vertical="center" wrapText="1"/>
    </xf>
    <xf numFmtId="0" fontId="157" fillId="0" borderId="26" xfId="3070" applyFont="1" applyFill="1" applyBorder="1" applyAlignment="1">
      <alignment horizontal="center" vertical="center" wrapText="1"/>
    </xf>
    <xf numFmtId="177" fontId="158" fillId="0" borderId="10" xfId="3070" applyNumberFormat="1" applyFont="1" applyFill="1" applyBorder="1"/>
    <xf numFmtId="173" fontId="158" fillId="0" borderId="0" xfId="3486" applyNumberFormat="1" applyFont="1" applyFill="1" applyBorder="1"/>
    <xf numFmtId="177" fontId="158" fillId="0" borderId="0" xfId="3070" applyNumberFormat="1" applyFont="1" applyFill="1"/>
    <xf numFmtId="177" fontId="158" fillId="0" borderId="24" xfId="319" applyNumberFormat="1" applyFont="1" applyFill="1" applyBorder="1" applyAlignment="1">
      <alignment horizontal="left"/>
    </xf>
  </cellXfs>
  <cellStyles count="3517">
    <cellStyle name="          _x000d__x000a_386grabber=VGA.3GR_x000d__x000a_" xfId="452" xr:uid="{00000000-0005-0000-0000-000000000000}"/>
    <cellStyle name="          _x000d__x000a_386grabber=VGA.3GR_x000d__x000a_ 2" xfId="453" xr:uid="{00000000-0005-0000-0000-000001000000}"/>
    <cellStyle name="          _x000d__x000a_386grabber=VGA.3GR_x000d__x000a_ 3" xfId="454" xr:uid="{00000000-0005-0000-0000-000002000000}"/>
    <cellStyle name="_x000a_386grabber=M" xfId="1" xr:uid="{00000000-0005-0000-0000-000003000000}"/>
    <cellStyle name="#,##-" xfId="3343" xr:uid="{00000000-0005-0000-0000-000004000000}"/>
    <cellStyle name="#,##0" xfId="3344" xr:uid="{00000000-0005-0000-0000-000005000000}"/>
    <cellStyle name="#,##0%" xfId="3345" xr:uid="{00000000-0005-0000-0000-000006000000}"/>
    <cellStyle name="#,##0.0%" xfId="3346" xr:uid="{00000000-0005-0000-0000-000007000000}"/>
    <cellStyle name="#,##0_),(#,##0)" xfId="3347" xr:uid="{00000000-0005-0000-0000-000008000000}"/>
    <cellStyle name="%" xfId="2" xr:uid="{00000000-0005-0000-0000-000009000000}"/>
    <cellStyle name="% 2" xfId="3338" xr:uid="{00000000-0005-0000-0000-00000A000000}"/>
    <cellStyle name="% 3" xfId="1686" xr:uid="{00000000-0005-0000-0000-00000B000000}"/>
    <cellStyle name="%_31-03-2012 Notas IFRS CENCOSUD" xfId="3" xr:uid="{00000000-0005-0000-0000-00000C000000}"/>
    <cellStyle name="%_31-12-2011 Notas IFRS CENCOSUD" xfId="4" xr:uid="{00000000-0005-0000-0000-00000D000000}"/>
    <cellStyle name="%_31-12-2011 Notas IFRS CENCOSUD_F1 31-12-2011 Notas IFRS CENCOSUD" xfId="3335" xr:uid="{00000000-0005-0000-0000-00000E000000}"/>
    <cellStyle name="%_31-12-2011 Notas IFRS CENCOSUD_F1 31-12-2011 Notas IFRS CENCOSUD_Report" xfId="3481" xr:uid="{00000000-0005-0000-0000-00000F000000}"/>
    <cellStyle name="%_31-12-2011 Notas IFRS CENCOSUD_Report" xfId="3482" xr:uid="{00000000-0005-0000-0000-000010000000}"/>
    <cellStyle name="%_F1 31-12-2011 Notas IFRS CENCOSUD" xfId="3334" xr:uid="{00000000-0005-0000-0000-000011000000}"/>
    <cellStyle name="%_F1 31-12-2011 Notas IFRS CENCOSUD_Report" xfId="3483" xr:uid="{00000000-0005-0000-0000-000012000000}"/>
    <cellStyle name="%_Report" xfId="3484" xr:uid="{00000000-0005-0000-0000-000013000000}"/>
    <cellStyle name="_Balance 8 columnas 31.03.2009" xfId="455" xr:uid="{00000000-0005-0000-0000-000014000000}"/>
    <cellStyle name="_Balance 8 columnas 31.03.2009 2" xfId="456" xr:uid="{00000000-0005-0000-0000-000015000000}"/>
    <cellStyle name="_Balance 8 columnas 31.03.2009 3" xfId="457" xr:uid="{00000000-0005-0000-0000-000016000000}"/>
    <cellStyle name="_Balance 8 columnas 31.12.2008" xfId="458" xr:uid="{00000000-0005-0000-0000-000017000000}"/>
    <cellStyle name="_Balance 8 columnas 31.12.2008 2" xfId="459" xr:uid="{00000000-0005-0000-0000-000018000000}"/>
    <cellStyle name="_Balance 8 columnas 31.12.2008 3" xfId="460" xr:uid="{00000000-0005-0000-0000-000019000000}"/>
    <cellStyle name="_Bce Comparativo" xfId="3348" xr:uid="{00000000-0005-0000-0000-00001A000000}"/>
    <cellStyle name="_BCE IFRS CONSOLIDADO - NOVIEMBRE 2010" xfId="3349" xr:uid="{00000000-0005-0000-0000-00001B000000}"/>
    <cellStyle name="_BCES comparativos 2009" xfId="3350" xr:uid="{00000000-0005-0000-0000-00001C000000}"/>
    <cellStyle name="_CAT V3 Julio 2009 v.1" xfId="3351" xr:uid="{00000000-0005-0000-0000-00001D000000}"/>
    <cellStyle name="_Consolidacion  cta G" xfId="3352" xr:uid="{00000000-0005-0000-0000-00001E000000}"/>
    <cellStyle name="_Consolidado 03-2011" xfId="3353" xr:uid="{00000000-0005-0000-0000-00001F000000}"/>
    <cellStyle name="_Consolidado Bco Paris 31-10-2010" xfId="3354" xr:uid="{00000000-0005-0000-0000-000020000000}"/>
    <cellStyle name="_EERR 2010" xfId="3355" xr:uid="{00000000-0005-0000-0000-000021000000}"/>
    <cellStyle name="_EERR Dic09 12_01 final def" xfId="5" xr:uid="{00000000-0005-0000-0000-000022000000}"/>
    <cellStyle name="_EERR Dic09 12_01 final def 2" xfId="3333" xr:uid="{00000000-0005-0000-0000-000023000000}"/>
    <cellStyle name="_EERR Dic09 12_01 final def 3" xfId="1773" xr:uid="{00000000-0005-0000-0000-000024000000}"/>
    <cellStyle name="_EERR Dic09 12_01 final def_31-03-2012 Notas IFRS CENCOSUD" xfId="6" xr:uid="{00000000-0005-0000-0000-000025000000}"/>
    <cellStyle name="_EERR Dic09 12_01 final def_31-12-2011 Notas IFRS CENCOSUD" xfId="7" xr:uid="{00000000-0005-0000-0000-000026000000}"/>
    <cellStyle name="_EERR Dic09 12_01 final def_31-12-2011 Notas IFRS CENCOSUD_F1 31-12-2011 Notas IFRS CENCOSUD" xfId="3330" xr:uid="{00000000-0005-0000-0000-000027000000}"/>
    <cellStyle name="_EERR Dic09 12_01 final def_F1 31-12-2011 Notas IFRS CENCOSUD" xfId="3327" xr:uid="{00000000-0005-0000-0000-000028000000}"/>
    <cellStyle name="_EERR Dic09 12_01 final def_RLI marzo 2010 cocinado" xfId="3356" xr:uid="{00000000-0005-0000-0000-000029000000}"/>
    <cellStyle name="_EFC Banco Paris  09-2010 16 37" xfId="3357" xr:uid="{00000000-0005-0000-0000-00002A000000}"/>
    <cellStyle name="_HOMOLOGACION" xfId="461" xr:uid="{00000000-0005-0000-0000-00002B000000}"/>
    <cellStyle name="_HOMOLOGACION 2" xfId="462" xr:uid="{00000000-0005-0000-0000-00002C000000}"/>
    <cellStyle name="_HOMOLOGACION 3" xfId="463" xr:uid="{00000000-0005-0000-0000-00002D000000}"/>
    <cellStyle name="_Homologación final" xfId="3358" xr:uid="{00000000-0005-0000-0000-00002E000000}"/>
    <cellStyle name="_Homologación Foster V11.xlsal 21.07.2011" xfId="3359" xr:uid="{00000000-0005-0000-0000-00002F000000}"/>
    <cellStyle name="_Libro1 (6)" xfId="3360" xr:uid="{00000000-0005-0000-0000-000030000000}"/>
    <cellStyle name="_MATRIZ CONSOLIDADO 31-10-2010" xfId="3361" xr:uid="{00000000-0005-0000-0000-000031000000}"/>
    <cellStyle name="_Modelo Floralp Final_GRUPO ESPINOZA" xfId="8" xr:uid="{00000000-0005-0000-0000-000032000000}"/>
    <cellStyle name="_Nota diferidos consolidada 12-2008" xfId="464" xr:uid="{00000000-0005-0000-0000-000033000000}"/>
    <cellStyle name="_Nota diferidos consolidada 12-2008 2" xfId="465" xr:uid="{00000000-0005-0000-0000-000034000000}"/>
    <cellStyle name="_Nota diferidos consolidada 12-2008 3" xfId="466" xr:uid="{00000000-0005-0000-0000-000035000000}"/>
    <cellStyle name="_x0004_¥" xfId="9" xr:uid="{00000000-0005-0000-0000-000036000000}"/>
    <cellStyle name="=C:\WINNT\SYSTEM32\COMMAND.COM 10" xfId="3362" xr:uid="{00000000-0005-0000-0000-000037000000}"/>
    <cellStyle name="0,0_x000d__x000a_NA_x000d__x000a_" xfId="10" xr:uid="{00000000-0005-0000-0000-000038000000}"/>
    <cellStyle name="0.0x" xfId="3363" xr:uid="{00000000-0005-0000-0000-000039000000}"/>
    <cellStyle name="166208775" xfId="467" xr:uid="{00000000-0005-0000-0000-00003A000000}"/>
    <cellStyle name="166208775 2" xfId="468" xr:uid="{00000000-0005-0000-0000-00003B000000}"/>
    <cellStyle name="166208775 3" xfId="469" xr:uid="{00000000-0005-0000-0000-00003C000000}"/>
    <cellStyle name="20% - Accent1" xfId="11" xr:uid="{00000000-0005-0000-0000-00003D000000}"/>
    <cellStyle name="20% - Accent2" xfId="12" xr:uid="{00000000-0005-0000-0000-00003E000000}"/>
    <cellStyle name="20% - Accent3" xfId="13" xr:uid="{00000000-0005-0000-0000-00003F000000}"/>
    <cellStyle name="20% - Accent4" xfId="14" xr:uid="{00000000-0005-0000-0000-000040000000}"/>
    <cellStyle name="20% - Accent5" xfId="15" xr:uid="{00000000-0005-0000-0000-000041000000}"/>
    <cellStyle name="20% - Accent6" xfId="16" xr:uid="{00000000-0005-0000-0000-000042000000}"/>
    <cellStyle name="20% - akcent 1" xfId="17" xr:uid="{00000000-0005-0000-0000-000043000000}"/>
    <cellStyle name="20% - akcent 2" xfId="18" xr:uid="{00000000-0005-0000-0000-000044000000}"/>
    <cellStyle name="20% - akcent 3" xfId="19" xr:uid="{00000000-0005-0000-0000-000045000000}"/>
    <cellStyle name="20% - akcent 4" xfId="20" xr:uid="{00000000-0005-0000-0000-000046000000}"/>
    <cellStyle name="20% - akcent 5" xfId="21" xr:uid="{00000000-0005-0000-0000-000047000000}"/>
    <cellStyle name="20% - akcent 6" xfId="22" xr:uid="{00000000-0005-0000-0000-000048000000}"/>
    <cellStyle name="20% - Ênfase1" xfId="3364" xr:uid="{00000000-0005-0000-0000-000049000000}"/>
    <cellStyle name="20% - Ênfase2" xfId="3365" xr:uid="{00000000-0005-0000-0000-00004A000000}"/>
    <cellStyle name="20% - Ênfase3" xfId="3366" xr:uid="{00000000-0005-0000-0000-00004B000000}"/>
    <cellStyle name="20% - Ênfase4" xfId="3367" xr:uid="{00000000-0005-0000-0000-00004C000000}"/>
    <cellStyle name="20% - Ênfase5" xfId="3368" xr:uid="{00000000-0005-0000-0000-00004D000000}"/>
    <cellStyle name="20% - Ênfase6" xfId="3369" xr:uid="{00000000-0005-0000-0000-00004E000000}"/>
    <cellStyle name="20% - Énfasis1 10" xfId="2127" xr:uid="{00000000-0005-0000-0000-00004F000000}"/>
    <cellStyle name="20% - Énfasis1 11" xfId="2345" xr:uid="{00000000-0005-0000-0000-000050000000}"/>
    <cellStyle name="20% - Énfasis1 12" xfId="2550" xr:uid="{00000000-0005-0000-0000-000051000000}"/>
    <cellStyle name="20% - Énfasis1 13" xfId="2751" xr:uid="{00000000-0005-0000-0000-000052000000}"/>
    <cellStyle name="20% - Énfasis1 14" xfId="2944" xr:uid="{00000000-0005-0000-0000-000053000000}"/>
    <cellStyle name="20% - Énfasis1 15" xfId="3115" xr:uid="{00000000-0005-0000-0000-000054000000}"/>
    <cellStyle name="20% - Énfasis1 16" xfId="3245" xr:uid="{00000000-0005-0000-0000-000055000000}"/>
    <cellStyle name="20% - Énfasis1 2" xfId="23" xr:uid="{00000000-0005-0000-0000-000056000000}"/>
    <cellStyle name="20% - Énfasis1 2 10" xfId="2941" xr:uid="{00000000-0005-0000-0000-000057000000}"/>
    <cellStyle name="20% - Énfasis1 2 11" xfId="3112" xr:uid="{00000000-0005-0000-0000-000058000000}"/>
    <cellStyle name="20% - Énfasis1 2 12" xfId="3242" xr:uid="{00000000-0005-0000-0000-000059000000}"/>
    <cellStyle name="20% - Énfasis1 2 2" xfId="483" xr:uid="{00000000-0005-0000-0000-00005A000000}"/>
    <cellStyle name="20% - Énfasis1 2 2 10" xfId="3107" xr:uid="{00000000-0005-0000-0000-00005B000000}"/>
    <cellStyle name="20% - Énfasis1 2 2 11" xfId="3237" xr:uid="{00000000-0005-0000-0000-00005C000000}"/>
    <cellStyle name="20% - Énfasis1 2 2 2" xfId="484" xr:uid="{00000000-0005-0000-0000-00005D000000}"/>
    <cellStyle name="20% - Énfasis1 2 2 3" xfId="1180" xr:uid="{00000000-0005-0000-0000-00005E000000}"/>
    <cellStyle name="20% - Énfasis1 2 2 4" xfId="1890" xr:uid="{00000000-0005-0000-0000-00005F000000}"/>
    <cellStyle name="20% - Énfasis1 2 2 5" xfId="2119" xr:uid="{00000000-0005-0000-0000-000060000000}"/>
    <cellStyle name="20% - Énfasis1 2 2 6" xfId="2337" xr:uid="{00000000-0005-0000-0000-000061000000}"/>
    <cellStyle name="20% - Énfasis1 2 2 7" xfId="2542" xr:uid="{00000000-0005-0000-0000-000062000000}"/>
    <cellStyle name="20% - Énfasis1 2 2 8" xfId="2743" xr:uid="{00000000-0005-0000-0000-000063000000}"/>
    <cellStyle name="20% - Énfasis1 2 2 9" xfId="2936" xr:uid="{00000000-0005-0000-0000-000064000000}"/>
    <cellStyle name="20% - Énfasis1 2 3" xfId="485" xr:uid="{00000000-0005-0000-0000-000065000000}"/>
    <cellStyle name="20% - Énfasis1 2 4" xfId="1187" xr:uid="{00000000-0005-0000-0000-000066000000}"/>
    <cellStyle name="20% - Énfasis1 2 5" xfId="1895" xr:uid="{00000000-0005-0000-0000-000067000000}"/>
    <cellStyle name="20% - Énfasis1 2 6" xfId="2124" xr:uid="{00000000-0005-0000-0000-000068000000}"/>
    <cellStyle name="20% - Énfasis1 2 7" xfId="2342" xr:uid="{00000000-0005-0000-0000-000069000000}"/>
    <cellStyle name="20% - Énfasis1 2 8" xfId="2547" xr:uid="{00000000-0005-0000-0000-00006A000000}"/>
    <cellStyle name="20% - Énfasis1 2 9" xfId="2748" xr:uid="{00000000-0005-0000-0000-00006B000000}"/>
    <cellStyle name="20% - Énfasis1 3" xfId="24" xr:uid="{00000000-0005-0000-0000-00006C000000}"/>
    <cellStyle name="20% - Énfasis1 3 10" xfId="2935" xr:uid="{00000000-0005-0000-0000-00006D000000}"/>
    <cellStyle name="20% - Énfasis1 3 11" xfId="3106" xr:uid="{00000000-0005-0000-0000-00006E000000}"/>
    <cellStyle name="20% - Énfasis1 3 12" xfId="3236" xr:uid="{00000000-0005-0000-0000-00006F000000}"/>
    <cellStyle name="20% - Énfasis1 3 2" xfId="486" xr:uid="{00000000-0005-0000-0000-000070000000}"/>
    <cellStyle name="20% - Énfasis1 3 2 10" xfId="3105" xr:uid="{00000000-0005-0000-0000-000071000000}"/>
    <cellStyle name="20% - Énfasis1 3 2 11" xfId="3235" xr:uid="{00000000-0005-0000-0000-000072000000}"/>
    <cellStyle name="20% - Énfasis1 3 2 2" xfId="487" xr:uid="{00000000-0005-0000-0000-000073000000}"/>
    <cellStyle name="20% - Énfasis1 3 2 3" xfId="1161" xr:uid="{00000000-0005-0000-0000-000074000000}"/>
    <cellStyle name="20% - Énfasis1 3 2 4" xfId="1887" xr:uid="{00000000-0005-0000-0000-000075000000}"/>
    <cellStyle name="20% - Énfasis1 3 2 5" xfId="2117" xr:uid="{00000000-0005-0000-0000-000076000000}"/>
    <cellStyle name="20% - Énfasis1 3 2 6" xfId="2335" xr:uid="{00000000-0005-0000-0000-000077000000}"/>
    <cellStyle name="20% - Énfasis1 3 2 7" xfId="2540" xr:uid="{00000000-0005-0000-0000-000078000000}"/>
    <cellStyle name="20% - Énfasis1 3 2 8" xfId="2741" xr:uid="{00000000-0005-0000-0000-000079000000}"/>
    <cellStyle name="20% - Énfasis1 3 2 9" xfId="2934" xr:uid="{00000000-0005-0000-0000-00007A000000}"/>
    <cellStyle name="20% - Énfasis1 3 3" xfId="488" xr:uid="{00000000-0005-0000-0000-00007B000000}"/>
    <cellStyle name="20% - Énfasis1 3 4" xfId="1174" xr:uid="{00000000-0005-0000-0000-00007C000000}"/>
    <cellStyle name="20% - Énfasis1 3 5" xfId="1888" xr:uid="{00000000-0005-0000-0000-00007D000000}"/>
    <cellStyle name="20% - Énfasis1 3 6" xfId="2118" xr:uid="{00000000-0005-0000-0000-00007E000000}"/>
    <cellStyle name="20% - Énfasis1 3 7" xfId="2336" xr:uid="{00000000-0005-0000-0000-00007F000000}"/>
    <cellStyle name="20% - Énfasis1 3 8" xfId="2541" xr:uid="{00000000-0005-0000-0000-000080000000}"/>
    <cellStyle name="20% - Énfasis1 3 9" xfId="2742" xr:uid="{00000000-0005-0000-0000-000081000000}"/>
    <cellStyle name="20% - Énfasis1 4" xfId="25" xr:uid="{00000000-0005-0000-0000-000082000000}"/>
    <cellStyle name="20% - Énfasis1 5" xfId="26" xr:uid="{00000000-0005-0000-0000-000083000000}"/>
    <cellStyle name="20% - Énfasis1 6" xfId="27" xr:uid="{00000000-0005-0000-0000-000084000000}"/>
    <cellStyle name="20% - Énfasis1 7" xfId="482" xr:uid="{00000000-0005-0000-0000-000085000000}"/>
    <cellStyle name="20% - Énfasis1 8" xfId="1190" xr:uid="{00000000-0005-0000-0000-000086000000}"/>
    <cellStyle name="20% - Énfasis1 9" xfId="1898" xr:uid="{00000000-0005-0000-0000-000087000000}"/>
    <cellStyle name="20% - Énfasis2 10" xfId="2108" xr:uid="{00000000-0005-0000-0000-000088000000}"/>
    <cellStyle name="20% - Énfasis2 11" xfId="2326" xr:uid="{00000000-0005-0000-0000-000089000000}"/>
    <cellStyle name="20% - Énfasis2 12" xfId="2531" xr:uid="{00000000-0005-0000-0000-00008A000000}"/>
    <cellStyle name="20% - Énfasis2 13" xfId="2732" xr:uid="{00000000-0005-0000-0000-00008B000000}"/>
    <cellStyle name="20% - Énfasis2 14" xfId="2925" xr:uid="{00000000-0005-0000-0000-00008C000000}"/>
    <cellStyle name="20% - Énfasis2 15" xfId="3096" xr:uid="{00000000-0005-0000-0000-00008D000000}"/>
    <cellStyle name="20% - Énfasis2 16" xfId="3229" xr:uid="{00000000-0005-0000-0000-00008E000000}"/>
    <cellStyle name="20% - Énfasis2 2" xfId="28" xr:uid="{00000000-0005-0000-0000-00008F000000}"/>
    <cellStyle name="20% - Énfasis2 2 10" xfId="2924" xr:uid="{00000000-0005-0000-0000-000090000000}"/>
    <cellStyle name="20% - Énfasis2 2 11" xfId="3095" xr:uid="{00000000-0005-0000-0000-000091000000}"/>
    <cellStyle name="20% - Énfasis2 2 12" xfId="3228" xr:uid="{00000000-0005-0000-0000-000092000000}"/>
    <cellStyle name="20% - Énfasis2 2 2" xfId="493" xr:uid="{00000000-0005-0000-0000-000093000000}"/>
    <cellStyle name="20% - Énfasis2 2 2 10" xfId="3094" xr:uid="{00000000-0005-0000-0000-000094000000}"/>
    <cellStyle name="20% - Énfasis2 2 2 11" xfId="3227" xr:uid="{00000000-0005-0000-0000-000095000000}"/>
    <cellStyle name="20% - Énfasis2 2 2 2" xfId="494" xr:uid="{00000000-0005-0000-0000-000096000000}"/>
    <cellStyle name="20% - Énfasis2 2 2 3" xfId="1119" xr:uid="{00000000-0005-0000-0000-000097000000}"/>
    <cellStyle name="20% - Énfasis2 2 2 4" xfId="1875" xr:uid="{00000000-0005-0000-0000-000098000000}"/>
    <cellStyle name="20% - Énfasis2 2 2 5" xfId="2106" xr:uid="{00000000-0005-0000-0000-000099000000}"/>
    <cellStyle name="20% - Énfasis2 2 2 6" xfId="2324" xr:uid="{00000000-0005-0000-0000-00009A000000}"/>
    <cellStyle name="20% - Énfasis2 2 2 7" xfId="2529" xr:uid="{00000000-0005-0000-0000-00009B000000}"/>
    <cellStyle name="20% - Énfasis2 2 2 8" xfId="2730" xr:uid="{00000000-0005-0000-0000-00009C000000}"/>
    <cellStyle name="20% - Énfasis2 2 2 9" xfId="2923" xr:uid="{00000000-0005-0000-0000-00009D000000}"/>
    <cellStyle name="20% - Énfasis2 2 3" xfId="495" xr:uid="{00000000-0005-0000-0000-00009E000000}"/>
    <cellStyle name="20% - Énfasis2 2 4" xfId="1122" xr:uid="{00000000-0005-0000-0000-00009F000000}"/>
    <cellStyle name="20% - Énfasis2 2 5" xfId="1876" xr:uid="{00000000-0005-0000-0000-0000A0000000}"/>
    <cellStyle name="20% - Énfasis2 2 6" xfId="2107" xr:uid="{00000000-0005-0000-0000-0000A1000000}"/>
    <cellStyle name="20% - Énfasis2 2 7" xfId="2325" xr:uid="{00000000-0005-0000-0000-0000A2000000}"/>
    <cellStyle name="20% - Énfasis2 2 8" xfId="2530" xr:uid="{00000000-0005-0000-0000-0000A3000000}"/>
    <cellStyle name="20% - Énfasis2 2 9" xfId="2731" xr:uid="{00000000-0005-0000-0000-0000A4000000}"/>
    <cellStyle name="20% - Énfasis2 3" xfId="29" xr:uid="{00000000-0005-0000-0000-0000A5000000}"/>
    <cellStyle name="20% - Énfasis2 3 10" xfId="2916" xr:uid="{00000000-0005-0000-0000-0000A6000000}"/>
    <cellStyle name="20% - Énfasis2 3 11" xfId="3087" xr:uid="{00000000-0005-0000-0000-0000A7000000}"/>
    <cellStyle name="20% - Énfasis2 3 12" xfId="3221" xr:uid="{00000000-0005-0000-0000-0000A8000000}"/>
    <cellStyle name="20% - Énfasis2 3 2" xfId="496" xr:uid="{00000000-0005-0000-0000-0000A9000000}"/>
    <cellStyle name="20% - Énfasis2 3 2 10" xfId="3086" xr:uid="{00000000-0005-0000-0000-0000AA000000}"/>
    <cellStyle name="20% - Énfasis2 3 2 11" xfId="3220" xr:uid="{00000000-0005-0000-0000-0000AB000000}"/>
    <cellStyle name="20% - Énfasis2 3 2 2" xfId="497" xr:uid="{00000000-0005-0000-0000-0000AC000000}"/>
    <cellStyle name="20% - Énfasis2 3 2 3" xfId="1109" xr:uid="{00000000-0005-0000-0000-0000AD000000}"/>
    <cellStyle name="20% - Énfasis2 3 2 4" xfId="1867" xr:uid="{00000000-0005-0000-0000-0000AE000000}"/>
    <cellStyle name="20% - Énfasis2 3 2 5" xfId="2098" xr:uid="{00000000-0005-0000-0000-0000AF000000}"/>
    <cellStyle name="20% - Énfasis2 3 2 6" xfId="2316" xr:uid="{00000000-0005-0000-0000-0000B0000000}"/>
    <cellStyle name="20% - Énfasis2 3 2 7" xfId="2521" xr:uid="{00000000-0005-0000-0000-0000B1000000}"/>
    <cellStyle name="20% - Énfasis2 3 2 8" xfId="2722" xr:uid="{00000000-0005-0000-0000-0000B2000000}"/>
    <cellStyle name="20% - Énfasis2 3 2 9" xfId="2915" xr:uid="{00000000-0005-0000-0000-0000B3000000}"/>
    <cellStyle name="20% - Énfasis2 3 3" xfId="498" xr:uid="{00000000-0005-0000-0000-0000B4000000}"/>
    <cellStyle name="20% - Énfasis2 3 4" xfId="1117" xr:uid="{00000000-0005-0000-0000-0000B5000000}"/>
    <cellStyle name="20% - Énfasis2 3 5" xfId="1868" xr:uid="{00000000-0005-0000-0000-0000B6000000}"/>
    <cellStyle name="20% - Énfasis2 3 6" xfId="2099" xr:uid="{00000000-0005-0000-0000-0000B7000000}"/>
    <cellStyle name="20% - Énfasis2 3 7" xfId="2317" xr:uid="{00000000-0005-0000-0000-0000B8000000}"/>
    <cellStyle name="20% - Énfasis2 3 8" xfId="2522" xr:uid="{00000000-0005-0000-0000-0000B9000000}"/>
    <cellStyle name="20% - Énfasis2 3 9" xfId="2723" xr:uid="{00000000-0005-0000-0000-0000BA000000}"/>
    <cellStyle name="20% - Énfasis2 4" xfId="30" xr:uid="{00000000-0005-0000-0000-0000BB000000}"/>
    <cellStyle name="20% - Énfasis2 5" xfId="31" xr:uid="{00000000-0005-0000-0000-0000BC000000}"/>
    <cellStyle name="20% - Énfasis2 6" xfId="32" xr:uid="{00000000-0005-0000-0000-0000BD000000}"/>
    <cellStyle name="20% - Énfasis2 7" xfId="492" xr:uid="{00000000-0005-0000-0000-0000BE000000}"/>
    <cellStyle name="20% - Énfasis2 8" xfId="1129" xr:uid="{00000000-0005-0000-0000-0000BF000000}"/>
    <cellStyle name="20% - Énfasis2 9" xfId="1877" xr:uid="{00000000-0005-0000-0000-0000C0000000}"/>
    <cellStyle name="20% - Énfasis3 10" xfId="2093" xr:uid="{00000000-0005-0000-0000-0000C1000000}"/>
    <cellStyle name="20% - Énfasis3 11" xfId="2311" xr:uid="{00000000-0005-0000-0000-0000C2000000}"/>
    <cellStyle name="20% - Énfasis3 12" xfId="2516" xr:uid="{00000000-0005-0000-0000-0000C3000000}"/>
    <cellStyle name="20% - Énfasis3 13" xfId="2717" xr:uid="{00000000-0005-0000-0000-0000C4000000}"/>
    <cellStyle name="20% - Énfasis3 14" xfId="2910" xr:uid="{00000000-0005-0000-0000-0000C5000000}"/>
    <cellStyle name="20% - Énfasis3 15" xfId="3084" xr:uid="{00000000-0005-0000-0000-0000C6000000}"/>
    <cellStyle name="20% - Énfasis3 16" xfId="3219" xr:uid="{00000000-0005-0000-0000-0000C7000000}"/>
    <cellStyle name="20% - Énfasis3 2" xfId="33" xr:uid="{00000000-0005-0000-0000-0000C8000000}"/>
    <cellStyle name="20% - Énfasis3 2 10" xfId="2909" xr:uid="{00000000-0005-0000-0000-0000C9000000}"/>
    <cellStyle name="20% - Énfasis3 2 11" xfId="3083" xr:uid="{00000000-0005-0000-0000-0000CA000000}"/>
    <cellStyle name="20% - Énfasis3 2 12" xfId="3218" xr:uid="{00000000-0005-0000-0000-0000CB000000}"/>
    <cellStyle name="20% - Énfasis3 2 2" xfId="503" xr:uid="{00000000-0005-0000-0000-0000CC000000}"/>
    <cellStyle name="20% - Énfasis3 2 2 10" xfId="3082" xr:uid="{00000000-0005-0000-0000-0000CD000000}"/>
    <cellStyle name="20% - Énfasis3 2 2 11" xfId="3217" xr:uid="{00000000-0005-0000-0000-0000CE000000}"/>
    <cellStyle name="20% - Énfasis3 2 2 2" xfId="504" xr:uid="{00000000-0005-0000-0000-0000CF000000}"/>
    <cellStyle name="20% - Énfasis3 2 2 3" xfId="1045" xr:uid="{00000000-0005-0000-0000-0000D0000000}"/>
    <cellStyle name="20% - Énfasis3 2 2 4" xfId="1860" xr:uid="{00000000-0005-0000-0000-0000D1000000}"/>
    <cellStyle name="20% - Énfasis3 2 2 5" xfId="2091" xr:uid="{00000000-0005-0000-0000-0000D2000000}"/>
    <cellStyle name="20% - Énfasis3 2 2 6" xfId="2309" xr:uid="{00000000-0005-0000-0000-0000D3000000}"/>
    <cellStyle name="20% - Énfasis3 2 2 7" xfId="2514" xr:uid="{00000000-0005-0000-0000-0000D4000000}"/>
    <cellStyle name="20% - Énfasis3 2 2 8" xfId="2715" xr:uid="{00000000-0005-0000-0000-0000D5000000}"/>
    <cellStyle name="20% - Énfasis3 2 2 9" xfId="2908" xr:uid="{00000000-0005-0000-0000-0000D6000000}"/>
    <cellStyle name="20% - Énfasis3 2 3" xfId="505" xr:uid="{00000000-0005-0000-0000-0000D7000000}"/>
    <cellStyle name="20% - Énfasis3 2 4" xfId="1046" xr:uid="{00000000-0005-0000-0000-0000D8000000}"/>
    <cellStyle name="20% - Énfasis3 2 5" xfId="1861" xr:uid="{00000000-0005-0000-0000-0000D9000000}"/>
    <cellStyle name="20% - Énfasis3 2 6" xfId="2092" xr:uid="{00000000-0005-0000-0000-0000DA000000}"/>
    <cellStyle name="20% - Énfasis3 2 7" xfId="2310" xr:uid="{00000000-0005-0000-0000-0000DB000000}"/>
    <cellStyle name="20% - Énfasis3 2 8" xfId="2515" xr:uid="{00000000-0005-0000-0000-0000DC000000}"/>
    <cellStyle name="20% - Énfasis3 2 9" xfId="2716" xr:uid="{00000000-0005-0000-0000-0000DD000000}"/>
    <cellStyle name="20% - Énfasis3 3" xfId="34" xr:uid="{00000000-0005-0000-0000-0000DE000000}"/>
    <cellStyle name="20% - Énfasis3 3 10" xfId="2907" xr:uid="{00000000-0005-0000-0000-0000DF000000}"/>
    <cellStyle name="20% - Énfasis3 3 11" xfId="3081" xr:uid="{00000000-0005-0000-0000-0000E0000000}"/>
    <cellStyle name="20% - Énfasis3 3 12" xfId="3216" xr:uid="{00000000-0005-0000-0000-0000E1000000}"/>
    <cellStyle name="20% - Énfasis3 3 2" xfId="506" xr:uid="{00000000-0005-0000-0000-0000E2000000}"/>
    <cellStyle name="20% - Énfasis3 3 2 10" xfId="3080" xr:uid="{00000000-0005-0000-0000-0000E3000000}"/>
    <cellStyle name="20% - Énfasis3 3 2 11" xfId="3215" xr:uid="{00000000-0005-0000-0000-0000E4000000}"/>
    <cellStyle name="20% - Énfasis3 3 2 2" xfId="507" xr:uid="{00000000-0005-0000-0000-0000E5000000}"/>
    <cellStyle name="20% - Énfasis3 3 2 3" xfId="1043" xr:uid="{00000000-0005-0000-0000-0000E6000000}"/>
    <cellStyle name="20% - Énfasis3 3 2 4" xfId="1858" xr:uid="{00000000-0005-0000-0000-0000E7000000}"/>
    <cellStyle name="20% - Énfasis3 3 2 5" xfId="2089" xr:uid="{00000000-0005-0000-0000-0000E8000000}"/>
    <cellStyle name="20% - Énfasis3 3 2 6" xfId="2307" xr:uid="{00000000-0005-0000-0000-0000E9000000}"/>
    <cellStyle name="20% - Énfasis3 3 2 7" xfId="2512" xr:uid="{00000000-0005-0000-0000-0000EA000000}"/>
    <cellStyle name="20% - Énfasis3 3 2 8" xfId="2713" xr:uid="{00000000-0005-0000-0000-0000EB000000}"/>
    <cellStyle name="20% - Énfasis3 3 2 9" xfId="2906" xr:uid="{00000000-0005-0000-0000-0000EC000000}"/>
    <cellStyle name="20% - Énfasis3 3 3" xfId="508" xr:uid="{00000000-0005-0000-0000-0000ED000000}"/>
    <cellStyle name="20% - Énfasis3 3 4" xfId="1044" xr:uid="{00000000-0005-0000-0000-0000EE000000}"/>
    <cellStyle name="20% - Énfasis3 3 5" xfId="1859" xr:uid="{00000000-0005-0000-0000-0000EF000000}"/>
    <cellStyle name="20% - Énfasis3 3 6" xfId="2090" xr:uid="{00000000-0005-0000-0000-0000F0000000}"/>
    <cellStyle name="20% - Énfasis3 3 7" xfId="2308" xr:uid="{00000000-0005-0000-0000-0000F1000000}"/>
    <cellStyle name="20% - Énfasis3 3 8" xfId="2513" xr:uid="{00000000-0005-0000-0000-0000F2000000}"/>
    <cellStyle name="20% - Énfasis3 3 9" xfId="2714" xr:uid="{00000000-0005-0000-0000-0000F3000000}"/>
    <cellStyle name="20% - Énfasis3 4" xfId="35" xr:uid="{00000000-0005-0000-0000-0000F4000000}"/>
    <cellStyle name="20% - Énfasis3 5" xfId="36" xr:uid="{00000000-0005-0000-0000-0000F5000000}"/>
    <cellStyle name="20% - Énfasis3 6" xfId="37" xr:uid="{00000000-0005-0000-0000-0000F6000000}"/>
    <cellStyle name="20% - Énfasis3 7" xfId="502" xr:uid="{00000000-0005-0000-0000-0000F7000000}"/>
    <cellStyle name="20% - Énfasis3 8" xfId="1068" xr:uid="{00000000-0005-0000-0000-0000F8000000}"/>
    <cellStyle name="20% - Énfasis3 9" xfId="1862" xr:uid="{00000000-0005-0000-0000-0000F9000000}"/>
    <cellStyle name="20% - Énfasis4 10" xfId="2084" xr:uid="{00000000-0005-0000-0000-0000FA000000}"/>
    <cellStyle name="20% - Énfasis4 11" xfId="2302" xr:uid="{00000000-0005-0000-0000-0000FB000000}"/>
    <cellStyle name="20% - Énfasis4 12" xfId="2507" xr:uid="{00000000-0005-0000-0000-0000FC000000}"/>
    <cellStyle name="20% - Énfasis4 13" xfId="2708" xr:uid="{00000000-0005-0000-0000-0000FD000000}"/>
    <cellStyle name="20% - Énfasis4 14" xfId="2901" xr:uid="{00000000-0005-0000-0000-0000FE000000}"/>
    <cellStyle name="20% - Énfasis4 15" xfId="3077" xr:uid="{00000000-0005-0000-0000-0000FF000000}"/>
    <cellStyle name="20% - Énfasis4 16" xfId="3212" xr:uid="{00000000-0005-0000-0000-000000010000}"/>
    <cellStyle name="20% - Énfasis4 2" xfId="38" xr:uid="{00000000-0005-0000-0000-000001010000}"/>
    <cellStyle name="20% - Énfasis4 2 10" xfId="2900" xr:uid="{00000000-0005-0000-0000-000002010000}"/>
    <cellStyle name="20% - Énfasis4 2 11" xfId="3076" xr:uid="{00000000-0005-0000-0000-000003010000}"/>
    <cellStyle name="20% - Énfasis4 2 12" xfId="3211" xr:uid="{00000000-0005-0000-0000-000004010000}"/>
    <cellStyle name="20% - Énfasis4 2 2" xfId="513" xr:uid="{00000000-0005-0000-0000-000005010000}"/>
    <cellStyle name="20% - Énfasis4 2 2 10" xfId="3075" xr:uid="{00000000-0005-0000-0000-000006010000}"/>
    <cellStyle name="20% - Énfasis4 2 2 11" xfId="3210" xr:uid="{00000000-0005-0000-0000-000007010000}"/>
    <cellStyle name="20% - Énfasis4 2 2 2" xfId="514" xr:uid="{00000000-0005-0000-0000-000008010000}"/>
    <cellStyle name="20% - Énfasis4 2 2 3" xfId="1024" xr:uid="{00000000-0005-0000-0000-000009010000}"/>
    <cellStyle name="20% - Énfasis4 2 2 4" xfId="1851" xr:uid="{00000000-0005-0000-0000-00000A010000}"/>
    <cellStyle name="20% - Énfasis4 2 2 5" xfId="2082" xr:uid="{00000000-0005-0000-0000-00000B010000}"/>
    <cellStyle name="20% - Énfasis4 2 2 6" xfId="2300" xr:uid="{00000000-0005-0000-0000-00000C010000}"/>
    <cellStyle name="20% - Énfasis4 2 2 7" xfId="2505" xr:uid="{00000000-0005-0000-0000-00000D010000}"/>
    <cellStyle name="20% - Énfasis4 2 2 8" xfId="2706" xr:uid="{00000000-0005-0000-0000-00000E010000}"/>
    <cellStyle name="20% - Énfasis4 2 2 9" xfId="2899" xr:uid="{00000000-0005-0000-0000-00000F010000}"/>
    <cellStyle name="20% - Énfasis4 2 3" xfId="515" xr:uid="{00000000-0005-0000-0000-000010010000}"/>
    <cellStyle name="20% - Énfasis4 2 4" xfId="1025" xr:uid="{00000000-0005-0000-0000-000011010000}"/>
    <cellStyle name="20% - Énfasis4 2 5" xfId="1852" xr:uid="{00000000-0005-0000-0000-000012010000}"/>
    <cellStyle name="20% - Énfasis4 2 6" xfId="2083" xr:uid="{00000000-0005-0000-0000-000013010000}"/>
    <cellStyle name="20% - Énfasis4 2 7" xfId="2301" xr:uid="{00000000-0005-0000-0000-000014010000}"/>
    <cellStyle name="20% - Énfasis4 2 8" xfId="2506" xr:uid="{00000000-0005-0000-0000-000015010000}"/>
    <cellStyle name="20% - Énfasis4 2 9" xfId="2707" xr:uid="{00000000-0005-0000-0000-000016010000}"/>
    <cellStyle name="20% - Énfasis4 3" xfId="39" xr:uid="{00000000-0005-0000-0000-000017010000}"/>
    <cellStyle name="20% - Énfasis4 3 10" xfId="2896" xr:uid="{00000000-0005-0000-0000-000018010000}"/>
    <cellStyle name="20% - Énfasis4 3 11" xfId="3072" xr:uid="{00000000-0005-0000-0000-000019010000}"/>
    <cellStyle name="20% - Énfasis4 3 12" xfId="3207" xr:uid="{00000000-0005-0000-0000-00001A010000}"/>
    <cellStyle name="20% - Énfasis4 3 2" xfId="516" xr:uid="{00000000-0005-0000-0000-00001B010000}"/>
    <cellStyle name="20% - Énfasis4 3 2 10" xfId="3071" xr:uid="{00000000-0005-0000-0000-00001C010000}"/>
    <cellStyle name="20% - Énfasis4 3 2 11" xfId="3206" xr:uid="{00000000-0005-0000-0000-00001D010000}"/>
    <cellStyle name="20% - Énfasis4 3 2 2" xfId="517" xr:uid="{00000000-0005-0000-0000-00001E010000}"/>
    <cellStyle name="20% - Énfasis4 3 2 3" xfId="1005" xr:uid="{00000000-0005-0000-0000-00001F010000}"/>
    <cellStyle name="20% - Énfasis4 3 2 4" xfId="1847" xr:uid="{00000000-0005-0000-0000-000020010000}"/>
    <cellStyle name="20% - Énfasis4 3 2 5" xfId="2078" xr:uid="{00000000-0005-0000-0000-000021010000}"/>
    <cellStyle name="20% - Énfasis4 3 2 6" xfId="2296" xr:uid="{00000000-0005-0000-0000-000022010000}"/>
    <cellStyle name="20% - Énfasis4 3 2 7" xfId="2501" xr:uid="{00000000-0005-0000-0000-000023010000}"/>
    <cellStyle name="20% - Énfasis4 3 2 8" xfId="2702" xr:uid="{00000000-0005-0000-0000-000024010000}"/>
    <cellStyle name="20% - Énfasis4 3 2 9" xfId="2895" xr:uid="{00000000-0005-0000-0000-000025010000}"/>
    <cellStyle name="20% - Énfasis4 3 3" xfId="518" xr:uid="{00000000-0005-0000-0000-000026010000}"/>
    <cellStyle name="20% - Énfasis4 3 4" xfId="1008" xr:uid="{00000000-0005-0000-0000-000027010000}"/>
    <cellStyle name="20% - Énfasis4 3 5" xfId="1848" xr:uid="{00000000-0005-0000-0000-000028010000}"/>
    <cellStyle name="20% - Énfasis4 3 6" xfId="2079" xr:uid="{00000000-0005-0000-0000-000029010000}"/>
    <cellStyle name="20% - Énfasis4 3 7" xfId="2297" xr:uid="{00000000-0005-0000-0000-00002A010000}"/>
    <cellStyle name="20% - Énfasis4 3 8" xfId="2502" xr:uid="{00000000-0005-0000-0000-00002B010000}"/>
    <cellStyle name="20% - Énfasis4 3 9" xfId="2703" xr:uid="{00000000-0005-0000-0000-00002C010000}"/>
    <cellStyle name="20% - Énfasis4 4" xfId="40" xr:uid="{00000000-0005-0000-0000-00002D010000}"/>
    <cellStyle name="20% - Énfasis4 5" xfId="41" xr:uid="{00000000-0005-0000-0000-00002E010000}"/>
    <cellStyle name="20% - Énfasis4 6" xfId="42" xr:uid="{00000000-0005-0000-0000-00002F010000}"/>
    <cellStyle name="20% - Énfasis4 7" xfId="512" xr:uid="{00000000-0005-0000-0000-000030010000}"/>
    <cellStyle name="20% - Énfasis4 8" xfId="1031" xr:uid="{00000000-0005-0000-0000-000031010000}"/>
    <cellStyle name="20% - Énfasis4 9" xfId="1853" xr:uid="{00000000-0005-0000-0000-000032010000}"/>
    <cellStyle name="20% - Énfasis5 10" xfId="2074" xr:uid="{00000000-0005-0000-0000-000033010000}"/>
    <cellStyle name="20% - Énfasis5 11" xfId="2292" xr:uid="{00000000-0005-0000-0000-000034010000}"/>
    <cellStyle name="20% - Énfasis5 12" xfId="2499" xr:uid="{00000000-0005-0000-0000-000035010000}"/>
    <cellStyle name="20% - Énfasis5 13" xfId="2700" xr:uid="{00000000-0005-0000-0000-000036010000}"/>
    <cellStyle name="20% - Énfasis5 14" xfId="2893" xr:uid="{00000000-0005-0000-0000-000037010000}"/>
    <cellStyle name="20% - Énfasis5 15" xfId="3068" xr:uid="{00000000-0005-0000-0000-000038010000}"/>
    <cellStyle name="20% - Énfasis5 16" xfId="3205" xr:uid="{00000000-0005-0000-0000-000039010000}"/>
    <cellStyle name="20% - Énfasis5 2" xfId="43" xr:uid="{00000000-0005-0000-0000-00003A010000}"/>
    <cellStyle name="20% - Énfasis5 2 10" xfId="2892" xr:uid="{00000000-0005-0000-0000-00003B010000}"/>
    <cellStyle name="20% - Énfasis5 2 11" xfId="3067" xr:uid="{00000000-0005-0000-0000-00003C010000}"/>
    <cellStyle name="20% - Énfasis5 2 12" xfId="3204" xr:uid="{00000000-0005-0000-0000-00003D010000}"/>
    <cellStyle name="20% - Énfasis5 2 2" xfId="523" xr:uid="{00000000-0005-0000-0000-00003E010000}"/>
    <cellStyle name="20% - Énfasis5 2 2 10" xfId="3066" xr:uid="{00000000-0005-0000-0000-00003F010000}"/>
    <cellStyle name="20% - Énfasis5 2 2 11" xfId="3203" xr:uid="{00000000-0005-0000-0000-000040010000}"/>
    <cellStyle name="20% - Énfasis5 2 2 2" xfId="524" xr:uid="{00000000-0005-0000-0000-000041010000}"/>
    <cellStyle name="20% - Énfasis5 2 2 3" xfId="992" xr:uid="{00000000-0005-0000-0000-000042010000}"/>
    <cellStyle name="20% - Énfasis5 2 2 4" xfId="1841" xr:uid="{00000000-0005-0000-0000-000043010000}"/>
    <cellStyle name="20% - Énfasis5 2 2 5" xfId="2072" xr:uid="{00000000-0005-0000-0000-000044010000}"/>
    <cellStyle name="20% - Énfasis5 2 2 6" xfId="2290" xr:uid="{00000000-0005-0000-0000-000045010000}"/>
    <cellStyle name="20% - Énfasis5 2 2 7" xfId="2497" xr:uid="{00000000-0005-0000-0000-000046010000}"/>
    <cellStyle name="20% - Énfasis5 2 2 8" xfId="2698" xr:uid="{00000000-0005-0000-0000-000047010000}"/>
    <cellStyle name="20% - Énfasis5 2 2 9" xfId="2891" xr:uid="{00000000-0005-0000-0000-000048010000}"/>
    <cellStyle name="20% - Énfasis5 2 3" xfId="525" xr:uid="{00000000-0005-0000-0000-000049010000}"/>
    <cellStyle name="20% - Énfasis5 2 4" xfId="996" xr:uid="{00000000-0005-0000-0000-00004A010000}"/>
    <cellStyle name="20% - Énfasis5 2 5" xfId="1842" xr:uid="{00000000-0005-0000-0000-00004B010000}"/>
    <cellStyle name="20% - Énfasis5 2 6" xfId="2073" xr:uid="{00000000-0005-0000-0000-00004C010000}"/>
    <cellStyle name="20% - Énfasis5 2 7" xfId="2291" xr:uid="{00000000-0005-0000-0000-00004D010000}"/>
    <cellStyle name="20% - Énfasis5 2 8" xfId="2498" xr:uid="{00000000-0005-0000-0000-00004E010000}"/>
    <cellStyle name="20% - Énfasis5 2 9" xfId="2699" xr:uid="{00000000-0005-0000-0000-00004F010000}"/>
    <cellStyle name="20% - Énfasis5 3" xfId="44" xr:uid="{00000000-0005-0000-0000-000050010000}"/>
    <cellStyle name="20% - Énfasis5 3 10" xfId="2889" xr:uid="{00000000-0005-0000-0000-000051010000}"/>
    <cellStyle name="20% - Énfasis5 3 11" xfId="3064" xr:uid="{00000000-0005-0000-0000-000052010000}"/>
    <cellStyle name="20% - Énfasis5 3 12" xfId="3202" xr:uid="{00000000-0005-0000-0000-000053010000}"/>
    <cellStyle name="20% - Énfasis5 3 2" xfId="526" xr:uid="{00000000-0005-0000-0000-000054010000}"/>
    <cellStyle name="20% - Énfasis5 3 2 10" xfId="3063" xr:uid="{00000000-0005-0000-0000-000055010000}"/>
    <cellStyle name="20% - Énfasis5 3 2 11" xfId="3201" xr:uid="{00000000-0005-0000-0000-000056010000}"/>
    <cellStyle name="20% - Énfasis5 3 2 2" xfId="527" xr:uid="{00000000-0005-0000-0000-000057010000}"/>
    <cellStyle name="20% - Énfasis5 3 2 3" xfId="974" xr:uid="{00000000-0005-0000-0000-000058010000}"/>
    <cellStyle name="20% - Énfasis5 3 2 4" xfId="1838" xr:uid="{00000000-0005-0000-0000-000059010000}"/>
    <cellStyle name="20% - Énfasis5 3 2 5" xfId="2069" xr:uid="{00000000-0005-0000-0000-00005A010000}"/>
    <cellStyle name="20% - Énfasis5 3 2 6" xfId="2287" xr:uid="{00000000-0005-0000-0000-00005B010000}"/>
    <cellStyle name="20% - Énfasis5 3 2 7" xfId="2494" xr:uid="{00000000-0005-0000-0000-00005C010000}"/>
    <cellStyle name="20% - Énfasis5 3 2 8" xfId="2695" xr:uid="{00000000-0005-0000-0000-00005D010000}"/>
    <cellStyle name="20% - Énfasis5 3 2 9" xfId="2888" xr:uid="{00000000-0005-0000-0000-00005E010000}"/>
    <cellStyle name="20% - Énfasis5 3 3" xfId="528" xr:uid="{00000000-0005-0000-0000-00005F010000}"/>
    <cellStyle name="20% - Énfasis5 3 4" xfId="975" xr:uid="{00000000-0005-0000-0000-000060010000}"/>
    <cellStyle name="20% - Énfasis5 3 5" xfId="1839" xr:uid="{00000000-0005-0000-0000-000061010000}"/>
    <cellStyle name="20% - Énfasis5 3 6" xfId="2070" xr:uid="{00000000-0005-0000-0000-000062010000}"/>
    <cellStyle name="20% - Énfasis5 3 7" xfId="2288" xr:uid="{00000000-0005-0000-0000-000063010000}"/>
    <cellStyle name="20% - Énfasis5 3 8" xfId="2495" xr:uid="{00000000-0005-0000-0000-000064010000}"/>
    <cellStyle name="20% - Énfasis5 3 9" xfId="2696" xr:uid="{00000000-0005-0000-0000-000065010000}"/>
    <cellStyle name="20% - Énfasis5 4" xfId="45" xr:uid="{00000000-0005-0000-0000-000066010000}"/>
    <cellStyle name="20% - Énfasis5 5" xfId="46" xr:uid="{00000000-0005-0000-0000-000067010000}"/>
    <cellStyle name="20% - Énfasis5 6" xfId="47" xr:uid="{00000000-0005-0000-0000-000068010000}"/>
    <cellStyle name="20% - Énfasis5 7" xfId="522" xr:uid="{00000000-0005-0000-0000-000069010000}"/>
    <cellStyle name="20% - Énfasis5 8" xfId="998" xr:uid="{00000000-0005-0000-0000-00006A010000}"/>
    <cellStyle name="20% - Énfasis5 9" xfId="1843" xr:uid="{00000000-0005-0000-0000-00006B010000}"/>
    <cellStyle name="20% - Énfasis6 10" xfId="2065" xr:uid="{00000000-0005-0000-0000-00006C010000}"/>
    <cellStyle name="20% - Énfasis6 11" xfId="2284" xr:uid="{00000000-0005-0000-0000-00006D010000}"/>
    <cellStyle name="20% - Énfasis6 12" xfId="2492" xr:uid="{00000000-0005-0000-0000-00006E010000}"/>
    <cellStyle name="20% - Énfasis6 13" xfId="2693" xr:uid="{00000000-0005-0000-0000-00006F010000}"/>
    <cellStyle name="20% - Énfasis6 14" xfId="2886" xr:uid="{00000000-0005-0000-0000-000070010000}"/>
    <cellStyle name="20% - Énfasis6 15" xfId="3061" xr:uid="{00000000-0005-0000-0000-000071010000}"/>
    <cellStyle name="20% - Énfasis6 16" xfId="3200" xr:uid="{00000000-0005-0000-0000-000072010000}"/>
    <cellStyle name="20% - Énfasis6 2" xfId="48" xr:uid="{00000000-0005-0000-0000-000073010000}"/>
    <cellStyle name="20% - Énfasis6 2 10" xfId="2885" xr:uid="{00000000-0005-0000-0000-000074010000}"/>
    <cellStyle name="20% - Énfasis6 2 11" xfId="3060" xr:uid="{00000000-0005-0000-0000-000075010000}"/>
    <cellStyle name="20% - Énfasis6 2 12" xfId="3199" xr:uid="{00000000-0005-0000-0000-000076010000}"/>
    <cellStyle name="20% - Énfasis6 2 2" xfId="533" xr:uid="{00000000-0005-0000-0000-000077010000}"/>
    <cellStyle name="20% - Énfasis6 2 2 10" xfId="3059" xr:uid="{00000000-0005-0000-0000-000078010000}"/>
    <cellStyle name="20% - Énfasis6 2 2 11" xfId="3198" xr:uid="{00000000-0005-0000-0000-000079010000}"/>
    <cellStyle name="20% - Énfasis6 2 2 2" xfId="534" xr:uid="{00000000-0005-0000-0000-00007A010000}"/>
    <cellStyle name="20% - Énfasis6 2 2 3" xfId="946" xr:uid="{00000000-0005-0000-0000-00007B010000}"/>
    <cellStyle name="20% - Énfasis6 2 2 4" xfId="1831" xr:uid="{00000000-0005-0000-0000-00007C010000}"/>
    <cellStyle name="20% - Énfasis6 2 2 5" xfId="2063" xr:uid="{00000000-0005-0000-0000-00007D010000}"/>
    <cellStyle name="20% - Énfasis6 2 2 6" xfId="2282" xr:uid="{00000000-0005-0000-0000-00007E010000}"/>
    <cellStyle name="20% - Énfasis6 2 2 7" xfId="2490" xr:uid="{00000000-0005-0000-0000-00007F010000}"/>
    <cellStyle name="20% - Énfasis6 2 2 8" xfId="2691" xr:uid="{00000000-0005-0000-0000-000080010000}"/>
    <cellStyle name="20% - Énfasis6 2 2 9" xfId="2884" xr:uid="{00000000-0005-0000-0000-000081010000}"/>
    <cellStyle name="20% - Énfasis6 2 3" xfId="535" xr:uid="{00000000-0005-0000-0000-000082010000}"/>
    <cellStyle name="20% - Énfasis6 2 4" xfId="947" xr:uid="{00000000-0005-0000-0000-000083010000}"/>
    <cellStyle name="20% - Énfasis6 2 5" xfId="1832" xr:uid="{00000000-0005-0000-0000-000084010000}"/>
    <cellStyle name="20% - Énfasis6 2 6" xfId="2064" xr:uid="{00000000-0005-0000-0000-000085010000}"/>
    <cellStyle name="20% - Énfasis6 2 7" xfId="2283" xr:uid="{00000000-0005-0000-0000-000086010000}"/>
    <cellStyle name="20% - Énfasis6 2 8" xfId="2491" xr:uid="{00000000-0005-0000-0000-000087010000}"/>
    <cellStyle name="20% - Énfasis6 2 9" xfId="2692" xr:uid="{00000000-0005-0000-0000-000088010000}"/>
    <cellStyle name="20% - Énfasis6 3" xfId="49" xr:uid="{00000000-0005-0000-0000-000089010000}"/>
    <cellStyle name="20% - Énfasis6 3 10" xfId="2883" xr:uid="{00000000-0005-0000-0000-00008A010000}"/>
    <cellStyle name="20% - Énfasis6 3 11" xfId="3058" xr:uid="{00000000-0005-0000-0000-00008B010000}"/>
    <cellStyle name="20% - Énfasis6 3 12" xfId="3197" xr:uid="{00000000-0005-0000-0000-00008C010000}"/>
    <cellStyle name="20% - Énfasis6 3 2" xfId="536" xr:uid="{00000000-0005-0000-0000-00008D010000}"/>
    <cellStyle name="20% - Énfasis6 3 2 10" xfId="3056" xr:uid="{00000000-0005-0000-0000-00008E010000}"/>
    <cellStyle name="20% - Énfasis6 3 2 11" xfId="3195" xr:uid="{00000000-0005-0000-0000-00008F010000}"/>
    <cellStyle name="20% - Énfasis6 3 2 2" xfId="537" xr:uid="{00000000-0005-0000-0000-000090010000}"/>
    <cellStyle name="20% - Énfasis6 3 2 3" xfId="942" xr:uid="{00000000-0005-0000-0000-000091010000}"/>
    <cellStyle name="20% - Énfasis6 3 2 4" xfId="1827" xr:uid="{00000000-0005-0000-0000-000092010000}"/>
    <cellStyle name="20% - Énfasis6 3 2 5" xfId="2059" xr:uid="{00000000-0005-0000-0000-000093010000}"/>
    <cellStyle name="20% - Énfasis6 3 2 6" xfId="2278" xr:uid="{00000000-0005-0000-0000-000094010000}"/>
    <cellStyle name="20% - Énfasis6 3 2 7" xfId="2487" xr:uid="{00000000-0005-0000-0000-000095010000}"/>
    <cellStyle name="20% - Énfasis6 3 2 8" xfId="2688" xr:uid="{00000000-0005-0000-0000-000096010000}"/>
    <cellStyle name="20% - Énfasis6 3 2 9" xfId="2881" xr:uid="{00000000-0005-0000-0000-000097010000}"/>
    <cellStyle name="20% - Énfasis6 3 3" xfId="538" xr:uid="{00000000-0005-0000-0000-000098010000}"/>
    <cellStyle name="20% - Énfasis6 3 4" xfId="944" xr:uid="{00000000-0005-0000-0000-000099010000}"/>
    <cellStyle name="20% - Énfasis6 3 5" xfId="1829" xr:uid="{00000000-0005-0000-0000-00009A010000}"/>
    <cellStyle name="20% - Énfasis6 3 6" xfId="2061" xr:uid="{00000000-0005-0000-0000-00009B010000}"/>
    <cellStyle name="20% - Énfasis6 3 7" xfId="2280" xr:uid="{00000000-0005-0000-0000-00009C010000}"/>
    <cellStyle name="20% - Énfasis6 3 8" xfId="2489" xr:uid="{00000000-0005-0000-0000-00009D010000}"/>
    <cellStyle name="20% - Énfasis6 3 9" xfId="2690" xr:uid="{00000000-0005-0000-0000-00009E010000}"/>
    <cellStyle name="20% - Énfasis6 4" xfId="50" xr:uid="{00000000-0005-0000-0000-00009F010000}"/>
    <cellStyle name="20% - Énfasis6 5" xfId="51" xr:uid="{00000000-0005-0000-0000-0000A0010000}"/>
    <cellStyle name="20% - Énfasis6 6" xfId="52" xr:uid="{00000000-0005-0000-0000-0000A1010000}"/>
    <cellStyle name="20% - Énfasis6 7" xfId="532" xr:uid="{00000000-0005-0000-0000-0000A2010000}"/>
    <cellStyle name="20% - Énfasis6 8" xfId="966" xr:uid="{00000000-0005-0000-0000-0000A3010000}"/>
    <cellStyle name="20% - Énfasis6 9" xfId="1833" xr:uid="{00000000-0005-0000-0000-0000A4010000}"/>
    <cellStyle name="40% - Accent1" xfId="53" xr:uid="{00000000-0005-0000-0000-0000A5010000}"/>
    <cellStyle name="40% - Accent2" xfId="54" xr:uid="{00000000-0005-0000-0000-0000A6010000}"/>
    <cellStyle name="40% - Accent3" xfId="55" xr:uid="{00000000-0005-0000-0000-0000A7010000}"/>
    <cellStyle name="40% - Accent4" xfId="56" xr:uid="{00000000-0005-0000-0000-0000A8010000}"/>
    <cellStyle name="40% - Accent5" xfId="57" xr:uid="{00000000-0005-0000-0000-0000A9010000}"/>
    <cellStyle name="40% - Accent6" xfId="58" xr:uid="{00000000-0005-0000-0000-0000AA010000}"/>
    <cellStyle name="40% - akcent 1" xfId="59" xr:uid="{00000000-0005-0000-0000-0000AB010000}"/>
    <cellStyle name="40% - akcent 2" xfId="60" xr:uid="{00000000-0005-0000-0000-0000AC010000}"/>
    <cellStyle name="40% - akcent 3" xfId="61" xr:uid="{00000000-0005-0000-0000-0000AD010000}"/>
    <cellStyle name="40% - akcent 4" xfId="62" xr:uid="{00000000-0005-0000-0000-0000AE010000}"/>
    <cellStyle name="40% - akcent 5" xfId="63" xr:uid="{00000000-0005-0000-0000-0000AF010000}"/>
    <cellStyle name="40% - akcent 6" xfId="64" xr:uid="{00000000-0005-0000-0000-0000B0010000}"/>
    <cellStyle name="40% - Ênfase1" xfId="3370" xr:uid="{00000000-0005-0000-0000-0000B1010000}"/>
    <cellStyle name="40% - Ênfase2" xfId="3371" xr:uid="{00000000-0005-0000-0000-0000B2010000}"/>
    <cellStyle name="40% - Ênfase3" xfId="3372" xr:uid="{00000000-0005-0000-0000-0000B3010000}"/>
    <cellStyle name="40% - Ênfase4" xfId="3373" xr:uid="{00000000-0005-0000-0000-0000B4010000}"/>
    <cellStyle name="40% - Ênfase5" xfId="3374" xr:uid="{00000000-0005-0000-0000-0000B5010000}"/>
    <cellStyle name="40% - Ênfase6" xfId="3375" xr:uid="{00000000-0005-0000-0000-0000B6010000}"/>
    <cellStyle name="40% - Énfasis1 10" xfId="2043" xr:uid="{00000000-0005-0000-0000-0000B7010000}"/>
    <cellStyle name="40% - Énfasis1 11" xfId="2262" xr:uid="{00000000-0005-0000-0000-0000B8010000}"/>
    <cellStyle name="40% - Énfasis1 12" xfId="2473" xr:uid="{00000000-0005-0000-0000-0000B9010000}"/>
    <cellStyle name="40% - Énfasis1 13" xfId="2675" xr:uid="{00000000-0005-0000-0000-0000BA010000}"/>
    <cellStyle name="40% - Énfasis1 14" xfId="2868" xr:uid="{00000000-0005-0000-0000-0000BB010000}"/>
    <cellStyle name="40% - Énfasis1 15" xfId="3043" xr:uid="{00000000-0005-0000-0000-0000BC010000}"/>
    <cellStyle name="40% - Énfasis1 16" xfId="3190" xr:uid="{00000000-0005-0000-0000-0000BD010000}"/>
    <cellStyle name="40% - Énfasis1 2" xfId="65" xr:uid="{00000000-0005-0000-0000-0000BE010000}"/>
    <cellStyle name="40% - Énfasis1 2 10" xfId="2866" xr:uid="{00000000-0005-0000-0000-0000BF010000}"/>
    <cellStyle name="40% - Énfasis1 2 11" xfId="3041" xr:uid="{00000000-0005-0000-0000-0000C0010000}"/>
    <cellStyle name="40% - Énfasis1 2 12" xfId="3188" xr:uid="{00000000-0005-0000-0000-0000C1010000}"/>
    <cellStyle name="40% - Énfasis1 2 2" xfId="555" xr:uid="{00000000-0005-0000-0000-0000C2010000}"/>
    <cellStyle name="40% - Énfasis1 2 2 10" xfId="3040" xr:uid="{00000000-0005-0000-0000-0000C3010000}"/>
    <cellStyle name="40% - Énfasis1 2 2 11" xfId="3187" xr:uid="{00000000-0005-0000-0000-0000C4010000}"/>
    <cellStyle name="40% - Énfasis1 2 2 2" xfId="556" xr:uid="{00000000-0005-0000-0000-0000C5010000}"/>
    <cellStyle name="40% - Énfasis1 2 2 3" xfId="879" xr:uid="{00000000-0005-0000-0000-0000C6010000}"/>
    <cellStyle name="40% - Énfasis1 2 2 4" xfId="1804" xr:uid="{00000000-0005-0000-0000-0000C7010000}"/>
    <cellStyle name="40% - Énfasis1 2 2 5" xfId="2040" xr:uid="{00000000-0005-0000-0000-0000C8010000}"/>
    <cellStyle name="40% - Énfasis1 2 2 6" xfId="2259" xr:uid="{00000000-0005-0000-0000-0000C9010000}"/>
    <cellStyle name="40% - Énfasis1 2 2 7" xfId="2470" xr:uid="{00000000-0005-0000-0000-0000CA010000}"/>
    <cellStyle name="40% - Énfasis1 2 2 8" xfId="2672" xr:uid="{00000000-0005-0000-0000-0000CB010000}"/>
    <cellStyle name="40% - Énfasis1 2 2 9" xfId="2865" xr:uid="{00000000-0005-0000-0000-0000CC010000}"/>
    <cellStyle name="40% - Énfasis1 2 3" xfId="557" xr:uid="{00000000-0005-0000-0000-0000CD010000}"/>
    <cellStyle name="40% - Énfasis1 2 4" xfId="892" xr:uid="{00000000-0005-0000-0000-0000CE010000}"/>
    <cellStyle name="40% - Énfasis1 2 5" xfId="1805" xr:uid="{00000000-0005-0000-0000-0000CF010000}"/>
    <cellStyle name="40% - Énfasis1 2 6" xfId="2041" xr:uid="{00000000-0005-0000-0000-0000D0010000}"/>
    <cellStyle name="40% - Énfasis1 2 7" xfId="2260" xr:uid="{00000000-0005-0000-0000-0000D1010000}"/>
    <cellStyle name="40% - Énfasis1 2 8" xfId="2471" xr:uid="{00000000-0005-0000-0000-0000D2010000}"/>
    <cellStyle name="40% - Énfasis1 2 9" xfId="2673" xr:uid="{00000000-0005-0000-0000-0000D3010000}"/>
    <cellStyle name="40% - Énfasis1 3" xfId="66" xr:uid="{00000000-0005-0000-0000-0000D4010000}"/>
    <cellStyle name="40% - Énfasis1 3 10" xfId="2863" xr:uid="{00000000-0005-0000-0000-0000D5010000}"/>
    <cellStyle name="40% - Énfasis1 3 11" xfId="3038" xr:uid="{00000000-0005-0000-0000-0000D6010000}"/>
    <cellStyle name="40% - Énfasis1 3 12" xfId="3185" xr:uid="{00000000-0005-0000-0000-0000D7010000}"/>
    <cellStyle name="40% - Énfasis1 3 2" xfId="558" xr:uid="{00000000-0005-0000-0000-0000D8010000}"/>
    <cellStyle name="40% - Énfasis1 3 2 10" xfId="3037" xr:uid="{00000000-0005-0000-0000-0000D9010000}"/>
    <cellStyle name="40% - Énfasis1 3 2 11" xfId="3184" xr:uid="{00000000-0005-0000-0000-0000DA010000}"/>
    <cellStyle name="40% - Énfasis1 3 2 2" xfId="559" xr:uid="{00000000-0005-0000-0000-0000DB010000}"/>
    <cellStyle name="40% - Énfasis1 3 2 3" xfId="869" xr:uid="{00000000-0005-0000-0000-0000DC010000}"/>
    <cellStyle name="40% - Énfasis1 3 2 4" xfId="1800" xr:uid="{00000000-0005-0000-0000-0000DD010000}"/>
    <cellStyle name="40% - Énfasis1 3 2 5" xfId="2036" xr:uid="{00000000-0005-0000-0000-0000DE010000}"/>
    <cellStyle name="40% - Énfasis1 3 2 6" xfId="2255" xr:uid="{00000000-0005-0000-0000-0000DF010000}"/>
    <cellStyle name="40% - Énfasis1 3 2 7" xfId="2467" xr:uid="{00000000-0005-0000-0000-0000E0010000}"/>
    <cellStyle name="40% - Énfasis1 3 2 8" xfId="2669" xr:uid="{00000000-0005-0000-0000-0000E1010000}"/>
    <cellStyle name="40% - Énfasis1 3 2 9" xfId="2862" xr:uid="{00000000-0005-0000-0000-0000E2010000}"/>
    <cellStyle name="40% - Énfasis1 3 3" xfId="560" xr:uid="{00000000-0005-0000-0000-0000E3010000}"/>
    <cellStyle name="40% - Énfasis1 3 4" xfId="877" xr:uid="{00000000-0005-0000-0000-0000E4010000}"/>
    <cellStyle name="40% - Énfasis1 3 5" xfId="1801" xr:uid="{00000000-0005-0000-0000-0000E5010000}"/>
    <cellStyle name="40% - Énfasis1 3 6" xfId="2037" xr:uid="{00000000-0005-0000-0000-0000E6010000}"/>
    <cellStyle name="40% - Énfasis1 3 7" xfId="2256" xr:uid="{00000000-0005-0000-0000-0000E7010000}"/>
    <cellStyle name="40% - Énfasis1 3 8" xfId="2468" xr:uid="{00000000-0005-0000-0000-0000E8010000}"/>
    <cellStyle name="40% - Énfasis1 3 9" xfId="2670" xr:uid="{00000000-0005-0000-0000-0000E9010000}"/>
    <cellStyle name="40% - Énfasis1 4" xfId="67" xr:uid="{00000000-0005-0000-0000-0000EA010000}"/>
    <cellStyle name="40% - Énfasis1 5" xfId="68" xr:uid="{00000000-0005-0000-0000-0000EB010000}"/>
    <cellStyle name="40% - Énfasis1 6" xfId="69" xr:uid="{00000000-0005-0000-0000-0000EC010000}"/>
    <cellStyle name="40% - Énfasis1 7" xfId="554" xr:uid="{00000000-0005-0000-0000-0000ED010000}"/>
    <cellStyle name="40% - Énfasis1 8" xfId="893" xr:uid="{00000000-0005-0000-0000-0000EE010000}"/>
    <cellStyle name="40% - Énfasis1 9" xfId="1807" xr:uid="{00000000-0005-0000-0000-0000EF010000}"/>
    <cellStyle name="40% - Énfasis2 10" xfId="2031" xr:uid="{00000000-0005-0000-0000-0000F0010000}"/>
    <cellStyle name="40% - Énfasis2 11" xfId="2250" xr:uid="{00000000-0005-0000-0000-0000F1010000}"/>
    <cellStyle name="40% - Énfasis2 12" xfId="2462" xr:uid="{00000000-0005-0000-0000-0000F2010000}"/>
    <cellStyle name="40% - Énfasis2 13" xfId="2665" xr:uid="{00000000-0005-0000-0000-0000F3010000}"/>
    <cellStyle name="40% - Énfasis2 14" xfId="2858" xr:uid="{00000000-0005-0000-0000-0000F4010000}"/>
    <cellStyle name="40% - Énfasis2 15" xfId="3036" xr:uid="{00000000-0005-0000-0000-0000F5010000}"/>
    <cellStyle name="40% - Énfasis2 16" xfId="3183" xr:uid="{00000000-0005-0000-0000-0000F6010000}"/>
    <cellStyle name="40% - Énfasis2 2" xfId="70" xr:uid="{00000000-0005-0000-0000-0000F7010000}"/>
    <cellStyle name="40% - Énfasis2 2 10" xfId="2857" xr:uid="{00000000-0005-0000-0000-0000F8010000}"/>
    <cellStyle name="40% - Énfasis2 2 11" xfId="3035" xr:uid="{00000000-0005-0000-0000-0000F9010000}"/>
    <cellStyle name="40% - Énfasis2 2 12" xfId="3182" xr:uid="{00000000-0005-0000-0000-0000FA010000}"/>
    <cellStyle name="40% - Énfasis2 2 2" xfId="564" xr:uid="{00000000-0005-0000-0000-0000FB010000}"/>
    <cellStyle name="40% - Énfasis2 2 2 10" xfId="3034" xr:uid="{00000000-0005-0000-0000-0000FC010000}"/>
    <cellStyle name="40% - Énfasis2 2 2 11" xfId="3181" xr:uid="{00000000-0005-0000-0000-0000FD010000}"/>
    <cellStyle name="40% - Énfasis2 2 2 2" xfId="565" xr:uid="{00000000-0005-0000-0000-0000FE010000}"/>
    <cellStyle name="40% - Énfasis2 2 2 3" xfId="848" xr:uid="{00000000-0005-0000-0000-0000FF010000}"/>
    <cellStyle name="40% - Énfasis2 2 2 4" xfId="1793" xr:uid="{00000000-0005-0000-0000-000000020000}"/>
    <cellStyle name="40% - Énfasis2 2 2 5" xfId="2029" xr:uid="{00000000-0005-0000-0000-000001020000}"/>
    <cellStyle name="40% - Énfasis2 2 2 6" xfId="2248" xr:uid="{00000000-0005-0000-0000-000002020000}"/>
    <cellStyle name="40% - Énfasis2 2 2 7" xfId="2460" xr:uid="{00000000-0005-0000-0000-000003020000}"/>
    <cellStyle name="40% - Énfasis2 2 2 8" xfId="2663" xr:uid="{00000000-0005-0000-0000-000004020000}"/>
    <cellStyle name="40% - Énfasis2 2 2 9" xfId="2856" xr:uid="{00000000-0005-0000-0000-000005020000}"/>
    <cellStyle name="40% - Énfasis2 2 3" xfId="566" xr:uid="{00000000-0005-0000-0000-000006020000}"/>
    <cellStyle name="40% - Énfasis2 2 4" xfId="849" xr:uid="{00000000-0005-0000-0000-000007020000}"/>
    <cellStyle name="40% - Énfasis2 2 5" xfId="1794" xr:uid="{00000000-0005-0000-0000-000008020000}"/>
    <cellStyle name="40% - Énfasis2 2 6" xfId="2030" xr:uid="{00000000-0005-0000-0000-000009020000}"/>
    <cellStyle name="40% - Énfasis2 2 7" xfId="2249" xr:uid="{00000000-0005-0000-0000-00000A020000}"/>
    <cellStyle name="40% - Énfasis2 2 8" xfId="2461" xr:uid="{00000000-0005-0000-0000-00000B020000}"/>
    <cellStyle name="40% - Énfasis2 2 9" xfId="2664" xr:uid="{00000000-0005-0000-0000-00000C020000}"/>
    <cellStyle name="40% - Énfasis2 3" xfId="71" xr:uid="{00000000-0005-0000-0000-00000D020000}"/>
    <cellStyle name="40% - Énfasis2 3 10" xfId="2854" xr:uid="{00000000-0005-0000-0000-00000E020000}"/>
    <cellStyle name="40% - Énfasis2 3 11" xfId="3033" xr:uid="{00000000-0005-0000-0000-00000F020000}"/>
    <cellStyle name="40% - Énfasis2 3 12" xfId="3180" xr:uid="{00000000-0005-0000-0000-000010020000}"/>
    <cellStyle name="40% - Énfasis2 3 2" xfId="567" xr:uid="{00000000-0005-0000-0000-000011020000}"/>
    <cellStyle name="40% - Énfasis2 3 2 10" xfId="3031" xr:uid="{00000000-0005-0000-0000-000012020000}"/>
    <cellStyle name="40% - Énfasis2 3 2 11" xfId="3178" xr:uid="{00000000-0005-0000-0000-000013020000}"/>
    <cellStyle name="40% - Énfasis2 3 2 2" xfId="568" xr:uid="{00000000-0005-0000-0000-000014020000}"/>
    <cellStyle name="40% - Énfasis2 3 2 3" xfId="838" xr:uid="{00000000-0005-0000-0000-000015020000}"/>
    <cellStyle name="40% - Énfasis2 3 2 4" xfId="1789" xr:uid="{00000000-0005-0000-0000-000016020000}"/>
    <cellStyle name="40% - Énfasis2 3 2 5" xfId="2025" xr:uid="{00000000-0005-0000-0000-000017020000}"/>
    <cellStyle name="40% - Énfasis2 3 2 6" xfId="2244" xr:uid="{00000000-0005-0000-0000-000018020000}"/>
    <cellStyle name="40% - Énfasis2 3 2 7" xfId="2456" xr:uid="{00000000-0005-0000-0000-000019020000}"/>
    <cellStyle name="40% - Énfasis2 3 2 8" xfId="2659" xr:uid="{00000000-0005-0000-0000-00001A020000}"/>
    <cellStyle name="40% - Énfasis2 3 2 9" xfId="2852" xr:uid="{00000000-0005-0000-0000-00001B020000}"/>
    <cellStyle name="40% - Énfasis2 3 3" xfId="569" xr:uid="{00000000-0005-0000-0000-00001C020000}"/>
    <cellStyle name="40% - Énfasis2 3 4" xfId="839" xr:uid="{00000000-0005-0000-0000-00001D020000}"/>
    <cellStyle name="40% - Énfasis2 3 5" xfId="1791" xr:uid="{00000000-0005-0000-0000-00001E020000}"/>
    <cellStyle name="40% - Énfasis2 3 6" xfId="2027" xr:uid="{00000000-0005-0000-0000-00001F020000}"/>
    <cellStyle name="40% - Énfasis2 3 7" xfId="2246" xr:uid="{00000000-0005-0000-0000-000020020000}"/>
    <cellStyle name="40% - Énfasis2 3 8" xfId="2458" xr:uid="{00000000-0005-0000-0000-000021020000}"/>
    <cellStyle name="40% - Énfasis2 3 9" xfId="2661" xr:uid="{00000000-0005-0000-0000-000022020000}"/>
    <cellStyle name="40% - Énfasis2 4" xfId="72" xr:uid="{00000000-0005-0000-0000-000023020000}"/>
    <cellStyle name="40% - Énfasis2 5" xfId="73" xr:uid="{00000000-0005-0000-0000-000024020000}"/>
    <cellStyle name="40% - Énfasis2 6" xfId="74" xr:uid="{00000000-0005-0000-0000-000025020000}"/>
    <cellStyle name="40% - Énfasis2 7" xfId="563" xr:uid="{00000000-0005-0000-0000-000026020000}"/>
    <cellStyle name="40% - Énfasis2 8" xfId="857" xr:uid="{00000000-0005-0000-0000-000027020000}"/>
    <cellStyle name="40% - Énfasis2 9" xfId="1795" xr:uid="{00000000-0005-0000-0000-000028020000}"/>
    <cellStyle name="40% - Énfasis3 10" xfId="2019" xr:uid="{00000000-0005-0000-0000-000029020000}"/>
    <cellStyle name="40% - Énfasis3 11" xfId="2238" xr:uid="{00000000-0005-0000-0000-00002A020000}"/>
    <cellStyle name="40% - Énfasis3 12" xfId="2451" xr:uid="{00000000-0005-0000-0000-00002B020000}"/>
    <cellStyle name="40% - Énfasis3 13" xfId="2654" xr:uid="{00000000-0005-0000-0000-00002C020000}"/>
    <cellStyle name="40% - Énfasis3 14" xfId="2847" xr:uid="{00000000-0005-0000-0000-00002D020000}"/>
    <cellStyle name="40% - Énfasis3 15" xfId="3027" xr:uid="{00000000-0005-0000-0000-00002E020000}"/>
    <cellStyle name="40% - Énfasis3 16" xfId="3176" xr:uid="{00000000-0005-0000-0000-00002F020000}"/>
    <cellStyle name="40% - Énfasis3 2" xfId="75" xr:uid="{00000000-0005-0000-0000-000030020000}"/>
    <cellStyle name="40% - Énfasis3 2 10" xfId="2846" xr:uid="{00000000-0005-0000-0000-000031020000}"/>
    <cellStyle name="40% - Énfasis3 2 11" xfId="3026" xr:uid="{00000000-0005-0000-0000-000032020000}"/>
    <cellStyle name="40% - Énfasis3 2 12" xfId="3175" xr:uid="{00000000-0005-0000-0000-000033020000}"/>
    <cellStyle name="40% - Énfasis3 2 2" xfId="574" xr:uid="{00000000-0005-0000-0000-000034020000}"/>
    <cellStyle name="40% - Énfasis3 2 2 10" xfId="3023" xr:uid="{00000000-0005-0000-0000-000035020000}"/>
    <cellStyle name="40% - Énfasis3 2 2 11" xfId="3172" xr:uid="{00000000-0005-0000-0000-000036020000}"/>
    <cellStyle name="40% - Énfasis3 2 2 2" xfId="575" xr:uid="{00000000-0005-0000-0000-000037020000}"/>
    <cellStyle name="40% - Énfasis3 2 2 3" xfId="817" xr:uid="{00000000-0005-0000-0000-000038020000}"/>
    <cellStyle name="40% - Énfasis3 2 2 4" xfId="1779" xr:uid="{00000000-0005-0000-0000-000039020000}"/>
    <cellStyle name="40% - Énfasis3 2 2 5" xfId="2015" xr:uid="{00000000-0005-0000-0000-00003A020000}"/>
    <cellStyle name="40% - Énfasis3 2 2 6" xfId="2234" xr:uid="{00000000-0005-0000-0000-00003B020000}"/>
    <cellStyle name="40% - Énfasis3 2 2 7" xfId="2447" xr:uid="{00000000-0005-0000-0000-00003C020000}"/>
    <cellStyle name="40% - Énfasis3 2 2 8" xfId="2650" xr:uid="{00000000-0005-0000-0000-00003D020000}"/>
    <cellStyle name="40% - Énfasis3 2 2 9" xfId="2843" xr:uid="{00000000-0005-0000-0000-00003E020000}"/>
    <cellStyle name="40% - Énfasis3 2 3" xfId="576" xr:uid="{00000000-0005-0000-0000-00003F020000}"/>
    <cellStyle name="40% - Énfasis3 2 4" xfId="818" xr:uid="{00000000-0005-0000-0000-000040020000}"/>
    <cellStyle name="40% - Énfasis3 2 5" xfId="1782" xr:uid="{00000000-0005-0000-0000-000041020000}"/>
    <cellStyle name="40% - Énfasis3 2 6" xfId="2018" xr:uid="{00000000-0005-0000-0000-000042020000}"/>
    <cellStyle name="40% - Énfasis3 2 7" xfId="2237" xr:uid="{00000000-0005-0000-0000-000043020000}"/>
    <cellStyle name="40% - Énfasis3 2 8" xfId="2450" xr:uid="{00000000-0005-0000-0000-000044020000}"/>
    <cellStyle name="40% - Énfasis3 2 9" xfId="2653" xr:uid="{00000000-0005-0000-0000-000045020000}"/>
    <cellStyle name="40% - Énfasis3 3" xfId="76" xr:uid="{00000000-0005-0000-0000-000046020000}"/>
    <cellStyle name="40% - Énfasis3 3 10" xfId="2841" xr:uid="{00000000-0005-0000-0000-000047020000}"/>
    <cellStyle name="40% - Énfasis3 3 11" xfId="3021" xr:uid="{00000000-0005-0000-0000-000048020000}"/>
    <cellStyle name="40% - Énfasis3 3 12" xfId="3170" xr:uid="{00000000-0005-0000-0000-000049020000}"/>
    <cellStyle name="40% - Énfasis3 3 2" xfId="577" xr:uid="{00000000-0005-0000-0000-00004A020000}"/>
    <cellStyle name="40% - Énfasis3 3 2 10" xfId="3020" xr:uid="{00000000-0005-0000-0000-00004B020000}"/>
    <cellStyle name="40% - Énfasis3 3 2 11" xfId="3169" xr:uid="{00000000-0005-0000-0000-00004C020000}"/>
    <cellStyle name="40% - Énfasis3 3 2 2" xfId="578" xr:uid="{00000000-0005-0000-0000-00004D020000}"/>
    <cellStyle name="40% - Énfasis3 3 2 3" xfId="803" xr:uid="{00000000-0005-0000-0000-00004E020000}"/>
    <cellStyle name="40% - Énfasis3 3 2 4" xfId="1775" xr:uid="{00000000-0005-0000-0000-00004F020000}"/>
    <cellStyle name="40% - Énfasis3 3 2 5" xfId="2011" xr:uid="{00000000-0005-0000-0000-000050020000}"/>
    <cellStyle name="40% - Énfasis3 3 2 6" xfId="2230" xr:uid="{00000000-0005-0000-0000-000051020000}"/>
    <cellStyle name="40% - Énfasis3 3 2 7" xfId="2444" xr:uid="{00000000-0005-0000-0000-000052020000}"/>
    <cellStyle name="40% - Énfasis3 3 2 8" xfId="2647" xr:uid="{00000000-0005-0000-0000-000053020000}"/>
    <cellStyle name="40% - Énfasis3 3 2 9" xfId="2840" xr:uid="{00000000-0005-0000-0000-000054020000}"/>
    <cellStyle name="40% - Énfasis3 3 3" xfId="579" xr:uid="{00000000-0005-0000-0000-000055020000}"/>
    <cellStyle name="40% - Énfasis3 3 4" xfId="804" xr:uid="{00000000-0005-0000-0000-000056020000}"/>
    <cellStyle name="40% - Énfasis3 3 5" xfId="1776" xr:uid="{00000000-0005-0000-0000-000057020000}"/>
    <cellStyle name="40% - Énfasis3 3 6" xfId="2012" xr:uid="{00000000-0005-0000-0000-000058020000}"/>
    <cellStyle name="40% - Énfasis3 3 7" xfId="2231" xr:uid="{00000000-0005-0000-0000-000059020000}"/>
    <cellStyle name="40% - Énfasis3 3 8" xfId="2445" xr:uid="{00000000-0005-0000-0000-00005A020000}"/>
    <cellStyle name="40% - Énfasis3 3 9" xfId="2648" xr:uid="{00000000-0005-0000-0000-00005B020000}"/>
    <cellStyle name="40% - Énfasis3 4" xfId="77" xr:uid="{00000000-0005-0000-0000-00005C020000}"/>
    <cellStyle name="40% - Énfasis3 5" xfId="78" xr:uid="{00000000-0005-0000-0000-00005D020000}"/>
    <cellStyle name="40% - Énfasis3 6" xfId="79" xr:uid="{00000000-0005-0000-0000-00005E020000}"/>
    <cellStyle name="40% - Énfasis3 7" xfId="573" xr:uid="{00000000-0005-0000-0000-00005F020000}"/>
    <cellStyle name="40% - Énfasis3 8" xfId="819" xr:uid="{00000000-0005-0000-0000-000060020000}"/>
    <cellStyle name="40% - Énfasis3 9" xfId="1783" xr:uid="{00000000-0005-0000-0000-000061020000}"/>
    <cellStyle name="40% - Énfasis4 10" xfId="2007" xr:uid="{00000000-0005-0000-0000-000062020000}"/>
    <cellStyle name="40% - Énfasis4 11" xfId="2227" xr:uid="{00000000-0005-0000-0000-000063020000}"/>
    <cellStyle name="40% - Énfasis4 12" xfId="2441" xr:uid="{00000000-0005-0000-0000-000064020000}"/>
    <cellStyle name="40% - Énfasis4 13" xfId="2645" xr:uid="{00000000-0005-0000-0000-000065020000}"/>
    <cellStyle name="40% - Énfasis4 14" xfId="2838" xr:uid="{00000000-0005-0000-0000-000066020000}"/>
    <cellStyle name="40% - Énfasis4 15" xfId="3019" xr:uid="{00000000-0005-0000-0000-000067020000}"/>
    <cellStyle name="40% - Énfasis4 16" xfId="3168" xr:uid="{00000000-0005-0000-0000-000068020000}"/>
    <cellStyle name="40% - Énfasis4 2" xfId="80" xr:uid="{00000000-0005-0000-0000-000069020000}"/>
    <cellStyle name="40% - Énfasis4 2 10" xfId="2837" xr:uid="{00000000-0005-0000-0000-00006A020000}"/>
    <cellStyle name="40% - Énfasis4 2 11" xfId="3018" xr:uid="{00000000-0005-0000-0000-00006B020000}"/>
    <cellStyle name="40% - Énfasis4 2 12" xfId="3167" xr:uid="{00000000-0005-0000-0000-00006C020000}"/>
    <cellStyle name="40% - Énfasis4 2 2" xfId="584" xr:uid="{00000000-0005-0000-0000-00006D020000}"/>
    <cellStyle name="40% - Énfasis4 2 2 10" xfId="3017" xr:uid="{00000000-0005-0000-0000-00006E020000}"/>
    <cellStyle name="40% - Énfasis4 2 2 11" xfId="3166" xr:uid="{00000000-0005-0000-0000-00006F020000}"/>
    <cellStyle name="40% - Énfasis4 2 2 2" xfId="585" xr:uid="{00000000-0005-0000-0000-000070020000}"/>
    <cellStyle name="40% - Énfasis4 2 2 3" xfId="772" xr:uid="{00000000-0005-0000-0000-000071020000}"/>
    <cellStyle name="40% - Énfasis4 2 2 4" xfId="1768" xr:uid="{00000000-0005-0000-0000-000072020000}"/>
    <cellStyle name="40% - Énfasis4 2 2 5" xfId="2005" xr:uid="{00000000-0005-0000-0000-000073020000}"/>
    <cellStyle name="40% - Énfasis4 2 2 6" xfId="2225" xr:uid="{00000000-0005-0000-0000-000074020000}"/>
    <cellStyle name="40% - Énfasis4 2 2 7" xfId="2439" xr:uid="{00000000-0005-0000-0000-000075020000}"/>
    <cellStyle name="40% - Énfasis4 2 2 8" xfId="2643" xr:uid="{00000000-0005-0000-0000-000076020000}"/>
    <cellStyle name="40% - Énfasis4 2 2 9" xfId="2836" xr:uid="{00000000-0005-0000-0000-000077020000}"/>
    <cellStyle name="40% - Énfasis4 2 3" xfId="586" xr:uid="{00000000-0005-0000-0000-000078020000}"/>
    <cellStyle name="40% - Énfasis4 2 4" xfId="776" xr:uid="{00000000-0005-0000-0000-000079020000}"/>
    <cellStyle name="40% - Énfasis4 2 5" xfId="1769" xr:uid="{00000000-0005-0000-0000-00007A020000}"/>
    <cellStyle name="40% - Énfasis4 2 6" xfId="2006" xr:uid="{00000000-0005-0000-0000-00007B020000}"/>
    <cellStyle name="40% - Énfasis4 2 7" xfId="2226" xr:uid="{00000000-0005-0000-0000-00007C020000}"/>
    <cellStyle name="40% - Énfasis4 2 8" xfId="2440" xr:uid="{00000000-0005-0000-0000-00007D020000}"/>
    <cellStyle name="40% - Énfasis4 2 9" xfId="2644" xr:uid="{00000000-0005-0000-0000-00007E020000}"/>
    <cellStyle name="40% - Énfasis4 3" xfId="81" xr:uid="{00000000-0005-0000-0000-00007F020000}"/>
    <cellStyle name="40% - Énfasis4 3 10" xfId="2835" xr:uid="{00000000-0005-0000-0000-000080020000}"/>
    <cellStyle name="40% - Énfasis4 3 11" xfId="3016" xr:uid="{00000000-0005-0000-0000-000081020000}"/>
    <cellStyle name="40% - Énfasis4 3 12" xfId="3165" xr:uid="{00000000-0005-0000-0000-000082020000}"/>
    <cellStyle name="40% - Énfasis4 3 2" xfId="587" xr:uid="{00000000-0005-0000-0000-000083020000}"/>
    <cellStyle name="40% - Énfasis4 3 2 10" xfId="3015" xr:uid="{00000000-0005-0000-0000-000084020000}"/>
    <cellStyle name="40% - Énfasis4 3 2 11" xfId="3164" xr:uid="{00000000-0005-0000-0000-000085020000}"/>
    <cellStyle name="40% - Énfasis4 3 2 2" xfId="588" xr:uid="{00000000-0005-0000-0000-000086020000}"/>
    <cellStyle name="40% - Énfasis4 3 2 3" xfId="751" xr:uid="{00000000-0005-0000-0000-000087020000}"/>
    <cellStyle name="40% - Énfasis4 3 2 4" xfId="1765" xr:uid="{00000000-0005-0000-0000-000088020000}"/>
    <cellStyle name="40% - Énfasis4 3 2 5" xfId="2002" xr:uid="{00000000-0005-0000-0000-000089020000}"/>
    <cellStyle name="40% - Énfasis4 3 2 6" xfId="2223" xr:uid="{00000000-0005-0000-0000-00008A020000}"/>
    <cellStyle name="40% - Énfasis4 3 2 7" xfId="2437" xr:uid="{00000000-0005-0000-0000-00008B020000}"/>
    <cellStyle name="40% - Énfasis4 3 2 8" xfId="2641" xr:uid="{00000000-0005-0000-0000-00008C020000}"/>
    <cellStyle name="40% - Énfasis4 3 2 9" xfId="2834" xr:uid="{00000000-0005-0000-0000-00008D020000}"/>
    <cellStyle name="40% - Énfasis4 3 3" xfId="589" xr:uid="{00000000-0005-0000-0000-00008E020000}"/>
    <cellStyle name="40% - Énfasis4 3 4" xfId="756" xr:uid="{00000000-0005-0000-0000-00008F020000}"/>
    <cellStyle name="40% - Énfasis4 3 5" xfId="1766" xr:uid="{00000000-0005-0000-0000-000090020000}"/>
    <cellStyle name="40% - Énfasis4 3 6" xfId="2003" xr:uid="{00000000-0005-0000-0000-000091020000}"/>
    <cellStyle name="40% - Énfasis4 3 7" xfId="2224" xr:uid="{00000000-0005-0000-0000-000092020000}"/>
    <cellStyle name="40% - Énfasis4 3 8" xfId="2438" xr:uid="{00000000-0005-0000-0000-000093020000}"/>
    <cellStyle name="40% - Énfasis4 3 9" xfId="2642" xr:uid="{00000000-0005-0000-0000-000094020000}"/>
    <cellStyle name="40% - Énfasis4 4" xfId="82" xr:uid="{00000000-0005-0000-0000-000095020000}"/>
    <cellStyle name="40% - Énfasis4 5" xfId="83" xr:uid="{00000000-0005-0000-0000-000096020000}"/>
    <cellStyle name="40% - Énfasis4 6" xfId="84" xr:uid="{00000000-0005-0000-0000-000097020000}"/>
    <cellStyle name="40% - Énfasis4 7" xfId="583" xr:uid="{00000000-0005-0000-0000-000098020000}"/>
    <cellStyle name="40% - Énfasis4 8" xfId="777" xr:uid="{00000000-0005-0000-0000-000099020000}"/>
    <cellStyle name="40% - Énfasis4 9" xfId="1770" xr:uid="{00000000-0005-0000-0000-00009A020000}"/>
    <cellStyle name="40% - Énfasis5 10" xfId="1996" xr:uid="{00000000-0005-0000-0000-00009B020000}"/>
    <cellStyle name="40% - Énfasis5 11" xfId="2218" xr:uid="{00000000-0005-0000-0000-00009C020000}"/>
    <cellStyle name="40% - Énfasis5 12" xfId="2432" xr:uid="{00000000-0005-0000-0000-00009D020000}"/>
    <cellStyle name="40% - Énfasis5 13" xfId="2636" xr:uid="{00000000-0005-0000-0000-00009E020000}"/>
    <cellStyle name="40% - Énfasis5 14" xfId="2830" xr:uid="{00000000-0005-0000-0000-00009F020000}"/>
    <cellStyle name="40% - Énfasis5 15" xfId="3011" xr:uid="{00000000-0005-0000-0000-0000A0020000}"/>
    <cellStyle name="40% - Énfasis5 16" xfId="3162" xr:uid="{00000000-0005-0000-0000-0000A1020000}"/>
    <cellStyle name="40% - Énfasis5 2" xfId="85" xr:uid="{00000000-0005-0000-0000-0000A2020000}"/>
    <cellStyle name="40% - Énfasis5 2 10" xfId="2828" xr:uid="{00000000-0005-0000-0000-0000A3020000}"/>
    <cellStyle name="40% - Énfasis5 2 11" xfId="3009" xr:uid="{00000000-0005-0000-0000-0000A4020000}"/>
    <cellStyle name="40% - Énfasis5 2 12" xfId="3160" xr:uid="{00000000-0005-0000-0000-0000A5020000}"/>
    <cellStyle name="40% - Énfasis5 2 2" xfId="594" xr:uid="{00000000-0005-0000-0000-0000A6020000}"/>
    <cellStyle name="40% - Énfasis5 2 2 10" xfId="3008" xr:uid="{00000000-0005-0000-0000-0000A7020000}"/>
    <cellStyle name="40% - Énfasis5 2 2 11" xfId="3159" xr:uid="{00000000-0005-0000-0000-0000A8020000}"/>
    <cellStyle name="40% - Énfasis5 2 2 2" xfId="595" xr:uid="{00000000-0005-0000-0000-0000A9020000}"/>
    <cellStyle name="40% - Énfasis5 2 2 3" xfId="730" xr:uid="{00000000-0005-0000-0000-0000AA020000}"/>
    <cellStyle name="40% - Énfasis5 2 2 4" xfId="1756" xr:uid="{00000000-0005-0000-0000-0000AB020000}"/>
    <cellStyle name="40% - Énfasis5 2 2 5" xfId="1993" xr:uid="{00000000-0005-0000-0000-0000AC020000}"/>
    <cellStyle name="40% - Énfasis5 2 2 6" xfId="2215" xr:uid="{00000000-0005-0000-0000-0000AD020000}"/>
    <cellStyle name="40% - Énfasis5 2 2 7" xfId="2429" xr:uid="{00000000-0005-0000-0000-0000AE020000}"/>
    <cellStyle name="40% - Énfasis5 2 2 8" xfId="2633" xr:uid="{00000000-0005-0000-0000-0000AF020000}"/>
    <cellStyle name="40% - Énfasis5 2 2 9" xfId="2827" xr:uid="{00000000-0005-0000-0000-0000B0020000}"/>
    <cellStyle name="40% - Énfasis5 2 3" xfId="596" xr:uid="{00000000-0005-0000-0000-0000B1020000}"/>
    <cellStyle name="40% - Énfasis5 2 4" xfId="731" xr:uid="{00000000-0005-0000-0000-0000B2020000}"/>
    <cellStyle name="40% - Énfasis5 2 5" xfId="1757" xr:uid="{00000000-0005-0000-0000-0000B3020000}"/>
    <cellStyle name="40% - Énfasis5 2 6" xfId="1994" xr:uid="{00000000-0005-0000-0000-0000B4020000}"/>
    <cellStyle name="40% - Énfasis5 2 7" xfId="2216" xr:uid="{00000000-0005-0000-0000-0000B5020000}"/>
    <cellStyle name="40% - Énfasis5 2 8" xfId="2430" xr:uid="{00000000-0005-0000-0000-0000B6020000}"/>
    <cellStyle name="40% - Énfasis5 2 9" xfId="2634" xr:uid="{00000000-0005-0000-0000-0000B7020000}"/>
    <cellStyle name="40% - Énfasis5 3" xfId="86" xr:uid="{00000000-0005-0000-0000-0000B8020000}"/>
    <cellStyle name="40% - Énfasis5 3 10" xfId="2825" xr:uid="{00000000-0005-0000-0000-0000B9020000}"/>
    <cellStyle name="40% - Énfasis5 3 11" xfId="3007" xr:uid="{00000000-0005-0000-0000-0000BA020000}"/>
    <cellStyle name="40% - Énfasis5 3 12" xfId="3158" xr:uid="{00000000-0005-0000-0000-0000BB020000}"/>
    <cellStyle name="40% - Énfasis5 3 2" xfId="597" xr:uid="{00000000-0005-0000-0000-0000BC020000}"/>
    <cellStyle name="40% - Énfasis5 3 2 10" xfId="3006" xr:uid="{00000000-0005-0000-0000-0000BD020000}"/>
    <cellStyle name="40% - Énfasis5 3 2 11" xfId="3157" xr:uid="{00000000-0005-0000-0000-0000BE020000}"/>
    <cellStyle name="40% - Énfasis5 3 2 2" xfId="598" xr:uid="{00000000-0005-0000-0000-0000BF020000}"/>
    <cellStyle name="40% - Énfasis5 3 2 3" xfId="711" xr:uid="{00000000-0005-0000-0000-0000C0020000}"/>
    <cellStyle name="40% - Énfasis5 3 2 4" xfId="1753" xr:uid="{00000000-0005-0000-0000-0000C1020000}"/>
    <cellStyle name="40% - Énfasis5 3 2 5" xfId="1990" xr:uid="{00000000-0005-0000-0000-0000C2020000}"/>
    <cellStyle name="40% - Énfasis5 3 2 6" xfId="2212" xr:uid="{00000000-0005-0000-0000-0000C3020000}"/>
    <cellStyle name="40% - Énfasis5 3 2 7" xfId="2426" xr:uid="{00000000-0005-0000-0000-0000C4020000}"/>
    <cellStyle name="40% - Énfasis5 3 2 8" xfId="2630" xr:uid="{00000000-0005-0000-0000-0000C5020000}"/>
    <cellStyle name="40% - Énfasis5 3 2 9" xfId="2824" xr:uid="{00000000-0005-0000-0000-0000C6020000}"/>
    <cellStyle name="40% - Énfasis5 3 3" xfId="599" xr:uid="{00000000-0005-0000-0000-0000C7020000}"/>
    <cellStyle name="40% - Énfasis5 3 4" xfId="721" xr:uid="{00000000-0005-0000-0000-0000C8020000}"/>
    <cellStyle name="40% - Énfasis5 3 5" xfId="1754" xr:uid="{00000000-0005-0000-0000-0000C9020000}"/>
    <cellStyle name="40% - Énfasis5 3 6" xfId="1991" xr:uid="{00000000-0005-0000-0000-0000CA020000}"/>
    <cellStyle name="40% - Énfasis5 3 7" xfId="2213" xr:uid="{00000000-0005-0000-0000-0000CB020000}"/>
    <cellStyle name="40% - Énfasis5 3 8" xfId="2427" xr:uid="{00000000-0005-0000-0000-0000CC020000}"/>
    <cellStyle name="40% - Énfasis5 3 9" xfId="2631" xr:uid="{00000000-0005-0000-0000-0000CD020000}"/>
    <cellStyle name="40% - Énfasis5 4" xfId="87" xr:uid="{00000000-0005-0000-0000-0000CE020000}"/>
    <cellStyle name="40% - Énfasis5 5" xfId="88" xr:uid="{00000000-0005-0000-0000-0000CF020000}"/>
    <cellStyle name="40% - Énfasis5 6" xfId="89" xr:uid="{00000000-0005-0000-0000-0000D0020000}"/>
    <cellStyle name="40% - Énfasis5 7" xfId="593" xr:uid="{00000000-0005-0000-0000-0000D1020000}"/>
    <cellStyle name="40% - Énfasis5 8" xfId="739" xr:uid="{00000000-0005-0000-0000-0000D2020000}"/>
    <cellStyle name="40% - Énfasis5 9" xfId="1759" xr:uid="{00000000-0005-0000-0000-0000D3020000}"/>
    <cellStyle name="40% - Énfasis6 10" xfId="1985" xr:uid="{00000000-0005-0000-0000-0000D4020000}"/>
    <cellStyle name="40% - Énfasis6 11" xfId="2209" xr:uid="{00000000-0005-0000-0000-0000D5020000}"/>
    <cellStyle name="40% - Énfasis6 12" xfId="2423" xr:uid="{00000000-0005-0000-0000-0000D6020000}"/>
    <cellStyle name="40% - Énfasis6 13" xfId="2627" xr:uid="{00000000-0005-0000-0000-0000D7020000}"/>
    <cellStyle name="40% - Énfasis6 14" xfId="2821" xr:uid="{00000000-0005-0000-0000-0000D8020000}"/>
    <cellStyle name="40% - Énfasis6 15" xfId="3003" xr:uid="{00000000-0005-0000-0000-0000D9020000}"/>
    <cellStyle name="40% - Énfasis6 16" xfId="3154" xr:uid="{00000000-0005-0000-0000-0000DA020000}"/>
    <cellStyle name="40% - Énfasis6 2" xfId="90" xr:uid="{00000000-0005-0000-0000-0000DB020000}"/>
    <cellStyle name="40% - Énfasis6 2 10" xfId="2818" xr:uid="{00000000-0005-0000-0000-0000DC020000}"/>
    <cellStyle name="40% - Énfasis6 2 11" xfId="3000" xr:uid="{00000000-0005-0000-0000-0000DD020000}"/>
    <cellStyle name="40% - Énfasis6 2 12" xfId="3151" xr:uid="{00000000-0005-0000-0000-0000DE020000}"/>
    <cellStyle name="40% - Énfasis6 2 2" xfId="604" xr:uid="{00000000-0005-0000-0000-0000DF020000}"/>
    <cellStyle name="40% - Énfasis6 2 2 10" xfId="2996" xr:uid="{00000000-0005-0000-0000-0000E0020000}"/>
    <cellStyle name="40% - Énfasis6 2 2 11" xfId="3147" xr:uid="{00000000-0005-0000-0000-0000E1020000}"/>
    <cellStyle name="40% - Énfasis6 2 2 2" xfId="605" xr:uid="{00000000-0005-0000-0000-0000E2020000}"/>
    <cellStyle name="40% - Énfasis6 2 2 3" xfId="693" xr:uid="{00000000-0005-0000-0000-0000E3020000}"/>
    <cellStyle name="40% - Énfasis6 2 2 4" xfId="1741" xr:uid="{00000000-0005-0000-0000-0000E4020000}"/>
    <cellStyle name="40% - Énfasis6 2 2 5" xfId="1978" xr:uid="{00000000-0005-0000-0000-0000E5020000}"/>
    <cellStyle name="40% - Énfasis6 2 2 6" xfId="2202" xr:uid="{00000000-0005-0000-0000-0000E6020000}"/>
    <cellStyle name="40% - Énfasis6 2 2 7" xfId="2416" xr:uid="{00000000-0005-0000-0000-0000E7020000}"/>
    <cellStyle name="40% - Énfasis6 2 2 8" xfId="2620" xr:uid="{00000000-0005-0000-0000-0000E8020000}"/>
    <cellStyle name="40% - Énfasis6 2 2 9" xfId="2814" xr:uid="{00000000-0005-0000-0000-0000E9020000}"/>
    <cellStyle name="40% - Énfasis6 2 3" xfId="606" xr:uid="{00000000-0005-0000-0000-0000EA020000}"/>
    <cellStyle name="40% - Énfasis6 2 4" xfId="694" xr:uid="{00000000-0005-0000-0000-0000EB020000}"/>
    <cellStyle name="40% - Énfasis6 2 5" xfId="1745" xr:uid="{00000000-0005-0000-0000-0000EC020000}"/>
    <cellStyle name="40% - Énfasis6 2 6" xfId="1982" xr:uid="{00000000-0005-0000-0000-0000ED020000}"/>
    <cellStyle name="40% - Énfasis6 2 7" xfId="2206" xr:uid="{00000000-0005-0000-0000-0000EE020000}"/>
    <cellStyle name="40% - Énfasis6 2 8" xfId="2420" xr:uid="{00000000-0005-0000-0000-0000EF020000}"/>
    <cellStyle name="40% - Énfasis6 2 9" xfId="2624" xr:uid="{00000000-0005-0000-0000-0000F0020000}"/>
    <cellStyle name="40% - Énfasis6 3" xfId="91" xr:uid="{00000000-0005-0000-0000-0000F1020000}"/>
    <cellStyle name="40% - Énfasis6 3 10" xfId="2813" xr:uid="{00000000-0005-0000-0000-0000F2020000}"/>
    <cellStyle name="40% - Énfasis6 3 11" xfId="2995" xr:uid="{00000000-0005-0000-0000-0000F3020000}"/>
    <cellStyle name="40% - Énfasis6 3 12" xfId="3146" xr:uid="{00000000-0005-0000-0000-0000F4020000}"/>
    <cellStyle name="40% - Énfasis6 3 2" xfId="607" xr:uid="{00000000-0005-0000-0000-0000F5020000}"/>
    <cellStyle name="40% - Énfasis6 3 2 10" xfId="2994" xr:uid="{00000000-0005-0000-0000-0000F6020000}"/>
    <cellStyle name="40% - Énfasis6 3 2 11" xfId="3145" xr:uid="{00000000-0005-0000-0000-0000F7020000}"/>
    <cellStyle name="40% - Énfasis6 3 2 2" xfId="608" xr:uid="{00000000-0005-0000-0000-0000F8020000}"/>
    <cellStyle name="40% - Énfasis6 3 2 3" xfId="690" xr:uid="{00000000-0005-0000-0000-0000F9020000}"/>
    <cellStyle name="40% - Énfasis6 3 2 4" xfId="1739" xr:uid="{00000000-0005-0000-0000-0000FA020000}"/>
    <cellStyle name="40% - Énfasis6 3 2 5" xfId="1976" xr:uid="{00000000-0005-0000-0000-0000FB020000}"/>
    <cellStyle name="40% - Énfasis6 3 2 6" xfId="2200" xr:uid="{00000000-0005-0000-0000-0000FC020000}"/>
    <cellStyle name="40% - Énfasis6 3 2 7" xfId="2414" xr:uid="{00000000-0005-0000-0000-0000FD020000}"/>
    <cellStyle name="40% - Énfasis6 3 2 8" xfId="2618" xr:uid="{00000000-0005-0000-0000-0000FE020000}"/>
    <cellStyle name="40% - Énfasis6 3 2 9" xfId="2812" xr:uid="{00000000-0005-0000-0000-0000FF020000}"/>
    <cellStyle name="40% - Énfasis6 3 3" xfId="609" xr:uid="{00000000-0005-0000-0000-000000030000}"/>
    <cellStyle name="40% - Énfasis6 3 4" xfId="691" xr:uid="{00000000-0005-0000-0000-000001030000}"/>
    <cellStyle name="40% - Énfasis6 3 5" xfId="1740" xr:uid="{00000000-0005-0000-0000-000002030000}"/>
    <cellStyle name="40% - Énfasis6 3 6" xfId="1977" xr:uid="{00000000-0005-0000-0000-000003030000}"/>
    <cellStyle name="40% - Énfasis6 3 7" xfId="2201" xr:uid="{00000000-0005-0000-0000-000004030000}"/>
    <cellStyle name="40% - Énfasis6 3 8" xfId="2415" xr:uid="{00000000-0005-0000-0000-000005030000}"/>
    <cellStyle name="40% - Énfasis6 3 9" xfId="2619" xr:uid="{00000000-0005-0000-0000-000006030000}"/>
    <cellStyle name="40% - Énfasis6 4" xfId="92" xr:uid="{00000000-0005-0000-0000-000007030000}"/>
    <cellStyle name="40% - Énfasis6 5" xfId="93" xr:uid="{00000000-0005-0000-0000-000008030000}"/>
    <cellStyle name="40% - Énfasis6 6" xfId="94" xr:uid="{00000000-0005-0000-0000-000009030000}"/>
    <cellStyle name="40% - Énfasis6 7" xfId="603" xr:uid="{00000000-0005-0000-0000-00000A030000}"/>
    <cellStyle name="40% - Énfasis6 8" xfId="695" xr:uid="{00000000-0005-0000-0000-00000B030000}"/>
    <cellStyle name="40% - Énfasis6 9" xfId="1748" xr:uid="{00000000-0005-0000-0000-00000C030000}"/>
    <cellStyle name="60% - Accent1" xfId="95" xr:uid="{00000000-0005-0000-0000-00000D030000}"/>
    <cellStyle name="60% - Accent2" xfId="96" xr:uid="{00000000-0005-0000-0000-00000E030000}"/>
    <cellStyle name="60% - Accent3" xfId="97" xr:uid="{00000000-0005-0000-0000-00000F030000}"/>
    <cellStyle name="60% - Accent4" xfId="98" xr:uid="{00000000-0005-0000-0000-000010030000}"/>
    <cellStyle name="60% - Accent5" xfId="99" xr:uid="{00000000-0005-0000-0000-000011030000}"/>
    <cellStyle name="60% - Accent6" xfId="100" xr:uid="{00000000-0005-0000-0000-000012030000}"/>
    <cellStyle name="60% - akcent 1" xfId="101" xr:uid="{00000000-0005-0000-0000-000013030000}"/>
    <cellStyle name="60% - akcent 2" xfId="102" xr:uid="{00000000-0005-0000-0000-000014030000}"/>
    <cellStyle name="60% - akcent 3" xfId="103" xr:uid="{00000000-0005-0000-0000-000015030000}"/>
    <cellStyle name="60% - akcent 4" xfId="104" xr:uid="{00000000-0005-0000-0000-000016030000}"/>
    <cellStyle name="60% - akcent 5" xfId="105" xr:uid="{00000000-0005-0000-0000-000017030000}"/>
    <cellStyle name="60% - akcent 6" xfId="106" xr:uid="{00000000-0005-0000-0000-000018030000}"/>
    <cellStyle name="60% - Ênfase1" xfId="3376" xr:uid="{00000000-0005-0000-0000-000019030000}"/>
    <cellStyle name="60% - Ênfase2" xfId="3377" xr:uid="{00000000-0005-0000-0000-00001A030000}"/>
    <cellStyle name="60% - Ênfase3" xfId="3378" xr:uid="{00000000-0005-0000-0000-00001B030000}"/>
    <cellStyle name="60% - Ênfase4" xfId="3379" xr:uid="{00000000-0005-0000-0000-00001C030000}"/>
    <cellStyle name="60% - Ênfase5" xfId="3380" xr:uid="{00000000-0005-0000-0000-00001D030000}"/>
    <cellStyle name="60% - Ênfase6" xfId="3381" xr:uid="{00000000-0005-0000-0000-00001E030000}"/>
    <cellStyle name="60% - Énfasis1 10" xfId="1962" xr:uid="{00000000-0005-0000-0000-00001F030000}"/>
    <cellStyle name="60% - Énfasis1 11" xfId="2186" xr:uid="{00000000-0005-0000-0000-000020030000}"/>
    <cellStyle name="60% - Énfasis1 12" xfId="2405" xr:uid="{00000000-0005-0000-0000-000021030000}"/>
    <cellStyle name="60% - Énfasis1 13" xfId="2608" xr:uid="{00000000-0005-0000-0000-000022030000}"/>
    <cellStyle name="60% - Énfasis1 14" xfId="2804" xr:uid="{00000000-0005-0000-0000-000023030000}"/>
    <cellStyle name="60% - Énfasis1 15" xfId="2987" xr:uid="{00000000-0005-0000-0000-000024030000}"/>
    <cellStyle name="60% - Énfasis1 16" xfId="3144" xr:uid="{00000000-0005-0000-0000-000025030000}"/>
    <cellStyle name="60% - Énfasis1 2" xfId="107" xr:uid="{00000000-0005-0000-0000-000026030000}"/>
    <cellStyle name="60% - Énfasis1 2 10" xfId="2803" xr:uid="{00000000-0005-0000-0000-000027030000}"/>
    <cellStyle name="60% - Énfasis1 2 11" xfId="2986" xr:uid="{00000000-0005-0000-0000-000028030000}"/>
    <cellStyle name="60% - Énfasis1 2 12" xfId="3143" xr:uid="{00000000-0005-0000-0000-000029030000}"/>
    <cellStyle name="60% - Énfasis1 2 2" xfId="626" xr:uid="{00000000-0005-0000-0000-00002A030000}"/>
    <cellStyle name="60% - Énfasis1 2 2 10" xfId="2985" xr:uid="{00000000-0005-0000-0000-00002B030000}"/>
    <cellStyle name="60% - Énfasis1 2 2 11" xfId="3142" xr:uid="{00000000-0005-0000-0000-00002C030000}"/>
    <cellStyle name="60% - Énfasis1 2 2 2" xfId="627" xr:uid="{00000000-0005-0000-0000-00002D030000}"/>
    <cellStyle name="60% - Énfasis1 2 2 3" xfId="652" xr:uid="{00000000-0005-0000-0000-00002E030000}"/>
    <cellStyle name="60% - Énfasis1 2 2 4" xfId="1722" xr:uid="{00000000-0005-0000-0000-00002F030000}"/>
    <cellStyle name="60% - Énfasis1 2 2 5" xfId="1960" xr:uid="{00000000-0005-0000-0000-000030030000}"/>
    <cellStyle name="60% - Énfasis1 2 2 6" xfId="2184" xr:uid="{00000000-0005-0000-0000-000031030000}"/>
    <cellStyle name="60% - Énfasis1 2 2 7" xfId="2403" xr:uid="{00000000-0005-0000-0000-000032030000}"/>
    <cellStyle name="60% - Énfasis1 2 2 8" xfId="2606" xr:uid="{00000000-0005-0000-0000-000033030000}"/>
    <cellStyle name="60% - Énfasis1 2 2 9" xfId="2802" xr:uid="{00000000-0005-0000-0000-000034030000}"/>
    <cellStyle name="60% - Énfasis1 2 3" xfId="628" xr:uid="{00000000-0005-0000-0000-000035030000}"/>
    <cellStyle name="60% - Énfasis1 2 4" xfId="653" xr:uid="{00000000-0005-0000-0000-000036030000}"/>
    <cellStyle name="60% - Énfasis1 2 5" xfId="1723" xr:uid="{00000000-0005-0000-0000-000037030000}"/>
    <cellStyle name="60% - Énfasis1 2 6" xfId="1961" xr:uid="{00000000-0005-0000-0000-000038030000}"/>
    <cellStyle name="60% - Énfasis1 2 7" xfId="2185" xr:uid="{00000000-0005-0000-0000-000039030000}"/>
    <cellStyle name="60% - Énfasis1 2 8" xfId="2404" xr:uid="{00000000-0005-0000-0000-00003A030000}"/>
    <cellStyle name="60% - Énfasis1 2 9" xfId="2607" xr:uid="{00000000-0005-0000-0000-00003B030000}"/>
    <cellStyle name="60% - Énfasis1 3" xfId="108" xr:uid="{00000000-0005-0000-0000-00003C030000}"/>
    <cellStyle name="60% - Énfasis1 3 10" xfId="2801" xr:uid="{00000000-0005-0000-0000-00003D030000}"/>
    <cellStyle name="60% - Énfasis1 3 11" xfId="2984" xr:uid="{00000000-0005-0000-0000-00003E030000}"/>
    <cellStyle name="60% - Énfasis1 3 12" xfId="3141" xr:uid="{00000000-0005-0000-0000-00003F030000}"/>
    <cellStyle name="60% - Énfasis1 3 2" xfId="629" xr:uid="{00000000-0005-0000-0000-000040030000}"/>
    <cellStyle name="60% - Énfasis1 3 2 10" xfId="2983" xr:uid="{00000000-0005-0000-0000-000041030000}"/>
    <cellStyle name="60% - Énfasis1 3 2 11" xfId="3140" xr:uid="{00000000-0005-0000-0000-000042030000}"/>
    <cellStyle name="60% - Énfasis1 3 2 2" xfId="630" xr:uid="{00000000-0005-0000-0000-000043030000}"/>
    <cellStyle name="60% - Énfasis1 3 2 3" xfId="642" xr:uid="{00000000-0005-0000-0000-000044030000}"/>
    <cellStyle name="60% - Énfasis1 3 2 4" xfId="1719" xr:uid="{00000000-0005-0000-0000-000045030000}"/>
    <cellStyle name="60% - Énfasis1 3 2 5" xfId="1958" xr:uid="{00000000-0005-0000-0000-000046030000}"/>
    <cellStyle name="60% - Énfasis1 3 2 6" xfId="2182" xr:uid="{00000000-0005-0000-0000-000047030000}"/>
    <cellStyle name="60% - Énfasis1 3 2 7" xfId="2401" xr:uid="{00000000-0005-0000-0000-000048030000}"/>
    <cellStyle name="60% - Énfasis1 3 2 8" xfId="2604" xr:uid="{00000000-0005-0000-0000-000049030000}"/>
    <cellStyle name="60% - Énfasis1 3 2 9" xfId="2800" xr:uid="{00000000-0005-0000-0000-00004A030000}"/>
    <cellStyle name="60% - Énfasis1 3 3" xfId="631" xr:uid="{00000000-0005-0000-0000-00004B030000}"/>
    <cellStyle name="60% - Énfasis1 3 4" xfId="643" xr:uid="{00000000-0005-0000-0000-00004C030000}"/>
    <cellStyle name="60% - Énfasis1 3 5" xfId="1720" xr:uid="{00000000-0005-0000-0000-00004D030000}"/>
    <cellStyle name="60% - Énfasis1 3 6" xfId="1959" xr:uid="{00000000-0005-0000-0000-00004E030000}"/>
    <cellStyle name="60% - Énfasis1 3 7" xfId="2183" xr:uid="{00000000-0005-0000-0000-00004F030000}"/>
    <cellStyle name="60% - Énfasis1 3 8" xfId="2402" xr:uid="{00000000-0005-0000-0000-000050030000}"/>
    <cellStyle name="60% - Énfasis1 3 9" xfId="2605" xr:uid="{00000000-0005-0000-0000-000051030000}"/>
    <cellStyle name="60% - Énfasis1 4" xfId="109" xr:uid="{00000000-0005-0000-0000-000052030000}"/>
    <cellStyle name="60% - Énfasis1 5" xfId="110" xr:uid="{00000000-0005-0000-0000-000053030000}"/>
    <cellStyle name="60% - Énfasis1 6" xfId="111" xr:uid="{00000000-0005-0000-0000-000054030000}"/>
    <cellStyle name="60% - Énfasis1 7" xfId="625" xr:uid="{00000000-0005-0000-0000-000055030000}"/>
    <cellStyle name="60% - Énfasis1 8" xfId="654" xr:uid="{00000000-0005-0000-0000-000056030000}"/>
    <cellStyle name="60% - Énfasis1 9" xfId="1724" xr:uid="{00000000-0005-0000-0000-000057030000}"/>
    <cellStyle name="60% - Énfasis2 10" xfId="1953" xr:uid="{00000000-0005-0000-0000-000058030000}"/>
    <cellStyle name="60% - Énfasis2 11" xfId="2178" xr:uid="{00000000-0005-0000-0000-000059030000}"/>
    <cellStyle name="60% - Énfasis2 12" xfId="2397" xr:uid="{00000000-0005-0000-0000-00005A030000}"/>
    <cellStyle name="60% - Énfasis2 13" xfId="2600" xr:uid="{00000000-0005-0000-0000-00005B030000}"/>
    <cellStyle name="60% - Énfasis2 14" xfId="2796" xr:uid="{00000000-0005-0000-0000-00005C030000}"/>
    <cellStyle name="60% - Énfasis2 15" xfId="2982" xr:uid="{00000000-0005-0000-0000-00005D030000}"/>
    <cellStyle name="60% - Énfasis2 16" xfId="3139" xr:uid="{00000000-0005-0000-0000-00005E030000}"/>
    <cellStyle name="60% - Énfasis2 2" xfId="112" xr:uid="{00000000-0005-0000-0000-00005F030000}"/>
    <cellStyle name="60% - Énfasis2 2 10" xfId="2795" xr:uid="{00000000-0005-0000-0000-000060030000}"/>
    <cellStyle name="60% - Énfasis2 2 11" xfId="2981" xr:uid="{00000000-0005-0000-0000-000061030000}"/>
    <cellStyle name="60% - Énfasis2 2 12" xfId="3138" xr:uid="{00000000-0005-0000-0000-000062030000}"/>
    <cellStyle name="60% - Énfasis2 2 2" xfId="636" xr:uid="{00000000-0005-0000-0000-000063030000}"/>
    <cellStyle name="60% - Énfasis2 2 2 10" xfId="2980" xr:uid="{00000000-0005-0000-0000-000064030000}"/>
    <cellStyle name="60% - Énfasis2 2 2 11" xfId="3137" xr:uid="{00000000-0005-0000-0000-000065030000}"/>
    <cellStyle name="60% - Énfasis2 2 2 2" xfId="637" xr:uid="{00000000-0005-0000-0000-000066030000}"/>
    <cellStyle name="60% - Énfasis2 2 2 3" xfId="621" xr:uid="{00000000-0005-0000-0000-000067030000}"/>
    <cellStyle name="60% - Énfasis2 2 2 4" xfId="1712" xr:uid="{00000000-0005-0000-0000-000068030000}"/>
    <cellStyle name="60% - Énfasis2 2 2 5" xfId="1951" xr:uid="{00000000-0005-0000-0000-000069030000}"/>
    <cellStyle name="60% - Énfasis2 2 2 6" xfId="2176" xr:uid="{00000000-0005-0000-0000-00006A030000}"/>
    <cellStyle name="60% - Énfasis2 2 2 7" xfId="2395" xr:uid="{00000000-0005-0000-0000-00006B030000}"/>
    <cellStyle name="60% - Énfasis2 2 2 8" xfId="2598" xr:uid="{00000000-0005-0000-0000-00006C030000}"/>
    <cellStyle name="60% - Énfasis2 2 2 9" xfId="2794" xr:uid="{00000000-0005-0000-0000-00006D030000}"/>
    <cellStyle name="60% - Énfasis2 2 3" xfId="638" xr:uid="{00000000-0005-0000-0000-00006E030000}"/>
    <cellStyle name="60% - Énfasis2 2 4" xfId="622" xr:uid="{00000000-0005-0000-0000-00006F030000}"/>
    <cellStyle name="60% - Énfasis2 2 5" xfId="1713" xr:uid="{00000000-0005-0000-0000-000070030000}"/>
    <cellStyle name="60% - Énfasis2 2 6" xfId="1952" xr:uid="{00000000-0005-0000-0000-000071030000}"/>
    <cellStyle name="60% - Énfasis2 2 7" xfId="2177" xr:uid="{00000000-0005-0000-0000-000072030000}"/>
    <cellStyle name="60% - Énfasis2 2 8" xfId="2396" xr:uid="{00000000-0005-0000-0000-000073030000}"/>
    <cellStyle name="60% - Énfasis2 2 9" xfId="2599" xr:uid="{00000000-0005-0000-0000-000074030000}"/>
    <cellStyle name="60% - Énfasis2 3" xfId="113" xr:uid="{00000000-0005-0000-0000-000075030000}"/>
    <cellStyle name="60% - Énfasis2 3 10" xfId="2792" xr:uid="{00000000-0005-0000-0000-000076030000}"/>
    <cellStyle name="60% - Énfasis2 3 11" xfId="2979" xr:uid="{00000000-0005-0000-0000-000077030000}"/>
    <cellStyle name="60% - Énfasis2 3 12" xfId="3136" xr:uid="{00000000-0005-0000-0000-000078030000}"/>
    <cellStyle name="60% - Énfasis2 3 2" xfId="639" xr:uid="{00000000-0005-0000-0000-000079030000}"/>
    <cellStyle name="60% - Énfasis2 3 2 10" xfId="2978" xr:uid="{00000000-0005-0000-0000-00007A030000}"/>
    <cellStyle name="60% - Énfasis2 3 2 11" xfId="3135" xr:uid="{00000000-0005-0000-0000-00007B030000}"/>
    <cellStyle name="60% - Énfasis2 3 2 2" xfId="640" xr:uid="{00000000-0005-0000-0000-00007C030000}"/>
    <cellStyle name="60% - Énfasis2 3 2 3" xfId="618" xr:uid="{00000000-0005-0000-0000-00007D030000}"/>
    <cellStyle name="60% - Énfasis2 3 2 4" xfId="1709" xr:uid="{00000000-0005-0000-0000-00007E030000}"/>
    <cellStyle name="60% - Énfasis2 3 2 5" xfId="1948" xr:uid="{00000000-0005-0000-0000-00007F030000}"/>
    <cellStyle name="60% - Énfasis2 3 2 6" xfId="2173" xr:uid="{00000000-0005-0000-0000-000080030000}"/>
    <cellStyle name="60% - Énfasis2 3 2 7" xfId="2392" xr:uid="{00000000-0005-0000-0000-000081030000}"/>
    <cellStyle name="60% - Énfasis2 3 2 8" xfId="2595" xr:uid="{00000000-0005-0000-0000-000082030000}"/>
    <cellStyle name="60% - Énfasis2 3 2 9" xfId="2791" xr:uid="{00000000-0005-0000-0000-000083030000}"/>
    <cellStyle name="60% - Énfasis2 3 3" xfId="641" xr:uid="{00000000-0005-0000-0000-000084030000}"/>
    <cellStyle name="60% - Énfasis2 3 4" xfId="619" xr:uid="{00000000-0005-0000-0000-000085030000}"/>
    <cellStyle name="60% - Énfasis2 3 5" xfId="1710" xr:uid="{00000000-0005-0000-0000-000086030000}"/>
    <cellStyle name="60% - Énfasis2 3 6" xfId="1949" xr:uid="{00000000-0005-0000-0000-000087030000}"/>
    <cellStyle name="60% - Énfasis2 3 7" xfId="2174" xr:uid="{00000000-0005-0000-0000-000088030000}"/>
    <cellStyle name="60% - Énfasis2 3 8" xfId="2393" xr:uid="{00000000-0005-0000-0000-000089030000}"/>
    <cellStyle name="60% - Énfasis2 3 9" xfId="2596" xr:uid="{00000000-0005-0000-0000-00008A030000}"/>
    <cellStyle name="60% - Énfasis2 4" xfId="114" xr:uid="{00000000-0005-0000-0000-00008B030000}"/>
    <cellStyle name="60% - Énfasis2 5" xfId="115" xr:uid="{00000000-0005-0000-0000-00008C030000}"/>
    <cellStyle name="60% - Énfasis2 6" xfId="116" xr:uid="{00000000-0005-0000-0000-00008D030000}"/>
    <cellStyle name="60% - Énfasis2 7" xfId="635" xr:uid="{00000000-0005-0000-0000-00008E030000}"/>
    <cellStyle name="60% - Énfasis2 8" xfId="623" xr:uid="{00000000-0005-0000-0000-00008F030000}"/>
    <cellStyle name="60% - Énfasis2 9" xfId="1714" xr:uid="{00000000-0005-0000-0000-000090030000}"/>
    <cellStyle name="60% - Énfasis3 10" xfId="1311" xr:uid="{00000000-0005-0000-0000-000091030000}"/>
    <cellStyle name="60% - Énfasis3 11" xfId="1943" xr:uid="{00000000-0005-0000-0000-000092030000}"/>
    <cellStyle name="60% - Énfasis3 12" xfId="2170" xr:uid="{00000000-0005-0000-0000-000093030000}"/>
    <cellStyle name="60% - Énfasis3 13" xfId="2390" xr:uid="{00000000-0005-0000-0000-000094030000}"/>
    <cellStyle name="60% - Énfasis3 14" xfId="2593" xr:uid="{00000000-0005-0000-0000-000095030000}"/>
    <cellStyle name="60% - Énfasis3 15" xfId="2789" xr:uid="{00000000-0005-0000-0000-000096030000}"/>
    <cellStyle name="60% - Énfasis3 16" xfId="2977" xr:uid="{00000000-0005-0000-0000-000097030000}"/>
    <cellStyle name="60% - Énfasis3 2" xfId="117" xr:uid="{00000000-0005-0000-0000-000098030000}"/>
    <cellStyle name="60% - Énfasis3 2 10" xfId="2592" xr:uid="{00000000-0005-0000-0000-000099030000}"/>
    <cellStyle name="60% - Énfasis3 2 11" xfId="2788" xr:uid="{00000000-0005-0000-0000-00009A030000}"/>
    <cellStyle name="60% - Énfasis3 2 12" xfId="2976" xr:uid="{00000000-0005-0000-0000-00009B030000}"/>
    <cellStyle name="60% - Énfasis3 2 2" xfId="646" xr:uid="{00000000-0005-0000-0000-00009C030000}"/>
    <cellStyle name="60% - Énfasis3 2 2 10" xfId="2787" xr:uid="{00000000-0005-0000-0000-00009D030000}"/>
    <cellStyle name="60% - Énfasis3 2 2 11" xfId="2975" xr:uid="{00000000-0005-0000-0000-00009E030000}"/>
    <cellStyle name="60% - Énfasis3 2 2 2" xfId="647" xr:uid="{00000000-0005-0000-0000-00009F030000}"/>
    <cellStyle name="60% - Énfasis3 2 2 3" xfId="611" xr:uid="{00000000-0005-0000-0000-0000A0030000}"/>
    <cellStyle name="60% - Énfasis3 2 2 4" xfId="1702" xr:uid="{00000000-0005-0000-0000-0000A1030000}"/>
    <cellStyle name="60% - Énfasis3 2 2 5" xfId="1309" xr:uid="{00000000-0005-0000-0000-0000A2030000}"/>
    <cellStyle name="60% - Énfasis3 2 2 6" xfId="1941" xr:uid="{00000000-0005-0000-0000-0000A3030000}"/>
    <cellStyle name="60% - Énfasis3 2 2 7" xfId="2168" xr:uid="{00000000-0005-0000-0000-0000A4030000}"/>
    <cellStyle name="60% - Énfasis3 2 2 8" xfId="2388" xr:uid="{00000000-0005-0000-0000-0000A5030000}"/>
    <cellStyle name="60% - Énfasis3 2 2 9" xfId="2591" xr:uid="{00000000-0005-0000-0000-0000A6030000}"/>
    <cellStyle name="60% - Énfasis3 2 3" xfId="648" xr:uid="{00000000-0005-0000-0000-0000A7030000}"/>
    <cellStyle name="60% - Énfasis3 2 4" xfId="612" xr:uid="{00000000-0005-0000-0000-0000A8030000}"/>
    <cellStyle name="60% - Énfasis3 2 5" xfId="1703" xr:uid="{00000000-0005-0000-0000-0000A9030000}"/>
    <cellStyle name="60% - Énfasis3 2 6" xfId="1310" xr:uid="{00000000-0005-0000-0000-0000AA030000}"/>
    <cellStyle name="60% - Énfasis3 2 7" xfId="1942" xr:uid="{00000000-0005-0000-0000-0000AB030000}"/>
    <cellStyle name="60% - Énfasis3 2 8" xfId="2169" xr:uid="{00000000-0005-0000-0000-0000AC030000}"/>
    <cellStyle name="60% - Énfasis3 2 9" xfId="2389" xr:uid="{00000000-0005-0000-0000-0000AD030000}"/>
    <cellStyle name="60% - Énfasis3 3" xfId="118" xr:uid="{00000000-0005-0000-0000-0000AE030000}"/>
    <cellStyle name="60% - Énfasis3 3 10" xfId="2590" xr:uid="{00000000-0005-0000-0000-0000AF030000}"/>
    <cellStyle name="60% - Énfasis3 3 11" xfId="2786" xr:uid="{00000000-0005-0000-0000-0000B0030000}"/>
    <cellStyle name="60% - Énfasis3 3 12" xfId="2974" xr:uid="{00000000-0005-0000-0000-0000B1030000}"/>
    <cellStyle name="60% - Énfasis3 3 2" xfId="649" xr:uid="{00000000-0005-0000-0000-0000B2030000}"/>
    <cellStyle name="60% - Énfasis3 3 2 10" xfId="2785" xr:uid="{00000000-0005-0000-0000-0000B3030000}"/>
    <cellStyle name="60% - Énfasis3 3 2 11" xfId="2973" xr:uid="{00000000-0005-0000-0000-0000B4030000}"/>
    <cellStyle name="60% - Énfasis3 3 2 2" xfId="650" xr:uid="{00000000-0005-0000-0000-0000B5030000}"/>
    <cellStyle name="60% - Énfasis3 3 2 3" xfId="601" xr:uid="{00000000-0005-0000-0000-0000B6030000}"/>
    <cellStyle name="60% - Énfasis3 3 2 4" xfId="1699" xr:uid="{00000000-0005-0000-0000-0000B7030000}"/>
    <cellStyle name="60% - Énfasis3 3 2 5" xfId="1303" xr:uid="{00000000-0005-0000-0000-0000B8030000}"/>
    <cellStyle name="60% - Énfasis3 3 2 6" xfId="1938" xr:uid="{00000000-0005-0000-0000-0000B9030000}"/>
    <cellStyle name="60% - Énfasis3 3 2 7" xfId="2166" xr:uid="{00000000-0005-0000-0000-0000BA030000}"/>
    <cellStyle name="60% - Énfasis3 3 2 8" xfId="2386" xr:uid="{00000000-0005-0000-0000-0000BB030000}"/>
    <cellStyle name="60% - Énfasis3 3 2 9" xfId="2589" xr:uid="{00000000-0005-0000-0000-0000BC030000}"/>
    <cellStyle name="60% - Énfasis3 3 3" xfId="651" xr:uid="{00000000-0005-0000-0000-0000BD030000}"/>
    <cellStyle name="60% - Énfasis3 3 4" xfId="602" xr:uid="{00000000-0005-0000-0000-0000BE030000}"/>
    <cellStyle name="60% - Énfasis3 3 5" xfId="1700" xr:uid="{00000000-0005-0000-0000-0000BF030000}"/>
    <cellStyle name="60% - Énfasis3 3 6" xfId="1304" xr:uid="{00000000-0005-0000-0000-0000C0030000}"/>
    <cellStyle name="60% - Énfasis3 3 7" xfId="1939" xr:uid="{00000000-0005-0000-0000-0000C1030000}"/>
    <cellStyle name="60% - Énfasis3 3 8" xfId="2167" xr:uid="{00000000-0005-0000-0000-0000C2030000}"/>
    <cellStyle name="60% - Énfasis3 3 9" xfId="2387" xr:uid="{00000000-0005-0000-0000-0000C3030000}"/>
    <cellStyle name="60% - Énfasis3 4" xfId="119" xr:uid="{00000000-0005-0000-0000-0000C4030000}"/>
    <cellStyle name="60% - Énfasis3 5" xfId="120" xr:uid="{00000000-0005-0000-0000-0000C5030000}"/>
    <cellStyle name="60% - Énfasis3 6" xfId="121" xr:uid="{00000000-0005-0000-0000-0000C6030000}"/>
    <cellStyle name="60% - Énfasis3 7" xfId="645" xr:uid="{00000000-0005-0000-0000-0000C7030000}"/>
    <cellStyle name="60% - Énfasis3 8" xfId="613" xr:uid="{00000000-0005-0000-0000-0000C8030000}"/>
    <cellStyle name="60% - Énfasis3 9" xfId="1704" xr:uid="{00000000-0005-0000-0000-0000C9030000}"/>
    <cellStyle name="60% - Énfasis4 10" xfId="1276" xr:uid="{00000000-0005-0000-0000-0000CA030000}"/>
    <cellStyle name="60% - Énfasis4 11" xfId="1929" xr:uid="{00000000-0005-0000-0000-0000CB030000}"/>
    <cellStyle name="60% - Énfasis4 12" xfId="2157" xr:uid="{00000000-0005-0000-0000-0000CC030000}"/>
    <cellStyle name="60% - Énfasis4 13" xfId="2377" xr:uid="{00000000-0005-0000-0000-0000CD030000}"/>
    <cellStyle name="60% - Énfasis4 14" xfId="2580" xr:uid="{00000000-0005-0000-0000-0000CE030000}"/>
    <cellStyle name="60% - Énfasis4 15" xfId="2779" xr:uid="{00000000-0005-0000-0000-0000CF030000}"/>
    <cellStyle name="60% - Énfasis4 16" xfId="2968" xr:uid="{00000000-0005-0000-0000-0000D0030000}"/>
    <cellStyle name="60% - Énfasis4 2" xfId="122" xr:uid="{00000000-0005-0000-0000-0000D1030000}"/>
    <cellStyle name="60% - Énfasis4 2 10" xfId="2579" xr:uid="{00000000-0005-0000-0000-0000D2030000}"/>
    <cellStyle name="60% - Énfasis4 2 11" xfId="2778" xr:uid="{00000000-0005-0000-0000-0000D3030000}"/>
    <cellStyle name="60% - Énfasis4 2 12" xfId="2967" xr:uid="{00000000-0005-0000-0000-0000D4030000}"/>
    <cellStyle name="60% - Énfasis4 2 2" xfId="656" xr:uid="{00000000-0005-0000-0000-0000D5030000}"/>
    <cellStyle name="60% - Énfasis4 2 2 10" xfId="2777" xr:uid="{00000000-0005-0000-0000-0000D6030000}"/>
    <cellStyle name="60% - Énfasis4 2 2 11" xfId="2966" xr:uid="{00000000-0005-0000-0000-0000D7030000}"/>
    <cellStyle name="60% - Énfasis4 2 2 2" xfId="657" xr:uid="{00000000-0005-0000-0000-0000D8030000}"/>
    <cellStyle name="60% - Énfasis4 2 2 3" xfId="580" xr:uid="{00000000-0005-0000-0000-0000D9030000}"/>
    <cellStyle name="60% - Énfasis4 2 2 4" xfId="1690" xr:uid="{00000000-0005-0000-0000-0000DA030000}"/>
    <cellStyle name="60% - Énfasis4 2 2 5" xfId="1274" xr:uid="{00000000-0005-0000-0000-0000DB030000}"/>
    <cellStyle name="60% - Énfasis4 2 2 6" xfId="1927" xr:uid="{00000000-0005-0000-0000-0000DC030000}"/>
    <cellStyle name="60% - Énfasis4 2 2 7" xfId="2155" xr:uid="{00000000-0005-0000-0000-0000DD030000}"/>
    <cellStyle name="60% - Énfasis4 2 2 8" xfId="2375" xr:uid="{00000000-0005-0000-0000-0000DE030000}"/>
    <cellStyle name="60% - Énfasis4 2 2 9" xfId="2578" xr:uid="{00000000-0005-0000-0000-0000DF030000}"/>
    <cellStyle name="60% - Énfasis4 2 3" xfId="658" xr:uid="{00000000-0005-0000-0000-0000E0030000}"/>
    <cellStyle name="60% - Énfasis4 2 4" xfId="581" xr:uid="{00000000-0005-0000-0000-0000E1030000}"/>
    <cellStyle name="60% - Énfasis4 2 5" xfId="1691" xr:uid="{00000000-0005-0000-0000-0000E2030000}"/>
    <cellStyle name="60% - Énfasis4 2 6" xfId="1275" xr:uid="{00000000-0005-0000-0000-0000E3030000}"/>
    <cellStyle name="60% - Énfasis4 2 7" xfId="1928" xr:uid="{00000000-0005-0000-0000-0000E4030000}"/>
    <cellStyle name="60% - Énfasis4 2 8" xfId="2156" xr:uid="{00000000-0005-0000-0000-0000E5030000}"/>
    <cellStyle name="60% - Énfasis4 2 9" xfId="2376" xr:uid="{00000000-0005-0000-0000-0000E6030000}"/>
    <cellStyle name="60% - Énfasis4 3" xfId="123" xr:uid="{00000000-0005-0000-0000-0000E7030000}"/>
    <cellStyle name="60% - Énfasis4 3 10" xfId="2574" xr:uid="{00000000-0005-0000-0000-0000E8030000}"/>
    <cellStyle name="60% - Énfasis4 3 11" xfId="2773" xr:uid="{00000000-0005-0000-0000-0000E9030000}"/>
    <cellStyle name="60% - Énfasis4 3 12" xfId="2963" xr:uid="{00000000-0005-0000-0000-0000EA030000}"/>
    <cellStyle name="60% - Énfasis4 3 2" xfId="659" xr:uid="{00000000-0005-0000-0000-0000EB030000}"/>
    <cellStyle name="60% - Énfasis4 3 2 10" xfId="2770" xr:uid="{00000000-0005-0000-0000-0000EC030000}"/>
    <cellStyle name="60% - Énfasis4 3 2 11" xfId="2960" xr:uid="{00000000-0005-0000-0000-0000ED030000}"/>
    <cellStyle name="60% - Énfasis4 3 2 2" xfId="660" xr:uid="{00000000-0005-0000-0000-0000EE030000}"/>
    <cellStyle name="60% - Énfasis4 3 2 3" xfId="570" xr:uid="{00000000-0005-0000-0000-0000EF030000}"/>
    <cellStyle name="60% - Énfasis4 3 2 4" xfId="1687" xr:uid="{00000000-0005-0000-0000-0000F0030000}"/>
    <cellStyle name="60% - Énfasis4 3 2 5" xfId="1262" xr:uid="{00000000-0005-0000-0000-0000F1030000}"/>
    <cellStyle name="60% - Énfasis4 3 2 6" xfId="1920" xr:uid="{00000000-0005-0000-0000-0000F2030000}"/>
    <cellStyle name="60% - Énfasis4 3 2 7" xfId="2148" xr:uid="{00000000-0005-0000-0000-0000F3030000}"/>
    <cellStyle name="60% - Énfasis4 3 2 8" xfId="2368" xr:uid="{00000000-0005-0000-0000-0000F4030000}"/>
    <cellStyle name="60% - Énfasis4 3 2 9" xfId="2571" xr:uid="{00000000-0005-0000-0000-0000F5030000}"/>
    <cellStyle name="60% - Énfasis4 3 3" xfId="661" xr:uid="{00000000-0005-0000-0000-0000F6030000}"/>
    <cellStyle name="60% - Énfasis4 3 4" xfId="571" xr:uid="{00000000-0005-0000-0000-0000F7030000}"/>
    <cellStyle name="60% - Énfasis4 3 5" xfId="1688" xr:uid="{00000000-0005-0000-0000-0000F8030000}"/>
    <cellStyle name="60% - Énfasis4 3 6" xfId="1263" xr:uid="{00000000-0005-0000-0000-0000F9030000}"/>
    <cellStyle name="60% - Énfasis4 3 7" xfId="1923" xr:uid="{00000000-0005-0000-0000-0000FA030000}"/>
    <cellStyle name="60% - Énfasis4 3 8" xfId="2151" xr:uid="{00000000-0005-0000-0000-0000FB030000}"/>
    <cellStyle name="60% - Énfasis4 3 9" xfId="2371" xr:uid="{00000000-0005-0000-0000-0000FC030000}"/>
    <cellStyle name="60% - Énfasis4 4" xfId="124" xr:uid="{00000000-0005-0000-0000-0000FD030000}"/>
    <cellStyle name="60% - Énfasis4 5" xfId="125" xr:uid="{00000000-0005-0000-0000-0000FE030000}"/>
    <cellStyle name="60% - Énfasis4 6" xfId="126" xr:uid="{00000000-0005-0000-0000-0000FF030000}"/>
    <cellStyle name="60% - Énfasis4 7" xfId="655" xr:uid="{00000000-0005-0000-0000-000000040000}"/>
    <cellStyle name="60% - Énfasis4 8" xfId="582" xr:uid="{00000000-0005-0000-0000-000001040000}"/>
    <cellStyle name="60% - Énfasis4 9" xfId="1692" xr:uid="{00000000-0005-0000-0000-000002040000}"/>
    <cellStyle name="60% - Énfasis5 10" xfId="1241" xr:uid="{00000000-0005-0000-0000-000003040000}"/>
    <cellStyle name="60% - Énfasis5 11" xfId="1911" xr:uid="{00000000-0005-0000-0000-000004040000}"/>
    <cellStyle name="60% - Énfasis5 12" xfId="2139" xr:uid="{00000000-0005-0000-0000-000005040000}"/>
    <cellStyle name="60% - Énfasis5 13" xfId="2358" xr:uid="{00000000-0005-0000-0000-000006040000}"/>
    <cellStyle name="60% - Énfasis5 14" xfId="2562" xr:uid="{00000000-0005-0000-0000-000007040000}"/>
    <cellStyle name="60% - Énfasis5 15" xfId="2761" xr:uid="{00000000-0005-0000-0000-000008040000}"/>
    <cellStyle name="60% - Énfasis5 16" xfId="2954" xr:uid="{00000000-0005-0000-0000-000009040000}"/>
    <cellStyle name="60% - Énfasis5 2" xfId="127" xr:uid="{00000000-0005-0000-0000-00000A040000}"/>
    <cellStyle name="60% - Énfasis5 2 10" xfId="2561" xr:uid="{00000000-0005-0000-0000-00000B040000}"/>
    <cellStyle name="60% - Énfasis5 2 11" xfId="2760" xr:uid="{00000000-0005-0000-0000-00000C040000}"/>
    <cellStyle name="60% - Énfasis5 2 12" xfId="2953" xr:uid="{00000000-0005-0000-0000-00000D040000}"/>
    <cellStyle name="60% - Énfasis5 2 2" xfId="666" xr:uid="{00000000-0005-0000-0000-00000E040000}"/>
    <cellStyle name="60% - Énfasis5 2 2 10" xfId="2759" xr:uid="{00000000-0005-0000-0000-00000F040000}"/>
    <cellStyle name="60% - Énfasis5 2 2 11" xfId="2952" xr:uid="{00000000-0005-0000-0000-000010040000}"/>
    <cellStyle name="60% - Énfasis5 2 2 2" xfId="667" xr:uid="{00000000-0005-0000-0000-000011040000}"/>
    <cellStyle name="60% - Énfasis5 2 2 3" xfId="550" xr:uid="{00000000-0005-0000-0000-000012040000}"/>
    <cellStyle name="60% - Énfasis5 2 2 4" xfId="1680" xr:uid="{00000000-0005-0000-0000-000013040000}"/>
    <cellStyle name="60% - Énfasis5 2 2 5" xfId="1239" xr:uid="{00000000-0005-0000-0000-000014040000}"/>
    <cellStyle name="60% - Énfasis5 2 2 6" xfId="1909" xr:uid="{00000000-0005-0000-0000-000015040000}"/>
    <cellStyle name="60% - Énfasis5 2 2 7" xfId="2137" xr:uid="{00000000-0005-0000-0000-000016040000}"/>
    <cellStyle name="60% - Énfasis5 2 2 8" xfId="2356" xr:uid="{00000000-0005-0000-0000-000017040000}"/>
    <cellStyle name="60% - Énfasis5 2 2 9" xfId="2560" xr:uid="{00000000-0005-0000-0000-000018040000}"/>
    <cellStyle name="60% - Énfasis5 2 3" xfId="668" xr:uid="{00000000-0005-0000-0000-000019040000}"/>
    <cellStyle name="60% - Énfasis5 2 4" xfId="551" xr:uid="{00000000-0005-0000-0000-00001A040000}"/>
    <cellStyle name="60% - Énfasis5 2 5" xfId="1681" xr:uid="{00000000-0005-0000-0000-00001B040000}"/>
    <cellStyle name="60% - Énfasis5 2 6" xfId="1240" xr:uid="{00000000-0005-0000-0000-00001C040000}"/>
    <cellStyle name="60% - Énfasis5 2 7" xfId="1910" xr:uid="{00000000-0005-0000-0000-00001D040000}"/>
    <cellStyle name="60% - Énfasis5 2 8" xfId="2138" xr:uid="{00000000-0005-0000-0000-00001E040000}"/>
    <cellStyle name="60% - Énfasis5 2 9" xfId="2357" xr:uid="{00000000-0005-0000-0000-00001F040000}"/>
    <cellStyle name="60% - Énfasis5 3" xfId="128" xr:uid="{00000000-0005-0000-0000-000020040000}"/>
    <cellStyle name="60% - Énfasis5 3 10" xfId="2556" xr:uid="{00000000-0005-0000-0000-000021040000}"/>
    <cellStyle name="60% - Énfasis5 3 11" xfId="2756" xr:uid="{00000000-0005-0000-0000-000022040000}"/>
    <cellStyle name="60% - Énfasis5 3 12" xfId="2949" xr:uid="{00000000-0005-0000-0000-000023040000}"/>
    <cellStyle name="60% - Énfasis5 3 2" xfId="669" xr:uid="{00000000-0005-0000-0000-000024040000}"/>
    <cellStyle name="60% - Énfasis5 3 2 10" xfId="2752" xr:uid="{00000000-0005-0000-0000-000025040000}"/>
    <cellStyle name="60% - Énfasis5 3 2 11" xfId="2945" xr:uid="{00000000-0005-0000-0000-000026040000}"/>
    <cellStyle name="60% - Énfasis5 3 2 2" xfId="670" xr:uid="{00000000-0005-0000-0000-000027040000}"/>
    <cellStyle name="60% - Énfasis5 3 2 3" xfId="547" xr:uid="{00000000-0005-0000-0000-000028040000}"/>
    <cellStyle name="60% - Énfasis5 3 2 4" xfId="1677" xr:uid="{00000000-0005-0000-0000-000029040000}"/>
    <cellStyle name="60% - Énfasis5 3 2 5" xfId="1229" xr:uid="{00000000-0005-0000-0000-00002A040000}"/>
    <cellStyle name="60% - Énfasis5 3 2 6" xfId="1901" xr:uid="{00000000-0005-0000-0000-00002B040000}"/>
    <cellStyle name="60% - Énfasis5 3 2 7" xfId="2129" xr:uid="{00000000-0005-0000-0000-00002C040000}"/>
    <cellStyle name="60% - Énfasis5 3 2 8" xfId="2348" xr:uid="{00000000-0005-0000-0000-00002D040000}"/>
    <cellStyle name="60% - Énfasis5 3 2 9" xfId="2552" xr:uid="{00000000-0005-0000-0000-00002E040000}"/>
    <cellStyle name="60% - Énfasis5 3 3" xfId="671" xr:uid="{00000000-0005-0000-0000-00002F040000}"/>
    <cellStyle name="60% - Énfasis5 3 4" xfId="548" xr:uid="{00000000-0005-0000-0000-000030040000}"/>
    <cellStyle name="60% - Énfasis5 3 5" xfId="1678" xr:uid="{00000000-0005-0000-0000-000031040000}"/>
    <cellStyle name="60% - Énfasis5 3 6" xfId="1232" xr:uid="{00000000-0005-0000-0000-000032040000}"/>
    <cellStyle name="60% - Énfasis5 3 7" xfId="1905" xr:uid="{00000000-0005-0000-0000-000033040000}"/>
    <cellStyle name="60% - Énfasis5 3 8" xfId="2133" xr:uid="{00000000-0005-0000-0000-000034040000}"/>
    <cellStyle name="60% - Énfasis5 3 9" xfId="2352" xr:uid="{00000000-0005-0000-0000-000035040000}"/>
    <cellStyle name="60% - Énfasis5 4" xfId="129" xr:uid="{00000000-0005-0000-0000-000036040000}"/>
    <cellStyle name="60% - Énfasis5 5" xfId="130" xr:uid="{00000000-0005-0000-0000-000037040000}"/>
    <cellStyle name="60% - Énfasis5 6" xfId="131" xr:uid="{00000000-0005-0000-0000-000038040000}"/>
    <cellStyle name="60% - Énfasis5 7" xfId="665" xr:uid="{00000000-0005-0000-0000-000039040000}"/>
    <cellStyle name="60% - Énfasis5 8" xfId="552" xr:uid="{00000000-0005-0000-0000-00003A040000}"/>
    <cellStyle name="60% - Énfasis5 9" xfId="1682" xr:uid="{00000000-0005-0000-0000-00003B040000}"/>
    <cellStyle name="60% - Énfasis6 10" xfId="1081" xr:uid="{00000000-0005-0000-0000-00003C040000}"/>
    <cellStyle name="60% - Énfasis6 11" xfId="1865" xr:uid="{00000000-0005-0000-0000-00003D040000}"/>
    <cellStyle name="60% - Énfasis6 12" xfId="2096" xr:uid="{00000000-0005-0000-0000-00003E040000}"/>
    <cellStyle name="60% - Énfasis6 13" xfId="2314" xr:uid="{00000000-0005-0000-0000-00003F040000}"/>
    <cellStyle name="60% - Énfasis6 14" xfId="2519" xr:uid="{00000000-0005-0000-0000-000040040000}"/>
    <cellStyle name="60% - Énfasis6 15" xfId="2720" xr:uid="{00000000-0005-0000-0000-000041040000}"/>
    <cellStyle name="60% - Énfasis6 16" xfId="2913" xr:uid="{00000000-0005-0000-0000-000042040000}"/>
    <cellStyle name="60% - Énfasis6 2" xfId="132" xr:uid="{00000000-0005-0000-0000-000043040000}"/>
    <cellStyle name="60% - Énfasis6 2 10" xfId="2518" xr:uid="{00000000-0005-0000-0000-000044040000}"/>
    <cellStyle name="60% - Énfasis6 2 11" xfId="2719" xr:uid="{00000000-0005-0000-0000-000045040000}"/>
    <cellStyle name="60% - Énfasis6 2 12" xfId="2912" xr:uid="{00000000-0005-0000-0000-000046040000}"/>
    <cellStyle name="60% - Énfasis6 2 2" xfId="676" xr:uid="{00000000-0005-0000-0000-000047040000}"/>
    <cellStyle name="60% - Énfasis6 2 2 10" xfId="2718" xr:uid="{00000000-0005-0000-0000-000048040000}"/>
    <cellStyle name="60% - Énfasis6 2 2 11" xfId="2911" xr:uid="{00000000-0005-0000-0000-000049040000}"/>
    <cellStyle name="60% - Énfasis6 2 2 2" xfId="677" xr:uid="{00000000-0005-0000-0000-00004A040000}"/>
    <cellStyle name="60% - Énfasis6 2 2 3" xfId="540" xr:uid="{00000000-0005-0000-0000-00004B040000}"/>
    <cellStyle name="60% - Énfasis6 2 2 4" xfId="1665" xr:uid="{00000000-0005-0000-0000-00004C040000}"/>
    <cellStyle name="60% - Énfasis6 2 2 5" xfId="1071" xr:uid="{00000000-0005-0000-0000-00004D040000}"/>
    <cellStyle name="60% - Énfasis6 2 2 6" xfId="1863" xr:uid="{00000000-0005-0000-0000-00004E040000}"/>
    <cellStyle name="60% - Énfasis6 2 2 7" xfId="2094" xr:uid="{00000000-0005-0000-0000-00004F040000}"/>
    <cellStyle name="60% - Énfasis6 2 2 8" xfId="2312" xr:uid="{00000000-0005-0000-0000-000050040000}"/>
    <cellStyle name="60% - Énfasis6 2 2 9" xfId="2517" xr:uid="{00000000-0005-0000-0000-000051040000}"/>
    <cellStyle name="60% - Énfasis6 2 3" xfId="678" xr:uid="{00000000-0005-0000-0000-000052040000}"/>
    <cellStyle name="60% - Énfasis6 2 4" xfId="541" xr:uid="{00000000-0005-0000-0000-000053040000}"/>
    <cellStyle name="60% - Énfasis6 2 5" xfId="1666" xr:uid="{00000000-0005-0000-0000-000054040000}"/>
    <cellStyle name="60% - Énfasis6 2 6" xfId="1078" xr:uid="{00000000-0005-0000-0000-000055040000}"/>
    <cellStyle name="60% - Énfasis6 2 7" xfId="1864" xr:uid="{00000000-0005-0000-0000-000056040000}"/>
    <cellStyle name="60% - Énfasis6 2 8" xfId="2095" xr:uid="{00000000-0005-0000-0000-000057040000}"/>
    <cellStyle name="60% - Énfasis6 2 9" xfId="2313" xr:uid="{00000000-0005-0000-0000-000058040000}"/>
    <cellStyle name="60% - Énfasis6 3" xfId="133" xr:uid="{00000000-0005-0000-0000-000059040000}"/>
    <cellStyle name="60% - Énfasis6 3 10" xfId="2510" xr:uid="{00000000-0005-0000-0000-00005A040000}"/>
    <cellStyle name="60% - Énfasis6 3 11" xfId="2711" xr:uid="{00000000-0005-0000-0000-00005B040000}"/>
    <cellStyle name="60% - Énfasis6 3 12" xfId="2904" xr:uid="{00000000-0005-0000-0000-00005C040000}"/>
    <cellStyle name="60% - Énfasis6 3 2" xfId="679" xr:uid="{00000000-0005-0000-0000-00005D040000}"/>
    <cellStyle name="60% - Énfasis6 3 2 10" xfId="2710" xr:uid="{00000000-0005-0000-0000-00005E040000}"/>
    <cellStyle name="60% - Énfasis6 3 2 11" xfId="2903" xr:uid="{00000000-0005-0000-0000-00005F040000}"/>
    <cellStyle name="60% - Énfasis6 3 2 2" xfId="680" xr:uid="{00000000-0005-0000-0000-000060040000}"/>
    <cellStyle name="60% - Énfasis6 3 2 3" xfId="530" xr:uid="{00000000-0005-0000-0000-000061040000}"/>
    <cellStyle name="60% - Énfasis6 3 2 4" xfId="1662" xr:uid="{00000000-0005-0000-0000-000062040000}"/>
    <cellStyle name="60% - Énfasis6 3 2 5" xfId="1033" xr:uid="{00000000-0005-0000-0000-000063040000}"/>
    <cellStyle name="60% - Énfasis6 3 2 6" xfId="1855" xr:uid="{00000000-0005-0000-0000-000064040000}"/>
    <cellStyle name="60% - Énfasis6 3 2 7" xfId="2086" xr:uid="{00000000-0005-0000-0000-000065040000}"/>
    <cellStyle name="60% - Énfasis6 3 2 8" xfId="2304" xr:uid="{00000000-0005-0000-0000-000066040000}"/>
    <cellStyle name="60% - Énfasis6 3 2 9" xfId="2509" xr:uid="{00000000-0005-0000-0000-000067040000}"/>
    <cellStyle name="60% - Énfasis6 3 3" xfId="681" xr:uid="{00000000-0005-0000-0000-000068040000}"/>
    <cellStyle name="60% - Énfasis6 3 4" xfId="531" xr:uid="{00000000-0005-0000-0000-000069040000}"/>
    <cellStyle name="60% - Énfasis6 3 5" xfId="1663" xr:uid="{00000000-0005-0000-0000-00006A040000}"/>
    <cellStyle name="60% - Énfasis6 3 6" xfId="1034" xr:uid="{00000000-0005-0000-0000-00006B040000}"/>
    <cellStyle name="60% - Énfasis6 3 7" xfId="1856" xr:uid="{00000000-0005-0000-0000-00006C040000}"/>
    <cellStyle name="60% - Énfasis6 3 8" xfId="2087" xr:uid="{00000000-0005-0000-0000-00006D040000}"/>
    <cellStyle name="60% - Énfasis6 3 9" xfId="2305" xr:uid="{00000000-0005-0000-0000-00006E040000}"/>
    <cellStyle name="60% - Énfasis6 4" xfId="134" xr:uid="{00000000-0005-0000-0000-00006F040000}"/>
    <cellStyle name="60% - Énfasis6 5" xfId="135" xr:uid="{00000000-0005-0000-0000-000070040000}"/>
    <cellStyle name="60% - Énfasis6 6" xfId="136" xr:uid="{00000000-0005-0000-0000-000071040000}"/>
    <cellStyle name="60% - Énfasis6 7" xfId="675" xr:uid="{00000000-0005-0000-0000-000072040000}"/>
    <cellStyle name="60% - Énfasis6 8" xfId="542" xr:uid="{00000000-0005-0000-0000-000073040000}"/>
    <cellStyle name="60% - Énfasis6 9" xfId="1667" xr:uid="{00000000-0005-0000-0000-000074040000}"/>
    <cellStyle name="Accent1" xfId="137" xr:uid="{00000000-0005-0000-0000-000075040000}"/>
    <cellStyle name="Accent1 - 20%" xfId="3382" xr:uid="{00000000-0005-0000-0000-000076040000}"/>
    <cellStyle name="Accent1 - 40%" xfId="3383" xr:uid="{00000000-0005-0000-0000-000077040000}"/>
    <cellStyle name="Accent1 - 60%" xfId="3384" xr:uid="{00000000-0005-0000-0000-000078040000}"/>
    <cellStyle name="Accent1_201003 Consolidación Brasil en cuenta homologada" xfId="3385" xr:uid="{00000000-0005-0000-0000-000079040000}"/>
    <cellStyle name="Accent2" xfId="138" xr:uid="{00000000-0005-0000-0000-00007A040000}"/>
    <cellStyle name="Accent2 - 20%" xfId="3386" xr:uid="{00000000-0005-0000-0000-00007B040000}"/>
    <cellStyle name="Accent2 - 40%" xfId="3387" xr:uid="{00000000-0005-0000-0000-00007C040000}"/>
    <cellStyle name="Accent2 - 60%" xfId="3388" xr:uid="{00000000-0005-0000-0000-00007D040000}"/>
    <cellStyle name="Accent2_201003 Consolidación Brasil en cuenta homologada" xfId="3389" xr:uid="{00000000-0005-0000-0000-00007E040000}"/>
    <cellStyle name="Accent3" xfId="139" xr:uid="{00000000-0005-0000-0000-00007F040000}"/>
    <cellStyle name="Accent3 - 20%" xfId="3390" xr:uid="{00000000-0005-0000-0000-000080040000}"/>
    <cellStyle name="Accent3 - 40%" xfId="3391" xr:uid="{00000000-0005-0000-0000-000081040000}"/>
    <cellStyle name="Accent3 - 60%" xfId="3392" xr:uid="{00000000-0005-0000-0000-000082040000}"/>
    <cellStyle name="Accent3_201003 Consolidación Brasil en cuenta homologada" xfId="3393" xr:uid="{00000000-0005-0000-0000-000083040000}"/>
    <cellStyle name="Accent4" xfId="140" xr:uid="{00000000-0005-0000-0000-000084040000}"/>
    <cellStyle name="Accent4 - 20%" xfId="3394" xr:uid="{00000000-0005-0000-0000-000085040000}"/>
    <cellStyle name="Accent4 - 40%" xfId="3395" xr:uid="{00000000-0005-0000-0000-000086040000}"/>
    <cellStyle name="Accent4 - 60%" xfId="3396" xr:uid="{00000000-0005-0000-0000-000087040000}"/>
    <cellStyle name="Accent4_201003 Consolidación Brasil en cuenta homologada" xfId="3397" xr:uid="{00000000-0005-0000-0000-000088040000}"/>
    <cellStyle name="Accent5" xfId="141" xr:uid="{00000000-0005-0000-0000-000089040000}"/>
    <cellStyle name="Accent5 - 20%" xfId="3398" xr:uid="{00000000-0005-0000-0000-00008A040000}"/>
    <cellStyle name="Accent5 - 40%" xfId="3399" xr:uid="{00000000-0005-0000-0000-00008B040000}"/>
    <cellStyle name="Accent5 - 60%" xfId="3400" xr:uid="{00000000-0005-0000-0000-00008C040000}"/>
    <cellStyle name="Accent5_201003 Consolidación Brasil en cuenta homologada" xfId="3401" xr:uid="{00000000-0005-0000-0000-00008D040000}"/>
    <cellStyle name="Accent6" xfId="142" xr:uid="{00000000-0005-0000-0000-00008E040000}"/>
    <cellStyle name="Accent6 - 20%" xfId="3402" xr:uid="{00000000-0005-0000-0000-00008F040000}"/>
    <cellStyle name="Accent6 - 40%" xfId="3403" xr:uid="{00000000-0005-0000-0000-000090040000}"/>
    <cellStyle name="Accent6 - 60%" xfId="3404" xr:uid="{00000000-0005-0000-0000-000091040000}"/>
    <cellStyle name="Accent6_201003 Consolidación Brasil en cuenta homologada" xfId="3405" xr:uid="{00000000-0005-0000-0000-000092040000}"/>
    <cellStyle name="AFE" xfId="143" xr:uid="{00000000-0005-0000-0000-000093040000}"/>
    <cellStyle name="Akcent 1" xfId="144" xr:uid="{00000000-0005-0000-0000-000094040000}"/>
    <cellStyle name="Akcent 2" xfId="145" xr:uid="{00000000-0005-0000-0000-000095040000}"/>
    <cellStyle name="Akcent 3" xfId="146" xr:uid="{00000000-0005-0000-0000-000096040000}"/>
    <cellStyle name="Akcent 4" xfId="147" xr:uid="{00000000-0005-0000-0000-000097040000}"/>
    <cellStyle name="Akcent 5" xfId="148" xr:uid="{00000000-0005-0000-0000-000098040000}"/>
    <cellStyle name="Akcent 6" xfId="149" xr:uid="{00000000-0005-0000-0000-000099040000}"/>
    <cellStyle name="argen" xfId="150" xr:uid="{00000000-0005-0000-0000-00009A040000}"/>
    <cellStyle name="args.style" xfId="151" xr:uid="{00000000-0005-0000-0000-00009B040000}"/>
    <cellStyle name="Availability" xfId="3406" xr:uid="{00000000-0005-0000-0000-00009C040000}"/>
    <cellStyle name="Bad" xfId="152" xr:uid="{00000000-0005-0000-0000-00009D040000}"/>
    <cellStyle name="Bancos" xfId="696" xr:uid="{00000000-0005-0000-0000-00009E040000}"/>
    <cellStyle name="Banner" xfId="3407" xr:uid="{00000000-0005-0000-0000-00009F040000}"/>
    <cellStyle name="Bom" xfId="3408" xr:uid="{00000000-0005-0000-0000-0000A0040000}"/>
    <cellStyle name="bstitutes]_x000d__x000a_; The following mappings take Word for MS-DOS names, PostScript names, and TrueType_x000d__x000a_; names into account" xfId="153" xr:uid="{00000000-0005-0000-0000-0000A1040000}"/>
    <cellStyle name="Buena 10" xfId="868" xr:uid="{00000000-0005-0000-0000-0000A2040000}"/>
    <cellStyle name="Buena 11" xfId="1799" xr:uid="{00000000-0005-0000-0000-0000A3040000}"/>
    <cellStyle name="Buena 12" xfId="2035" xr:uid="{00000000-0005-0000-0000-0000A4040000}"/>
    <cellStyle name="Buena 13" xfId="2254" xr:uid="{00000000-0005-0000-0000-0000A5040000}"/>
    <cellStyle name="Buena 14" xfId="2466" xr:uid="{00000000-0005-0000-0000-0000A6040000}"/>
    <cellStyle name="Buena 15" xfId="2668" xr:uid="{00000000-0005-0000-0000-0000A7040000}"/>
    <cellStyle name="Buena 16" xfId="2861" xr:uid="{00000000-0005-0000-0000-0000A8040000}"/>
    <cellStyle name="Buena 2" xfId="154" xr:uid="{00000000-0005-0000-0000-0000A9040000}"/>
    <cellStyle name="Buena 2 10" xfId="2465" xr:uid="{00000000-0005-0000-0000-0000AA040000}"/>
    <cellStyle name="Buena 2 11" xfId="2667" xr:uid="{00000000-0005-0000-0000-0000AB040000}"/>
    <cellStyle name="Buena 2 12" xfId="2860" xr:uid="{00000000-0005-0000-0000-0000AC040000}"/>
    <cellStyle name="Buena 2 2" xfId="698" xr:uid="{00000000-0005-0000-0000-0000AD040000}"/>
    <cellStyle name="Buena 2 2 10" xfId="2666" xr:uid="{00000000-0005-0000-0000-0000AE040000}"/>
    <cellStyle name="Buena 2 2 11" xfId="2859" xr:uid="{00000000-0005-0000-0000-0000AF040000}"/>
    <cellStyle name="Buena 2 2 2" xfId="699" xr:uid="{00000000-0005-0000-0000-0000B0040000}"/>
    <cellStyle name="Buena 2 2 3" xfId="474" xr:uid="{00000000-0005-0000-0000-0000B1040000}"/>
    <cellStyle name="Buena 2 2 4" xfId="1630" xr:uid="{00000000-0005-0000-0000-0000B2040000}"/>
    <cellStyle name="Buena 2 2 5" xfId="859" xr:uid="{00000000-0005-0000-0000-0000B3040000}"/>
    <cellStyle name="Buena 2 2 6" xfId="1797" xr:uid="{00000000-0005-0000-0000-0000B4040000}"/>
    <cellStyle name="Buena 2 2 7" xfId="2033" xr:uid="{00000000-0005-0000-0000-0000B5040000}"/>
    <cellStyle name="Buena 2 2 8" xfId="2252" xr:uid="{00000000-0005-0000-0000-0000B6040000}"/>
    <cellStyle name="Buena 2 2 9" xfId="2464" xr:uid="{00000000-0005-0000-0000-0000B7040000}"/>
    <cellStyle name="Buena 2 3" xfId="700" xr:uid="{00000000-0005-0000-0000-0000B8040000}"/>
    <cellStyle name="Buena 2 4" xfId="475" xr:uid="{00000000-0005-0000-0000-0000B9040000}"/>
    <cellStyle name="Buena 2 5" xfId="1631" xr:uid="{00000000-0005-0000-0000-0000BA040000}"/>
    <cellStyle name="Buena 2 6" xfId="867" xr:uid="{00000000-0005-0000-0000-0000BB040000}"/>
    <cellStyle name="Buena 2 7" xfId="1798" xr:uid="{00000000-0005-0000-0000-0000BC040000}"/>
    <cellStyle name="Buena 2 8" xfId="2034" xr:uid="{00000000-0005-0000-0000-0000BD040000}"/>
    <cellStyle name="Buena 2 9" xfId="2253" xr:uid="{00000000-0005-0000-0000-0000BE040000}"/>
    <cellStyle name="Buena 3" xfId="155" xr:uid="{00000000-0005-0000-0000-0000BF040000}"/>
    <cellStyle name="Buena 3 10" xfId="2459" xr:uid="{00000000-0005-0000-0000-0000C0040000}"/>
    <cellStyle name="Buena 3 11" xfId="2662" xr:uid="{00000000-0005-0000-0000-0000C1040000}"/>
    <cellStyle name="Buena 3 12" xfId="2855" xr:uid="{00000000-0005-0000-0000-0000C2040000}"/>
    <cellStyle name="Buena 3 2" xfId="701" xr:uid="{00000000-0005-0000-0000-0000C3040000}"/>
    <cellStyle name="Buena 3 2 10" xfId="2658" xr:uid="{00000000-0005-0000-0000-0000C4040000}"/>
    <cellStyle name="Buena 3 2 11" xfId="2851" xr:uid="{00000000-0005-0000-0000-0000C5040000}"/>
    <cellStyle name="Buena 3 2 2" xfId="702" xr:uid="{00000000-0005-0000-0000-0000C6040000}"/>
    <cellStyle name="Buena 3 2 3" xfId="471" xr:uid="{00000000-0005-0000-0000-0000C7040000}"/>
    <cellStyle name="Buena 3 2 4" xfId="1627" xr:uid="{00000000-0005-0000-0000-0000C8040000}"/>
    <cellStyle name="Buena 3 2 5" xfId="837" xr:uid="{00000000-0005-0000-0000-0000C9040000}"/>
    <cellStyle name="Buena 3 2 6" xfId="1788" xr:uid="{00000000-0005-0000-0000-0000CA040000}"/>
    <cellStyle name="Buena 3 2 7" xfId="2024" xr:uid="{00000000-0005-0000-0000-0000CB040000}"/>
    <cellStyle name="Buena 3 2 8" xfId="2243" xr:uid="{00000000-0005-0000-0000-0000CC040000}"/>
    <cellStyle name="Buena 3 2 9" xfId="2455" xr:uid="{00000000-0005-0000-0000-0000CD040000}"/>
    <cellStyle name="Buena 3 3" xfId="703" xr:uid="{00000000-0005-0000-0000-0000CE040000}"/>
    <cellStyle name="Buena 3 4" xfId="472" xr:uid="{00000000-0005-0000-0000-0000CF040000}"/>
    <cellStyle name="Buena 3 5" xfId="1628" xr:uid="{00000000-0005-0000-0000-0000D0040000}"/>
    <cellStyle name="Buena 3 6" xfId="847" xr:uid="{00000000-0005-0000-0000-0000D1040000}"/>
    <cellStyle name="Buena 3 7" xfId="1792" xr:uid="{00000000-0005-0000-0000-0000D2040000}"/>
    <cellStyle name="Buena 3 8" xfId="2028" xr:uid="{00000000-0005-0000-0000-0000D3040000}"/>
    <cellStyle name="Buena 3 9" xfId="2247" xr:uid="{00000000-0005-0000-0000-0000D4040000}"/>
    <cellStyle name="Buena 4" xfId="156" xr:uid="{00000000-0005-0000-0000-0000D5040000}"/>
    <cellStyle name="Buena 5" xfId="157" xr:uid="{00000000-0005-0000-0000-0000D6040000}"/>
    <cellStyle name="Buena 6" xfId="158" xr:uid="{00000000-0005-0000-0000-0000D7040000}"/>
    <cellStyle name="Buena 7" xfId="697" xr:uid="{00000000-0005-0000-0000-0000D8040000}"/>
    <cellStyle name="Buena 8" xfId="476" xr:uid="{00000000-0005-0000-0000-0000D9040000}"/>
    <cellStyle name="Buena 9" xfId="1632" xr:uid="{00000000-0005-0000-0000-0000DA040000}"/>
    <cellStyle name="Cabecera 1" xfId="159" xr:uid="{00000000-0005-0000-0000-0000DB040000}"/>
    <cellStyle name="Cabecera 1 10" xfId="2442" xr:uid="{00000000-0005-0000-0000-0000DC040000}"/>
    <cellStyle name="Cabecera 1 11" xfId="2646" xr:uid="{00000000-0005-0000-0000-0000DD040000}"/>
    <cellStyle name="Cabecera 1 12" xfId="2839" xr:uid="{00000000-0005-0000-0000-0000DE040000}"/>
    <cellStyle name="Cabecera 1 2" xfId="707" xr:uid="{00000000-0005-0000-0000-0000DF040000}"/>
    <cellStyle name="Cabecera 1 3" xfId="709" xr:uid="{00000000-0005-0000-0000-0000E0040000}"/>
    <cellStyle name="Cabecera 1 4" xfId="1323" xr:uid="{00000000-0005-0000-0000-0000E1040000}"/>
    <cellStyle name="Cabecera 1 5" xfId="1621" xr:uid="{00000000-0005-0000-0000-0000E2040000}"/>
    <cellStyle name="Cabecera 1 6" xfId="787" xr:uid="{00000000-0005-0000-0000-0000E3040000}"/>
    <cellStyle name="Cabecera 1 7" xfId="1772" xr:uid="{00000000-0005-0000-0000-0000E4040000}"/>
    <cellStyle name="Cabecera 1 8" xfId="2009" xr:uid="{00000000-0005-0000-0000-0000E5040000}"/>
    <cellStyle name="Cabecera 1 9" xfId="2228" xr:uid="{00000000-0005-0000-0000-0000E6040000}"/>
    <cellStyle name="Cabecera 2" xfId="160" xr:uid="{00000000-0005-0000-0000-0000E7040000}"/>
    <cellStyle name="Cabecera 2 10" xfId="2435" xr:uid="{00000000-0005-0000-0000-0000E8040000}"/>
    <cellStyle name="Cabecera 2 11" xfId="2639" xr:uid="{00000000-0005-0000-0000-0000E9040000}"/>
    <cellStyle name="Cabecera 2 12" xfId="2832" xr:uid="{00000000-0005-0000-0000-0000EA040000}"/>
    <cellStyle name="Cabecera 2 2" xfId="710" xr:uid="{00000000-0005-0000-0000-0000EB040000}"/>
    <cellStyle name="Cabecera 2 3" xfId="712" xr:uid="{00000000-0005-0000-0000-0000EC040000}"/>
    <cellStyle name="Cabecera 2 4" xfId="1326" xr:uid="{00000000-0005-0000-0000-0000ED040000}"/>
    <cellStyle name="Cabecera 2 5" xfId="1617" xr:uid="{00000000-0005-0000-0000-0000EE040000}"/>
    <cellStyle name="Cabecera 2 6" xfId="749" xr:uid="{00000000-0005-0000-0000-0000EF040000}"/>
    <cellStyle name="Cabecera 2 7" xfId="1763" xr:uid="{00000000-0005-0000-0000-0000F0040000}"/>
    <cellStyle name="Cabecera 2 8" xfId="2000" xr:uid="{00000000-0005-0000-0000-0000F1040000}"/>
    <cellStyle name="Cabecera 2 9" xfId="2221" xr:uid="{00000000-0005-0000-0000-0000F2040000}"/>
    <cellStyle name="Calc Currency (0)" xfId="161" xr:uid="{00000000-0005-0000-0000-0000F3040000}"/>
    <cellStyle name="Calc Currency (0) 10" xfId="2632" xr:uid="{00000000-0005-0000-0000-0000F4040000}"/>
    <cellStyle name="Calc Currency (0) 11" xfId="2826" xr:uid="{00000000-0005-0000-0000-0000F5040000}"/>
    <cellStyle name="Calc Currency (0) 2" xfId="713" xr:uid="{00000000-0005-0000-0000-0000F6040000}"/>
    <cellStyle name="Calc Currency (0) 3" xfId="1329" xr:uid="{00000000-0005-0000-0000-0000F7040000}"/>
    <cellStyle name="Calc Currency (0) 4" xfId="1614" xr:uid="{00000000-0005-0000-0000-0000F8040000}"/>
    <cellStyle name="Calc Currency (0) 5" xfId="729" xr:uid="{00000000-0005-0000-0000-0000F9040000}"/>
    <cellStyle name="Calc Currency (0) 6" xfId="1755" xr:uid="{00000000-0005-0000-0000-0000FA040000}"/>
    <cellStyle name="Calc Currency (0) 7" xfId="1992" xr:uid="{00000000-0005-0000-0000-0000FB040000}"/>
    <cellStyle name="Calc Currency (0) 8" xfId="2214" xr:uid="{00000000-0005-0000-0000-0000FC040000}"/>
    <cellStyle name="Calc Currency (0) 9" xfId="2428" xr:uid="{00000000-0005-0000-0000-0000FD040000}"/>
    <cellStyle name="Calc Currency (2)" xfId="714" xr:uid="{00000000-0005-0000-0000-0000FE040000}"/>
    <cellStyle name="Calc Percent (0)" xfId="715" xr:uid="{00000000-0005-0000-0000-0000FF040000}"/>
    <cellStyle name="Calc Percent (1)" xfId="716" xr:uid="{00000000-0005-0000-0000-000000050000}"/>
    <cellStyle name="Calc Percent (2)" xfId="717" xr:uid="{00000000-0005-0000-0000-000001050000}"/>
    <cellStyle name="Calc Units (0)" xfId="718" xr:uid="{00000000-0005-0000-0000-000002050000}"/>
    <cellStyle name="Calc Units (1)" xfId="719" xr:uid="{00000000-0005-0000-0000-000003050000}"/>
    <cellStyle name="Calc Units (2)" xfId="720" xr:uid="{00000000-0005-0000-0000-000004050000}"/>
    <cellStyle name="Calculation" xfId="162" xr:uid="{00000000-0005-0000-0000-000005050000}"/>
    <cellStyle name="Cálculo 10" xfId="686" xr:uid="{00000000-0005-0000-0000-000006050000}"/>
    <cellStyle name="Cálculo 11" xfId="1735" xr:uid="{00000000-0005-0000-0000-000007050000}"/>
    <cellStyle name="Cálculo 12" xfId="1972" xr:uid="{00000000-0005-0000-0000-000008050000}"/>
    <cellStyle name="Cálculo 13" xfId="2196" xr:uid="{00000000-0005-0000-0000-000009050000}"/>
    <cellStyle name="Cálculo 14" xfId="2412" xr:uid="{00000000-0005-0000-0000-00000A050000}"/>
    <cellStyle name="Cálculo 15" xfId="2617" xr:uid="{00000000-0005-0000-0000-00000B050000}"/>
    <cellStyle name="Cálculo 16" xfId="2811" xr:uid="{00000000-0005-0000-0000-00000C050000}"/>
    <cellStyle name="Cálculo 2" xfId="163" xr:uid="{00000000-0005-0000-0000-00000D050000}"/>
    <cellStyle name="Cálculo 2 10" xfId="2411" xr:uid="{00000000-0005-0000-0000-00000E050000}"/>
    <cellStyle name="Cálculo 2 11" xfId="2616" xr:uid="{00000000-0005-0000-0000-00000F050000}"/>
    <cellStyle name="Cálculo 2 12" xfId="2810" xr:uid="{00000000-0005-0000-0000-000010050000}"/>
    <cellStyle name="Cálculo 2 2" xfId="723" xr:uid="{00000000-0005-0000-0000-000011050000}"/>
    <cellStyle name="Cálculo 2 2 10" xfId="2613" xr:uid="{00000000-0005-0000-0000-000012050000}"/>
    <cellStyle name="Cálculo 2 2 11" xfId="2807" xr:uid="{00000000-0005-0000-0000-000013050000}"/>
    <cellStyle name="Cálculo 2 2 2" xfId="724" xr:uid="{00000000-0005-0000-0000-000014050000}"/>
    <cellStyle name="Cálculo 2 2 3" xfId="1340" xr:uid="{00000000-0005-0000-0000-000015050000}"/>
    <cellStyle name="Cálculo 2 2 4" xfId="1601" xr:uid="{00000000-0005-0000-0000-000016050000}"/>
    <cellStyle name="Cálculo 2 2 5" xfId="682" xr:uid="{00000000-0005-0000-0000-000017050000}"/>
    <cellStyle name="Cálculo 2 2 6" xfId="1731" xr:uid="{00000000-0005-0000-0000-000018050000}"/>
    <cellStyle name="Cálculo 2 2 7" xfId="1968" xr:uid="{00000000-0005-0000-0000-000019050000}"/>
    <cellStyle name="Cálculo 2 2 8" xfId="2192" xr:uid="{00000000-0005-0000-0000-00001A050000}"/>
    <cellStyle name="Cálculo 2 2 9" xfId="2408" xr:uid="{00000000-0005-0000-0000-00001B050000}"/>
    <cellStyle name="Cálculo 2 3" xfId="725" xr:uid="{00000000-0005-0000-0000-00001C050000}"/>
    <cellStyle name="Cálculo 2 4" xfId="1339" xr:uid="{00000000-0005-0000-0000-00001D050000}"/>
    <cellStyle name="Cálculo 2 5" xfId="1604" xr:uid="{00000000-0005-0000-0000-00001E050000}"/>
    <cellStyle name="Cálculo 2 6" xfId="685" xr:uid="{00000000-0005-0000-0000-00001F050000}"/>
    <cellStyle name="Cálculo 2 7" xfId="1734" xr:uid="{00000000-0005-0000-0000-000020050000}"/>
    <cellStyle name="Cálculo 2 8" xfId="1971" xr:uid="{00000000-0005-0000-0000-000021050000}"/>
    <cellStyle name="Cálculo 2 9" xfId="2195" xr:uid="{00000000-0005-0000-0000-000022050000}"/>
    <cellStyle name="Cálculo 3" xfId="164" xr:uid="{00000000-0005-0000-0000-000023050000}"/>
    <cellStyle name="Cálculo 3 10" xfId="2407" xr:uid="{00000000-0005-0000-0000-000024050000}"/>
    <cellStyle name="Cálculo 3 11" xfId="2611" xr:uid="{00000000-0005-0000-0000-000025050000}"/>
    <cellStyle name="Cálculo 3 12" xfId="2806" xr:uid="{00000000-0005-0000-0000-000026050000}"/>
    <cellStyle name="Cálculo 3 2" xfId="726" xr:uid="{00000000-0005-0000-0000-000027050000}"/>
    <cellStyle name="Cálculo 3 2 10" xfId="2610" xr:uid="{00000000-0005-0000-0000-000028050000}"/>
    <cellStyle name="Cálculo 3 2 11" xfId="2805" xr:uid="{00000000-0005-0000-0000-000029050000}"/>
    <cellStyle name="Cálculo 3 2 2" xfId="727" xr:uid="{00000000-0005-0000-0000-00002A050000}"/>
    <cellStyle name="Cálculo 3 2 3" xfId="1343" xr:uid="{00000000-0005-0000-0000-00002B050000}"/>
    <cellStyle name="Cálculo 3 2 4" xfId="1598" xr:uid="{00000000-0005-0000-0000-00002C050000}"/>
    <cellStyle name="Cálculo 3 2 5" xfId="672" xr:uid="{00000000-0005-0000-0000-00002D050000}"/>
    <cellStyle name="Cálculo 3 2 6" xfId="1728" xr:uid="{00000000-0005-0000-0000-00002E050000}"/>
    <cellStyle name="Cálculo 3 2 7" xfId="1966" xr:uid="{00000000-0005-0000-0000-00002F050000}"/>
    <cellStyle name="Cálculo 3 2 8" xfId="2190" xr:uid="{00000000-0005-0000-0000-000030050000}"/>
    <cellStyle name="Cálculo 3 2 9" xfId="2406" xr:uid="{00000000-0005-0000-0000-000031050000}"/>
    <cellStyle name="Cálculo 3 3" xfId="728" xr:uid="{00000000-0005-0000-0000-000032050000}"/>
    <cellStyle name="Cálculo 3 4" xfId="1342" xr:uid="{00000000-0005-0000-0000-000033050000}"/>
    <cellStyle name="Cálculo 3 5" xfId="1599" xr:uid="{00000000-0005-0000-0000-000034050000}"/>
    <cellStyle name="Cálculo 3 6" xfId="673" xr:uid="{00000000-0005-0000-0000-000035050000}"/>
    <cellStyle name="Cálculo 3 7" xfId="1729" xr:uid="{00000000-0005-0000-0000-000036050000}"/>
    <cellStyle name="Cálculo 3 8" xfId="1967" xr:uid="{00000000-0005-0000-0000-000037050000}"/>
    <cellStyle name="Cálculo 3 9" xfId="2191" xr:uid="{00000000-0005-0000-0000-000038050000}"/>
    <cellStyle name="Cálculo 4" xfId="165" xr:uid="{00000000-0005-0000-0000-000039050000}"/>
    <cellStyle name="Cálculo 5" xfId="166" xr:uid="{00000000-0005-0000-0000-00003A050000}"/>
    <cellStyle name="Cálculo 6" xfId="167" xr:uid="{00000000-0005-0000-0000-00003B050000}"/>
    <cellStyle name="Cálculo 7" xfId="722" xr:uid="{00000000-0005-0000-0000-00003C050000}"/>
    <cellStyle name="Cálculo 8" xfId="1338" xr:uid="{00000000-0005-0000-0000-00003D050000}"/>
    <cellStyle name="Cálculo 9" xfId="1605" xr:uid="{00000000-0005-0000-0000-00003E050000}"/>
    <cellStyle name="Celda de comprobación 10" xfId="634" xr:uid="{00000000-0005-0000-0000-00003F050000}"/>
    <cellStyle name="Celda de comprobación 11" xfId="1718" xr:uid="{00000000-0005-0000-0000-000040050000}"/>
    <cellStyle name="Celda de comprobación 12" xfId="1957" xr:uid="{00000000-0005-0000-0000-000041050000}"/>
    <cellStyle name="Celda de comprobación 13" xfId="2181" xr:uid="{00000000-0005-0000-0000-000042050000}"/>
    <cellStyle name="Celda de comprobación 14" xfId="2400" xr:uid="{00000000-0005-0000-0000-000043050000}"/>
    <cellStyle name="Celda de comprobación 15" xfId="2603" xr:uid="{00000000-0005-0000-0000-000044050000}"/>
    <cellStyle name="Celda de comprobación 16" xfId="2799" xr:uid="{00000000-0005-0000-0000-000045050000}"/>
    <cellStyle name="Celda de comprobación 2" xfId="168" xr:uid="{00000000-0005-0000-0000-000046050000}"/>
    <cellStyle name="Celda de comprobación 2 10" xfId="2399" xr:uid="{00000000-0005-0000-0000-000047050000}"/>
    <cellStyle name="Celda de comprobación 2 11" xfId="2602" xr:uid="{00000000-0005-0000-0000-000048050000}"/>
    <cellStyle name="Celda de comprobación 2 12" xfId="2798" xr:uid="{00000000-0005-0000-0000-000049050000}"/>
    <cellStyle name="Celda de comprobación 2 2" xfId="733" xr:uid="{00000000-0005-0000-0000-00004A050000}"/>
    <cellStyle name="Celda de comprobación 2 2 10" xfId="2601" xr:uid="{00000000-0005-0000-0000-00004B050000}"/>
    <cellStyle name="Celda de comprobación 2 2 11" xfId="2797" xr:uid="{00000000-0005-0000-0000-00004C050000}"/>
    <cellStyle name="Celda de comprobación 2 2 2" xfId="734" xr:uid="{00000000-0005-0000-0000-00004D050000}"/>
    <cellStyle name="Celda de comprobación 2 2 3" xfId="1350" xr:uid="{00000000-0005-0000-0000-00004E050000}"/>
    <cellStyle name="Celda de comprobación 2 2 4" xfId="1591" xr:uid="{00000000-0005-0000-0000-00004F050000}"/>
    <cellStyle name="Celda de comprobación 2 2 5" xfId="632" xr:uid="{00000000-0005-0000-0000-000050050000}"/>
    <cellStyle name="Celda de comprobación 2 2 6" xfId="1716" xr:uid="{00000000-0005-0000-0000-000051050000}"/>
    <cellStyle name="Celda de comprobación 2 2 7" xfId="1955" xr:uid="{00000000-0005-0000-0000-000052050000}"/>
    <cellStyle name="Celda de comprobación 2 2 8" xfId="2179" xr:uid="{00000000-0005-0000-0000-000053050000}"/>
    <cellStyle name="Celda de comprobación 2 2 9" xfId="2398" xr:uid="{00000000-0005-0000-0000-000054050000}"/>
    <cellStyle name="Celda de comprobación 2 3" xfId="735" xr:uid="{00000000-0005-0000-0000-000055050000}"/>
    <cellStyle name="Celda de comprobación 2 4" xfId="1349" xr:uid="{00000000-0005-0000-0000-000056050000}"/>
    <cellStyle name="Celda de comprobación 2 5" xfId="1592" xr:uid="{00000000-0005-0000-0000-000057050000}"/>
    <cellStyle name="Celda de comprobación 2 6" xfId="633" xr:uid="{00000000-0005-0000-0000-000058050000}"/>
    <cellStyle name="Celda de comprobación 2 7" xfId="1717" xr:uid="{00000000-0005-0000-0000-000059050000}"/>
    <cellStyle name="Celda de comprobación 2 8" xfId="1956" xr:uid="{00000000-0005-0000-0000-00005A050000}"/>
    <cellStyle name="Celda de comprobación 2 9" xfId="2180" xr:uid="{00000000-0005-0000-0000-00005B050000}"/>
    <cellStyle name="Celda de comprobación 3" xfId="169" xr:uid="{00000000-0005-0000-0000-00005C050000}"/>
    <cellStyle name="Celda de comprobación 3 10" xfId="2394" xr:uid="{00000000-0005-0000-0000-00005D050000}"/>
    <cellStyle name="Celda de comprobación 3 11" xfId="2597" xr:uid="{00000000-0005-0000-0000-00005E050000}"/>
    <cellStyle name="Celda de comprobación 3 12" xfId="2793" xr:uid="{00000000-0005-0000-0000-00005F050000}"/>
    <cellStyle name="Celda de comprobación 3 2" xfId="736" xr:uid="{00000000-0005-0000-0000-000060050000}"/>
    <cellStyle name="Celda de comprobación 3 2 10" xfId="2594" xr:uid="{00000000-0005-0000-0000-000061050000}"/>
    <cellStyle name="Celda de comprobación 3 2 11" xfId="2790" xr:uid="{00000000-0005-0000-0000-000062050000}"/>
    <cellStyle name="Celda de comprobación 3 2 2" xfId="737" xr:uid="{00000000-0005-0000-0000-000063050000}"/>
    <cellStyle name="Celda de comprobación 3 2 3" xfId="1353" xr:uid="{00000000-0005-0000-0000-000064050000}"/>
    <cellStyle name="Celda de comprobación 3 2 4" xfId="1588" xr:uid="{00000000-0005-0000-0000-000065050000}"/>
    <cellStyle name="Celda de comprobación 3 2 5" xfId="617" xr:uid="{00000000-0005-0000-0000-000066050000}"/>
    <cellStyle name="Celda de comprobación 3 2 6" xfId="1708" xr:uid="{00000000-0005-0000-0000-000067050000}"/>
    <cellStyle name="Celda de comprobación 3 2 7" xfId="1947" xr:uid="{00000000-0005-0000-0000-000068050000}"/>
    <cellStyle name="Celda de comprobación 3 2 8" xfId="2172" xr:uid="{00000000-0005-0000-0000-000069050000}"/>
    <cellStyle name="Celda de comprobación 3 2 9" xfId="2391" xr:uid="{00000000-0005-0000-0000-00006A050000}"/>
    <cellStyle name="Celda de comprobación 3 3" xfId="738" xr:uid="{00000000-0005-0000-0000-00006B050000}"/>
    <cellStyle name="Celda de comprobación 3 4" xfId="1352" xr:uid="{00000000-0005-0000-0000-00006C050000}"/>
    <cellStyle name="Celda de comprobación 3 5" xfId="1589" xr:uid="{00000000-0005-0000-0000-00006D050000}"/>
    <cellStyle name="Celda de comprobación 3 6" xfId="620" xr:uid="{00000000-0005-0000-0000-00006E050000}"/>
    <cellStyle name="Celda de comprobación 3 7" xfId="1711" xr:uid="{00000000-0005-0000-0000-00006F050000}"/>
    <cellStyle name="Celda de comprobación 3 8" xfId="1950" xr:uid="{00000000-0005-0000-0000-000070050000}"/>
    <cellStyle name="Celda de comprobación 3 9" xfId="2175" xr:uid="{00000000-0005-0000-0000-000071050000}"/>
    <cellStyle name="Celda de comprobación 4" xfId="170" xr:uid="{00000000-0005-0000-0000-000072050000}"/>
    <cellStyle name="Celda de comprobación 5" xfId="171" xr:uid="{00000000-0005-0000-0000-000073050000}"/>
    <cellStyle name="Celda de comprobación 6" xfId="172" xr:uid="{00000000-0005-0000-0000-000074050000}"/>
    <cellStyle name="Celda de comprobación 7" xfId="732" xr:uid="{00000000-0005-0000-0000-000075050000}"/>
    <cellStyle name="Celda de comprobación 8" xfId="1348" xr:uid="{00000000-0005-0000-0000-000076050000}"/>
    <cellStyle name="Celda de comprobación 9" xfId="1593" xr:uid="{00000000-0005-0000-0000-000077050000}"/>
    <cellStyle name="Celda vinculada 10" xfId="600" xr:uid="{00000000-0005-0000-0000-000078050000}"/>
    <cellStyle name="Celda vinculada 11" xfId="1698" xr:uid="{00000000-0005-0000-0000-000079050000}"/>
    <cellStyle name="Celda vinculada 12" xfId="1296" xr:uid="{00000000-0005-0000-0000-00007A050000}"/>
    <cellStyle name="Celda vinculada 13" xfId="1937" xr:uid="{00000000-0005-0000-0000-00007B050000}"/>
    <cellStyle name="Celda vinculada 14" xfId="2165" xr:uid="{00000000-0005-0000-0000-00007C050000}"/>
    <cellStyle name="Celda vinculada 15" xfId="2385" xr:uid="{00000000-0005-0000-0000-00007D050000}"/>
    <cellStyle name="Celda vinculada 16" xfId="2588" xr:uid="{00000000-0005-0000-0000-00007E050000}"/>
    <cellStyle name="Celda vinculada 2" xfId="173" xr:uid="{00000000-0005-0000-0000-00007F050000}"/>
    <cellStyle name="Celda vinculada 2 10" xfId="2164" xr:uid="{00000000-0005-0000-0000-000080050000}"/>
    <cellStyle name="Celda vinculada 2 11" xfId="2384" xr:uid="{00000000-0005-0000-0000-000081050000}"/>
    <cellStyle name="Celda vinculada 2 12" xfId="2587" xr:uid="{00000000-0005-0000-0000-000082050000}"/>
    <cellStyle name="Celda vinculada 2 2" xfId="743" xr:uid="{00000000-0005-0000-0000-000083050000}"/>
    <cellStyle name="Celda vinculada 2 2 10" xfId="2383" xr:uid="{00000000-0005-0000-0000-000084050000}"/>
    <cellStyle name="Celda vinculada 2 2 11" xfId="2586" xr:uid="{00000000-0005-0000-0000-000085050000}"/>
    <cellStyle name="Celda vinculada 2 2 2" xfId="744" xr:uid="{00000000-0005-0000-0000-000086050000}"/>
    <cellStyle name="Celda vinculada 2 2 3" xfId="1360" xr:uid="{00000000-0005-0000-0000-000087050000}"/>
    <cellStyle name="Celda vinculada 2 2 4" xfId="1581" xr:uid="{00000000-0005-0000-0000-000088050000}"/>
    <cellStyle name="Celda vinculada 2 2 5" xfId="591" xr:uid="{00000000-0005-0000-0000-000089050000}"/>
    <cellStyle name="Celda vinculada 2 2 6" xfId="1696" xr:uid="{00000000-0005-0000-0000-00008A050000}"/>
    <cellStyle name="Celda vinculada 2 2 7" xfId="1294" xr:uid="{00000000-0005-0000-0000-00008B050000}"/>
    <cellStyle name="Celda vinculada 2 2 8" xfId="1935" xr:uid="{00000000-0005-0000-0000-00008C050000}"/>
    <cellStyle name="Celda vinculada 2 2 9" xfId="2163" xr:uid="{00000000-0005-0000-0000-00008D050000}"/>
    <cellStyle name="Celda vinculada 2 3" xfId="745" xr:uid="{00000000-0005-0000-0000-00008E050000}"/>
    <cellStyle name="Celda vinculada 2 4" xfId="1359" xr:uid="{00000000-0005-0000-0000-00008F050000}"/>
    <cellStyle name="Celda vinculada 2 5" xfId="1582" xr:uid="{00000000-0005-0000-0000-000090050000}"/>
    <cellStyle name="Celda vinculada 2 6" xfId="592" xr:uid="{00000000-0005-0000-0000-000091050000}"/>
    <cellStyle name="Celda vinculada 2 7" xfId="1697" xr:uid="{00000000-0005-0000-0000-000092050000}"/>
    <cellStyle name="Celda vinculada 2 8" xfId="1295" xr:uid="{00000000-0005-0000-0000-000093050000}"/>
    <cellStyle name="Celda vinculada 2 9" xfId="1936" xr:uid="{00000000-0005-0000-0000-000094050000}"/>
    <cellStyle name="Celda vinculada 3" xfId="174" xr:uid="{00000000-0005-0000-0000-000095050000}"/>
    <cellStyle name="Celda vinculada 3 10" xfId="2136" xr:uid="{00000000-0005-0000-0000-000096050000}"/>
    <cellStyle name="Celda vinculada 3 11" xfId="2355" xr:uid="{00000000-0005-0000-0000-000097050000}"/>
    <cellStyle name="Celda vinculada 3 12" xfId="2559" xr:uid="{00000000-0005-0000-0000-000098050000}"/>
    <cellStyle name="Celda vinculada 3 2" xfId="746" xr:uid="{00000000-0005-0000-0000-000099050000}"/>
    <cellStyle name="Celda vinculada 3 2 10" xfId="2347" xr:uid="{00000000-0005-0000-0000-00009A050000}"/>
    <cellStyle name="Celda vinculada 3 2 11" xfId="2551" xr:uid="{00000000-0005-0000-0000-00009B050000}"/>
    <cellStyle name="Celda vinculada 3 2 2" xfId="747" xr:uid="{00000000-0005-0000-0000-00009C050000}"/>
    <cellStyle name="Celda vinculada 3 2 3" xfId="1363" xr:uid="{00000000-0005-0000-0000-00009D050000}"/>
    <cellStyle name="Celda vinculada 3 2 4" xfId="1574" xr:uid="{00000000-0005-0000-0000-00009E050000}"/>
    <cellStyle name="Celda vinculada 3 2 5" xfId="546" xr:uid="{00000000-0005-0000-0000-00009F050000}"/>
    <cellStyle name="Celda vinculada 3 2 6" xfId="1676" xr:uid="{00000000-0005-0000-0000-0000A0050000}"/>
    <cellStyle name="Celda vinculada 3 2 7" xfId="1224" xr:uid="{00000000-0005-0000-0000-0000A1050000}"/>
    <cellStyle name="Celda vinculada 3 2 8" xfId="1900" xr:uid="{00000000-0005-0000-0000-0000A2050000}"/>
    <cellStyle name="Celda vinculada 3 2 9" xfId="2128" xr:uid="{00000000-0005-0000-0000-0000A3050000}"/>
    <cellStyle name="Celda vinculada 3 3" xfId="748" xr:uid="{00000000-0005-0000-0000-0000A4050000}"/>
    <cellStyle name="Celda vinculada 3 4" xfId="1362" xr:uid="{00000000-0005-0000-0000-0000A5050000}"/>
    <cellStyle name="Celda vinculada 3 5" xfId="1575" xr:uid="{00000000-0005-0000-0000-0000A6050000}"/>
    <cellStyle name="Celda vinculada 3 6" xfId="549" xr:uid="{00000000-0005-0000-0000-0000A7050000}"/>
    <cellStyle name="Celda vinculada 3 7" xfId="1679" xr:uid="{00000000-0005-0000-0000-0000A8050000}"/>
    <cellStyle name="Celda vinculada 3 8" xfId="1234" xr:uid="{00000000-0005-0000-0000-0000A9050000}"/>
    <cellStyle name="Celda vinculada 3 9" xfId="1908" xr:uid="{00000000-0005-0000-0000-0000AA050000}"/>
    <cellStyle name="Celda vinculada 4" xfId="175" xr:uid="{00000000-0005-0000-0000-0000AB050000}"/>
    <cellStyle name="Celda vinculada 5" xfId="176" xr:uid="{00000000-0005-0000-0000-0000AC050000}"/>
    <cellStyle name="Celda vinculada 6" xfId="177" xr:uid="{00000000-0005-0000-0000-0000AD050000}"/>
    <cellStyle name="Celda vinculada 7" xfId="742" xr:uid="{00000000-0005-0000-0000-0000AE050000}"/>
    <cellStyle name="Celda vinculada 8" xfId="1358" xr:uid="{00000000-0005-0000-0000-0000AF050000}"/>
    <cellStyle name="Celda vinculada 9" xfId="1583" xr:uid="{00000000-0005-0000-0000-0000B0050000}"/>
    <cellStyle name="Centered Heading" xfId="752" xr:uid="{00000000-0005-0000-0000-0000B1050000}"/>
    <cellStyle name="CenterHead" xfId="753" xr:uid="{00000000-0005-0000-0000-0000B2050000}"/>
    <cellStyle name="CenterHead 2" xfId="754" xr:uid="{00000000-0005-0000-0000-0000B3050000}"/>
    <cellStyle name="CenterHead 3" xfId="755" xr:uid="{00000000-0005-0000-0000-0000B4050000}"/>
    <cellStyle name="Check Cell" xfId="178" xr:uid="{00000000-0005-0000-0000-0000B5050000}"/>
    <cellStyle name="ColHeading" xfId="3409" xr:uid="{00000000-0005-0000-0000-0000B6050000}"/>
    <cellStyle name="Column_Title" xfId="757" xr:uid="{00000000-0005-0000-0000-0000B7050000}"/>
    <cellStyle name="ColumnHeader" xfId="179" xr:uid="{00000000-0005-0000-0000-0000B8050000}"/>
    <cellStyle name="ColumnHeaderNormal" xfId="180" xr:uid="{00000000-0005-0000-0000-0000B9050000}"/>
    <cellStyle name="ColumnHeading" xfId="3410" xr:uid="{00000000-0005-0000-0000-0000BA050000}"/>
    <cellStyle name="Comma  - Style1" xfId="758" xr:uid="{00000000-0005-0000-0000-0000BB050000}"/>
    <cellStyle name="Comma  - Style2" xfId="759" xr:uid="{00000000-0005-0000-0000-0000BC050000}"/>
    <cellStyle name="Comma  - Style3" xfId="760" xr:uid="{00000000-0005-0000-0000-0000BD050000}"/>
    <cellStyle name="Comma  - Style4" xfId="761" xr:uid="{00000000-0005-0000-0000-0000BE050000}"/>
    <cellStyle name="Comma  - Style5" xfId="762" xr:uid="{00000000-0005-0000-0000-0000BF050000}"/>
    <cellStyle name="Comma [0]_rli 2005 cencosud respaldos" xfId="763" xr:uid="{00000000-0005-0000-0000-0000C0050000}"/>
    <cellStyle name="Comma [00]" xfId="764" xr:uid="{00000000-0005-0000-0000-0000C1050000}"/>
    <cellStyle name="Comma 0.0" xfId="765" xr:uid="{00000000-0005-0000-0000-0000C2050000}"/>
    <cellStyle name="Comma 0.00" xfId="766" xr:uid="{00000000-0005-0000-0000-0000C3050000}"/>
    <cellStyle name="Comma 0.000" xfId="767" xr:uid="{00000000-0005-0000-0000-0000C4050000}"/>
    <cellStyle name="Comma 2" xfId="181" xr:uid="{00000000-0005-0000-0000-0000C5050000}"/>
    <cellStyle name="Comma 3" xfId="182" xr:uid="{00000000-0005-0000-0000-0000C6050000}"/>
    <cellStyle name="Comma 4" xfId="183" xr:uid="{00000000-0005-0000-0000-0000C7050000}"/>
    <cellStyle name="Comma 5" xfId="184" xr:uid="{00000000-0005-0000-0000-0000C8050000}"/>
    <cellStyle name="Comma 5 10" xfId="2268" xr:uid="{00000000-0005-0000-0000-0000C9050000}"/>
    <cellStyle name="Comma 5 11" xfId="2479" xr:uid="{00000000-0005-0000-0000-0000CA050000}"/>
    <cellStyle name="Comma 5 2" xfId="768" xr:uid="{00000000-0005-0000-0000-0000CB050000}"/>
    <cellStyle name="Comma 5 3" xfId="1384" xr:uid="{00000000-0005-0000-0000-0000CC050000}"/>
    <cellStyle name="Comma 5 4" xfId="1553" xr:uid="{00000000-0005-0000-0000-0000CD050000}"/>
    <cellStyle name="Comma 5 5" xfId="478" xr:uid="{00000000-0005-0000-0000-0000CE050000}"/>
    <cellStyle name="Comma 5 6" xfId="1638" xr:uid="{00000000-0005-0000-0000-0000CF050000}"/>
    <cellStyle name="Comma 5 7" xfId="909" xr:uid="{00000000-0005-0000-0000-0000D0050000}"/>
    <cellStyle name="Comma 5 8" xfId="1813" xr:uid="{00000000-0005-0000-0000-0000D1050000}"/>
    <cellStyle name="Comma 5 9" xfId="2049" xr:uid="{00000000-0005-0000-0000-0000D2050000}"/>
    <cellStyle name="Comma 6" xfId="185" xr:uid="{00000000-0005-0000-0000-0000D3050000}"/>
    <cellStyle name="Comma_048 Tax Basis Balance Sheet actualizar Dic-2002" xfId="769" xr:uid="{00000000-0005-0000-0000-0000D4050000}"/>
    <cellStyle name="Comma0" xfId="186" xr:uid="{00000000-0005-0000-0000-0000D5050000}"/>
    <cellStyle name="Comma0 - Modelo1" xfId="187" xr:uid="{00000000-0005-0000-0000-0000D6050000}"/>
    <cellStyle name="Comma0 - Style1" xfId="188" xr:uid="{00000000-0005-0000-0000-0000D7050000}"/>
    <cellStyle name="Comma0 10" xfId="2032" xr:uid="{00000000-0005-0000-0000-0000D8050000}"/>
    <cellStyle name="Comma0 11" xfId="2251" xr:uid="{00000000-0005-0000-0000-0000D9050000}"/>
    <cellStyle name="Comma0 12" xfId="2463" xr:uid="{00000000-0005-0000-0000-0000DA050000}"/>
    <cellStyle name="Comma0 13" xfId="3265" xr:uid="{00000000-0005-0000-0000-0000DB050000}"/>
    <cellStyle name="Comma0 14" xfId="3134" xr:uid="{00000000-0005-0000-0000-0000DC050000}"/>
    <cellStyle name="Comma0 2" xfId="770" xr:uid="{00000000-0005-0000-0000-0000DD050000}"/>
    <cellStyle name="Comma0 2 10" xfId="2229" xr:uid="{00000000-0005-0000-0000-0000DE050000}"/>
    <cellStyle name="Comma0 2 11" xfId="2443" xr:uid="{00000000-0005-0000-0000-0000DF050000}"/>
    <cellStyle name="Comma0 2 2" xfId="773" xr:uid="{00000000-0005-0000-0000-0000E0050000}"/>
    <cellStyle name="Comma0 2 3" xfId="1389" xr:uid="{00000000-0005-0000-0000-0000E1050000}"/>
    <cellStyle name="Comma0 2 4" xfId="1548" xr:uid="{00000000-0005-0000-0000-0000E2050000}"/>
    <cellStyle name="Comma0 2 5" xfId="1321" xr:uid="{00000000-0005-0000-0000-0000E3050000}"/>
    <cellStyle name="Comma0 2 6" xfId="1622" xr:uid="{00000000-0005-0000-0000-0000E4050000}"/>
    <cellStyle name="Comma0 2 7" xfId="799" xr:uid="{00000000-0005-0000-0000-0000E5050000}"/>
    <cellStyle name="Comma0 2 8" xfId="1774" xr:uid="{00000000-0005-0000-0000-0000E6050000}"/>
    <cellStyle name="Comma0 2 9" xfId="2010" xr:uid="{00000000-0005-0000-0000-0000E7050000}"/>
    <cellStyle name="Comma0 3" xfId="774" xr:uid="{00000000-0005-0000-0000-0000E8050000}"/>
    <cellStyle name="Comma0 4" xfId="1386" xr:uid="{00000000-0005-0000-0000-0000E9050000}"/>
    <cellStyle name="Comma0 5" xfId="1551" xr:uid="{00000000-0005-0000-0000-0000EA050000}"/>
    <cellStyle name="Comma0 6" xfId="473" xr:uid="{00000000-0005-0000-0000-0000EB050000}"/>
    <cellStyle name="Comma0 7" xfId="1629" xr:uid="{00000000-0005-0000-0000-0000EC050000}"/>
    <cellStyle name="Comma0 8" xfId="858" xr:uid="{00000000-0005-0000-0000-0000ED050000}"/>
    <cellStyle name="Comma0 9" xfId="1796" xr:uid="{00000000-0005-0000-0000-0000EE050000}"/>
    <cellStyle name="Comma0_Resumen Gcias-IGMP 06-2002 BIOSIDUS" xfId="775" xr:uid="{00000000-0005-0000-0000-0000EF050000}"/>
    <cellStyle name="Comma1 - Modelo2" xfId="189" xr:uid="{00000000-0005-0000-0000-0000F0050000}"/>
    <cellStyle name="Comma1 - Style2" xfId="190" xr:uid="{00000000-0005-0000-0000-0000F1050000}"/>
    <cellStyle name="Company" xfId="3411" xr:uid="{00000000-0005-0000-0000-0000F2050000}"/>
    <cellStyle name="Company Name" xfId="778" xr:uid="{00000000-0005-0000-0000-0000F3050000}"/>
    <cellStyle name="Copied" xfId="191" xr:uid="{00000000-0005-0000-0000-0000F4050000}"/>
    <cellStyle name="Corpo" xfId="3412" xr:uid="{00000000-0005-0000-0000-0000F5050000}"/>
    <cellStyle name="Corpo 2" xfId="3413" xr:uid="{00000000-0005-0000-0000-0000F6050000}"/>
    <cellStyle name="Corpo_Información a revelar sobre combinaciones de negocios" xfId="3414" xr:uid="{00000000-0005-0000-0000-0000F7050000}"/>
    <cellStyle name="COST1" xfId="192" xr:uid="{00000000-0005-0000-0000-0000F8050000}"/>
    <cellStyle name="CUADRO - Style1" xfId="193" xr:uid="{00000000-0005-0000-0000-0000F9050000}"/>
    <cellStyle name="CUERPO - Style2" xfId="194" xr:uid="{00000000-0005-0000-0000-0000FA050000}"/>
    <cellStyle name="CurRatio" xfId="3415" xr:uid="{00000000-0005-0000-0000-0000FB050000}"/>
    <cellStyle name="Currency [0]_1995" xfId="3416" xr:uid="{00000000-0005-0000-0000-0000FC050000}"/>
    <cellStyle name="Currency [00]" xfId="779" xr:uid="{00000000-0005-0000-0000-0000FD050000}"/>
    <cellStyle name="Currency 0.0" xfId="780" xr:uid="{00000000-0005-0000-0000-0000FE050000}"/>
    <cellStyle name="Currency 0.00" xfId="781" xr:uid="{00000000-0005-0000-0000-0000FF050000}"/>
    <cellStyle name="Currency 0.000" xfId="782" xr:uid="{00000000-0005-0000-0000-000000060000}"/>
    <cellStyle name="Currency_1995" xfId="3417" xr:uid="{00000000-0005-0000-0000-000001060000}"/>
    <cellStyle name="Currency0" xfId="195" xr:uid="{00000000-0005-0000-0000-000002060000}"/>
    <cellStyle name="Currency0 10" xfId="1974" xr:uid="{00000000-0005-0000-0000-000003060000}"/>
    <cellStyle name="Currency0 11" xfId="2198" xr:uid="{00000000-0005-0000-0000-000004060000}"/>
    <cellStyle name="Currency0 12" xfId="2413" xr:uid="{00000000-0005-0000-0000-000005060000}"/>
    <cellStyle name="Currency0 2" xfId="783" xr:uid="{00000000-0005-0000-0000-000006060000}"/>
    <cellStyle name="Currency0 3" xfId="785" xr:uid="{00000000-0005-0000-0000-000007060000}"/>
    <cellStyle name="Currency0 4" xfId="1400" xr:uid="{00000000-0005-0000-0000-000008060000}"/>
    <cellStyle name="Currency0 5" xfId="1536" xr:uid="{00000000-0005-0000-0000-000009060000}"/>
    <cellStyle name="Currency0 6" xfId="1336" xr:uid="{00000000-0005-0000-0000-00000A060000}"/>
    <cellStyle name="Currency0 7" xfId="1607" xr:uid="{00000000-0005-0000-0000-00000B060000}"/>
    <cellStyle name="Currency0 8" xfId="688" xr:uid="{00000000-0005-0000-0000-00000C060000}"/>
    <cellStyle name="Currency0 9" xfId="1737" xr:uid="{00000000-0005-0000-0000-00000D060000}"/>
    <cellStyle name="Dan" xfId="786" xr:uid="{00000000-0005-0000-0000-00000E060000}"/>
    <cellStyle name="Dane wejściowe" xfId="196" xr:uid="{00000000-0005-0000-0000-00000F060000}"/>
    <cellStyle name="Dane wyjściowe" xfId="197" xr:uid="{00000000-0005-0000-0000-000010060000}"/>
    <cellStyle name="Date" xfId="788" xr:uid="{00000000-0005-0000-0000-000011060000}"/>
    <cellStyle name="Date 2" xfId="789" xr:uid="{00000000-0005-0000-0000-000012060000}"/>
    <cellStyle name="Date 3" xfId="790" xr:uid="{00000000-0005-0000-0000-000013060000}"/>
    <cellStyle name="Date Short" xfId="791" xr:uid="{00000000-0005-0000-0000-000014060000}"/>
    <cellStyle name="Date_Norte Provision al 12-2003" xfId="792" xr:uid="{00000000-0005-0000-0000-000015060000}"/>
    <cellStyle name="Debit" xfId="793" xr:uid="{00000000-0005-0000-0000-000016060000}"/>
    <cellStyle name="Debit 2" xfId="794" xr:uid="{00000000-0005-0000-0000-000017060000}"/>
    <cellStyle name="Debit 3" xfId="795" xr:uid="{00000000-0005-0000-0000-000018060000}"/>
    <cellStyle name="DELTA" xfId="796" xr:uid="{00000000-0005-0000-0000-000019060000}"/>
    <cellStyle name="DELTA 2" xfId="797" xr:uid="{00000000-0005-0000-0000-00001A060000}"/>
    <cellStyle name="DELTA 3" xfId="798" xr:uid="{00000000-0005-0000-0000-00001B060000}"/>
    <cellStyle name="Dia" xfId="198" xr:uid="{00000000-0005-0000-0000-00001C060000}"/>
    <cellStyle name="Dia 2" xfId="800" xr:uid="{00000000-0005-0000-0000-00001D060000}"/>
    <cellStyle name="Dia 3" xfId="801" xr:uid="{00000000-0005-0000-0000-00001E060000}"/>
    <cellStyle name="Diseño" xfId="199" xr:uid="{00000000-0005-0000-0000-00001F060000}"/>
    <cellStyle name="Diseño 10" xfId="1836" xr:uid="{00000000-0005-0000-0000-000020060000}"/>
    <cellStyle name="Diseño 11" xfId="2067" xr:uid="{00000000-0005-0000-0000-000021060000}"/>
    <cellStyle name="Diseño 12" xfId="3264" xr:uid="{00000000-0005-0000-0000-000022060000}"/>
    <cellStyle name="Diseño 13" xfId="3263" xr:uid="{00000000-0005-0000-0000-000023060000}"/>
    <cellStyle name="Diseño 2" xfId="802" xr:uid="{00000000-0005-0000-0000-000024060000}"/>
    <cellStyle name="Diseño 3" xfId="1420" xr:uid="{00000000-0005-0000-0000-000025060000}"/>
    <cellStyle name="Diseño 4" xfId="1514" xr:uid="{00000000-0005-0000-0000-000026060000}"/>
    <cellStyle name="Diseño 5" xfId="1373" xr:uid="{00000000-0005-0000-0000-000027060000}"/>
    <cellStyle name="Diseño 6" xfId="1564" xr:uid="{00000000-0005-0000-0000-000028060000}"/>
    <cellStyle name="Diseño 7" xfId="510" xr:uid="{00000000-0005-0000-0000-000029060000}"/>
    <cellStyle name="Diseño 8" xfId="1653" xr:uid="{00000000-0005-0000-0000-00002A060000}"/>
    <cellStyle name="Diseño 9" xfId="970" xr:uid="{00000000-0005-0000-0000-00002B060000}"/>
    <cellStyle name="Dobre" xfId="200" xr:uid="{00000000-0005-0000-0000-00002C060000}"/>
    <cellStyle name="Emphasis 1" xfId="3418" xr:uid="{00000000-0005-0000-0000-00002D060000}"/>
    <cellStyle name="Emphasis 2" xfId="3419" xr:uid="{00000000-0005-0000-0000-00002E060000}"/>
    <cellStyle name="Emphasis 3" xfId="3420" xr:uid="{00000000-0005-0000-0000-00002F060000}"/>
    <cellStyle name="Encabez1" xfId="201" xr:uid="{00000000-0005-0000-0000-000030060000}"/>
    <cellStyle name="Encabez1 2" xfId="805" xr:uid="{00000000-0005-0000-0000-000031060000}"/>
    <cellStyle name="Encabez1 3" xfId="806" xr:uid="{00000000-0005-0000-0000-000032060000}"/>
    <cellStyle name="Encabez2" xfId="202" xr:uid="{00000000-0005-0000-0000-000033060000}"/>
    <cellStyle name="Encabez2 2" xfId="808" xr:uid="{00000000-0005-0000-0000-000034060000}"/>
    <cellStyle name="Encabez2 3" xfId="809" xr:uid="{00000000-0005-0000-0000-000035060000}"/>
    <cellStyle name="Encabezado 1" xfId="203" xr:uid="{00000000-0005-0000-0000-000036060000}"/>
    <cellStyle name="Encabezado 2" xfId="204" xr:uid="{00000000-0005-0000-0000-000037060000}"/>
    <cellStyle name="Encabezado 4 10" xfId="1391" xr:uid="{00000000-0005-0000-0000-000038060000}"/>
    <cellStyle name="Encabezado 4 11" xfId="1546" xr:uid="{00000000-0005-0000-0000-000039060000}"/>
    <cellStyle name="Encabezado 4 12" xfId="1324" xr:uid="{00000000-0005-0000-0000-00003A060000}"/>
    <cellStyle name="Encabezado 4 13" xfId="1620" xr:uid="{00000000-0005-0000-0000-00003B060000}"/>
    <cellStyle name="Encabezado 4 14" xfId="784" xr:uid="{00000000-0005-0000-0000-00003C060000}"/>
    <cellStyle name="Encabezado 4 15" xfId="1771" xr:uid="{00000000-0005-0000-0000-00003D060000}"/>
    <cellStyle name="Encabezado 4 16" xfId="2008" xr:uid="{00000000-0005-0000-0000-00003E060000}"/>
    <cellStyle name="Encabezado 4 2" xfId="205" xr:uid="{00000000-0005-0000-0000-00003F060000}"/>
    <cellStyle name="Encabezado 4 2 10" xfId="771" xr:uid="{00000000-0005-0000-0000-000040060000}"/>
    <cellStyle name="Encabezado 4 2 11" xfId="1767" xr:uid="{00000000-0005-0000-0000-000041060000}"/>
    <cellStyle name="Encabezado 4 2 12" xfId="2004" xr:uid="{00000000-0005-0000-0000-000042060000}"/>
    <cellStyle name="Encabezado 4 2 2" xfId="811" xr:uid="{00000000-0005-0000-0000-000043060000}"/>
    <cellStyle name="Encabezado 4 2 2 10" xfId="1761" xr:uid="{00000000-0005-0000-0000-000044060000}"/>
    <cellStyle name="Encabezado 4 2 2 11" xfId="1998" xr:uid="{00000000-0005-0000-0000-000045060000}"/>
    <cellStyle name="Encabezado 4 2 2 2" xfId="812" xr:uid="{00000000-0005-0000-0000-000046060000}"/>
    <cellStyle name="Encabezado 4 2 2 3" xfId="1430" xr:uid="{00000000-0005-0000-0000-000047060000}"/>
    <cellStyle name="Encabezado 4 2 2 4" xfId="1497" xr:uid="{00000000-0005-0000-0000-000048060000}"/>
    <cellStyle name="Encabezado 4 2 2 5" xfId="1393" xr:uid="{00000000-0005-0000-0000-000049060000}"/>
    <cellStyle name="Encabezado 4 2 2 6" xfId="1544" xr:uid="{00000000-0005-0000-0000-00004A060000}"/>
    <cellStyle name="Encabezado 4 2 2 7" xfId="1327" xr:uid="{00000000-0005-0000-0000-00004B060000}"/>
    <cellStyle name="Encabezado 4 2 2 8" xfId="1616" xr:uid="{00000000-0005-0000-0000-00004C060000}"/>
    <cellStyle name="Encabezado 4 2 2 9" xfId="741" xr:uid="{00000000-0005-0000-0000-00004D060000}"/>
    <cellStyle name="Encabezado 4 2 3" xfId="813" xr:uid="{00000000-0005-0000-0000-00004E060000}"/>
    <cellStyle name="Encabezado 4 2 4" xfId="1429" xr:uid="{00000000-0005-0000-0000-00004F060000}"/>
    <cellStyle name="Encabezado 4 2 5" xfId="1498" xr:uid="{00000000-0005-0000-0000-000050060000}"/>
    <cellStyle name="Encabezado 4 2 6" xfId="1392" xr:uid="{00000000-0005-0000-0000-000051060000}"/>
    <cellStyle name="Encabezado 4 2 7" xfId="1545" xr:uid="{00000000-0005-0000-0000-000052060000}"/>
    <cellStyle name="Encabezado 4 2 8" xfId="1325" xr:uid="{00000000-0005-0000-0000-000053060000}"/>
    <cellStyle name="Encabezado 4 2 9" xfId="1619" xr:uid="{00000000-0005-0000-0000-000054060000}"/>
    <cellStyle name="Encabezado 4 3" xfId="206" xr:uid="{00000000-0005-0000-0000-000055060000}"/>
    <cellStyle name="Encabezado 4 3 10" xfId="706" xr:uid="{00000000-0005-0000-0000-000056060000}"/>
    <cellStyle name="Encabezado 4 3 11" xfId="1750" xr:uid="{00000000-0005-0000-0000-000057060000}"/>
    <cellStyle name="Encabezado 4 3 12" xfId="1987" xr:uid="{00000000-0005-0000-0000-000058060000}"/>
    <cellStyle name="Encabezado 4 3 2" xfId="814" xr:uid="{00000000-0005-0000-0000-000059060000}"/>
    <cellStyle name="Encabezado 4 3 2 10" xfId="1749" xr:uid="{00000000-0005-0000-0000-00005A060000}"/>
    <cellStyle name="Encabezado 4 3 2 11" xfId="1986" xr:uid="{00000000-0005-0000-0000-00005B060000}"/>
    <cellStyle name="Encabezado 4 3 2 2" xfId="815" xr:uid="{00000000-0005-0000-0000-00005C060000}"/>
    <cellStyle name="Encabezado 4 3 2 3" xfId="1433" xr:uid="{00000000-0005-0000-0000-00005D060000}"/>
    <cellStyle name="Encabezado 4 3 2 4" xfId="1494" xr:uid="{00000000-0005-0000-0000-00005E060000}"/>
    <cellStyle name="Encabezado 4 3 2 5" xfId="1396" xr:uid="{00000000-0005-0000-0000-00005F060000}"/>
    <cellStyle name="Encabezado 4 3 2 6" xfId="1540" xr:uid="{00000000-0005-0000-0000-000060060000}"/>
    <cellStyle name="Encabezado 4 3 2 7" xfId="1332" xr:uid="{00000000-0005-0000-0000-000061060000}"/>
    <cellStyle name="Encabezado 4 3 2 8" xfId="1611" xr:uid="{00000000-0005-0000-0000-000062060000}"/>
    <cellStyle name="Encabezado 4 3 2 9" xfId="705" xr:uid="{00000000-0005-0000-0000-000063060000}"/>
    <cellStyle name="Encabezado 4 3 3" xfId="816" xr:uid="{00000000-0005-0000-0000-000064060000}"/>
    <cellStyle name="Encabezado 4 3 4" xfId="1432" xr:uid="{00000000-0005-0000-0000-000065060000}"/>
    <cellStyle name="Encabezado 4 3 5" xfId="1495" xr:uid="{00000000-0005-0000-0000-000066060000}"/>
    <cellStyle name="Encabezado 4 3 6" xfId="1395" xr:uid="{00000000-0005-0000-0000-000067060000}"/>
    <cellStyle name="Encabezado 4 3 7" xfId="1541" xr:uid="{00000000-0005-0000-0000-000068060000}"/>
    <cellStyle name="Encabezado 4 3 8" xfId="1331" xr:uid="{00000000-0005-0000-0000-000069060000}"/>
    <cellStyle name="Encabezado 4 3 9" xfId="1612" xr:uid="{00000000-0005-0000-0000-00006A060000}"/>
    <cellStyle name="Encabezado 4 4" xfId="207" xr:uid="{00000000-0005-0000-0000-00006B060000}"/>
    <cellStyle name="Encabezado 4 5" xfId="208" xr:uid="{00000000-0005-0000-0000-00006C060000}"/>
    <cellStyle name="Encabezado 4 6" xfId="209" xr:uid="{00000000-0005-0000-0000-00006D060000}"/>
    <cellStyle name="Encabezado 4 7" xfId="810" xr:uid="{00000000-0005-0000-0000-00006E060000}"/>
    <cellStyle name="Encabezado 4 8" xfId="1428" xr:uid="{00000000-0005-0000-0000-00006F060000}"/>
    <cellStyle name="Encabezado 4 9" xfId="1499" xr:uid="{00000000-0005-0000-0000-000070060000}"/>
    <cellStyle name="Ênfase1" xfId="3421" xr:uid="{00000000-0005-0000-0000-000071060000}"/>
    <cellStyle name="Ênfase2" xfId="3422" xr:uid="{00000000-0005-0000-0000-000072060000}"/>
    <cellStyle name="Ênfase3" xfId="3423" xr:uid="{00000000-0005-0000-0000-000073060000}"/>
    <cellStyle name="Ênfase4" xfId="3424" xr:uid="{00000000-0005-0000-0000-000074060000}"/>
    <cellStyle name="Ênfase5" xfId="3425" xr:uid="{00000000-0005-0000-0000-000075060000}"/>
    <cellStyle name="Ênfase6" xfId="3426" xr:uid="{00000000-0005-0000-0000-000076060000}"/>
    <cellStyle name="Énfasis1 10" xfId="1407" xr:uid="{00000000-0005-0000-0000-000077060000}"/>
    <cellStyle name="Énfasis1 11" xfId="1529" xr:uid="{00000000-0005-0000-0000-000078060000}"/>
    <cellStyle name="Énfasis1 12" xfId="1351" xr:uid="{00000000-0005-0000-0000-000079060000}"/>
    <cellStyle name="Énfasis1 13" xfId="1590" xr:uid="{00000000-0005-0000-0000-00007A060000}"/>
    <cellStyle name="Énfasis1 14" xfId="624" xr:uid="{00000000-0005-0000-0000-00007B060000}"/>
    <cellStyle name="Énfasis1 15" xfId="1715" xr:uid="{00000000-0005-0000-0000-00007C060000}"/>
    <cellStyle name="Énfasis1 16" xfId="1954" xr:uid="{00000000-0005-0000-0000-00007D060000}"/>
    <cellStyle name="Énfasis1 2" xfId="210" xr:uid="{00000000-0005-0000-0000-00007E060000}"/>
    <cellStyle name="Énfasis1 2 10" xfId="616" xr:uid="{00000000-0005-0000-0000-00007F060000}"/>
    <cellStyle name="Énfasis1 2 11" xfId="1707" xr:uid="{00000000-0005-0000-0000-000080060000}"/>
    <cellStyle name="Énfasis1 2 12" xfId="1946" xr:uid="{00000000-0005-0000-0000-000081060000}"/>
    <cellStyle name="Énfasis1 2 2" xfId="821" xr:uid="{00000000-0005-0000-0000-000082060000}"/>
    <cellStyle name="Énfasis1 2 2 10" xfId="1706" xr:uid="{00000000-0005-0000-0000-000083060000}"/>
    <cellStyle name="Énfasis1 2 2 11" xfId="1945" xr:uid="{00000000-0005-0000-0000-000084060000}"/>
    <cellStyle name="Énfasis1 2 2 2" xfId="822" xr:uid="{00000000-0005-0000-0000-000085060000}"/>
    <cellStyle name="Énfasis1 2 2 3" xfId="1440" xr:uid="{00000000-0005-0000-0000-000086060000}"/>
    <cellStyle name="Énfasis1 2 2 4" xfId="1482" xr:uid="{00000000-0005-0000-0000-000087060000}"/>
    <cellStyle name="Énfasis1 2 2 5" xfId="1409" xr:uid="{00000000-0005-0000-0000-000088060000}"/>
    <cellStyle name="Énfasis1 2 2 6" xfId="1527" xr:uid="{00000000-0005-0000-0000-000089060000}"/>
    <cellStyle name="Énfasis1 2 2 7" xfId="1355" xr:uid="{00000000-0005-0000-0000-00008A060000}"/>
    <cellStyle name="Énfasis1 2 2 8" xfId="1586" xr:uid="{00000000-0005-0000-0000-00008B060000}"/>
    <cellStyle name="Énfasis1 2 2 9" xfId="615" xr:uid="{00000000-0005-0000-0000-00008C060000}"/>
    <cellStyle name="Énfasis1 2 3" xfId="823" xr:uid="{00000000-0005-0000-0000-00008D060000}"/>
    <cellStyle name="Énfasis1 2 4" xfId="1439" xr:uid="{00000000-0005-0000-0000-00008E060000}"/>
    <cellStyle name="Énfasis1 2 5" xfId="1483" xr:uid="{00000000-0005-0000-0000-00008F060000}"/>
    <cellStyle name="Énfasis1 2 6" xfId="1408" xr:uid="{00000000-0005-0000-0000-000090060000}"/>
    <cellStyle name="Énfasis1 2 7" xfId="1528" xr:uid="{00000000-0005-0000-0000-000091060000}"/>
    <cellStyle name="Énfasis1 2 8" xfId="1354" xr:uid="{00000000-0005-0000-0000-000092060000}"/>
    <cellStyle name="Énfasis1 2 9" xfId="1587" xr:uid="{00000000-0005-0000-0000-000093060000}"/>
    <cellStyle name="Énfasis1 3" xfId="211" xr:uid="{00000000-0005-0000-0000-000094060000}"/>
    <cellStyle name="Énfasis1 3 10" xfId="539" xr:uid="{00000000-0005-0000-0000-000095060000}"/>
    <cellStyle name="Énfasis1 3 11" xfId="1664" xr:uid="{00000000-0005-0000-0000-000096060000}"/>
    <cellStyle name="Énfasis1 3 12" xfId="1042" xr:uid="{00000000-0005-0000-0000-000097060000}"/>
    <cellStyle name="Énfasis1 3 2" xfId="824" xr:uid="{00000000-0005-0000-0000-000098060000}"/>
    <cellStyle name="Énfasis1 3 2 10" xfId="1661" xr:uid="{00000000-0005-0000-0000-000099060000}"/>
    <cellStyle name="Énfasis1 3 2 11" xfId="1032" xr:uid="{00000000-0005-0000-0000-00009A060000}"/>
    <cellStyle name="Énfasis1 3 2 2" xfId="825" xr:uid="{00000000-0005-0000-0000-00009B060000}"/>
    <cellStyle name="Énfasis1 3 2 3" xfId="1443" xr:uid="{00000000-0005-0000-0000-00009C060000}"/>
    <cellStyle name="Énfasis1 3 2 4" xfId="1474" xr:uid="{00000000-0005-0000-0000-00009D060000}"/>
    <cellStyle name="Énfasis1 3 2 5" xfId="1417" xr:uid="{00000000-0005-0000-0000-00009E060000}"/>
    <cellStyle name="Énfasis1 3 2 6" xfId="1519" xr:uid="{00000000-0005-0000-0000-00009F060000}"/>
    <cellStyle name="Énfasis1 3 2 7" xfId="1368" xr:uid="{00000000-0005-0000-0000-0000A0060000}"/>
    <cellStyle name="Énfasis1 3 2 8" xfId="1569" xr:uid="{00000000-0005-0000-0000-0000A1060000}"/>
    <cellStyle name="Énfasis1 3 2 9" xfId="529" xr:uid="{00000000-0005-0000-0000-0000A2060000}"/>
    <cellStyle name="Énfasis1 3 3" xfId="826" xr:uid="{00000000-0005-0000-0000-0000A3060000}"/>
    <cellStyle name="Énfasis1 3 4" xfId="1442" xr:uid="{00000000-0005-0000-0000-0000A4060000}"/>
    <cellStyle name="Énfasis1 3 5" xfId="1475" xr:uid="{00000000-0005-0000-0000-0000A5060000}"/>
    <cellStyle name="Énfasis1 3 6" xfId="1416" xr:uid="{00000000-0005-0000-0000-0000A6060000}"/>
    <cellStyle name="Énfasis1 3 7" xfId="1520" xr:uid="{00000000-0005-0000-0000-0000A7060000}"/>
    <cellStyle name="Énfasis1 3 8" xfId="1367" xr:uid="{00000000-0005-0000-0000-0000A8060000}"/>
    <cellStyle name="Énfasis1 3 9" xfId="1570" xr:uid="{00000000-0005-0000-0000-0000A9060000}"/>
    <cellStyle name="Énfasis1 4" xfId="212" xr:uid="{00000000-0005-0000-0000-0000AA060000}"/>
    <cellStyle name="Énfasis1 5" xfId="213" xr:uid="{00000000-0005-0000-0000-0000AB060000}"/>
    <cellStyle name="Énfasis1 6" xfId="214" xr:uid="{00000000-0005-0000-0000-0000AC060000}"/>
    <cellStyle name="Énfasis1 7" xfId="820" xr:uid="{00000000-0005-0000-0000-0000AD060000}"/>
    <cellStyle name="Énfasis1 8" xfId="1438" xr:uid="{00000000-0005-0000-0000-0000AE060000}"/>
    <cellStyle name="Énfasis1 9" xfId="1484" xr:uid="{00000000-0005-0000-0000-0000AF060000}"/>
    <cellStyle name="Énfasis2 10" xfId="1431" xr:uid="{00000000-0005-0000-0000-0000B0060000}"/>
    <cellStyle name="Énfasis2 11" xfId="1496" xr:uid="{00000000-0005-0000-0000-0000B1060000}"/>
    <cellStyle name="Énfasis2 12" xfId="1394" xr:uid="{00000000-0005-0000-0000-0000B2060000}"/>
    <cellStyle name="Énfasis2 13" xfId="1542" xr:uid="{00000000-0005-0000-0000-0000B3060000}"/>
    <cellStyle name="Énfasis2 14" xfId="1330" xr:uid="{00000000-0005-0000-0000-0000B4060000}"/>
    <cellStyle name="Énfasis2 15" xfId="1613" xr:uid="{00000000-0005-0000-0000-0000B5060000}"/>
    <cellStyle name="Énfasis2 16" xfId="708" xr:uid="{00000000-0005-0000-0000-0000B6060000}"/>
    <cellStyle name="Énfasis2 2" xfId="215" xr:uid="{00000000-0005-0000-0000-0000B7060000}"/>
    <cellStyle name="Énfasis2 2 10" xfId="1333" xr:uid="{00000000-0005-0000-0000-0000B8060000}"/>
    <cellStyle name="Énfasis2 2 11" xfId="1610" xr:uid="{00000000-0005-0000-0000-0000B9060000}"/>
    <cellStyle name="Énfasis2 2 12" xfId="704" xr:uid="{00000000-0005-0000-0000-0000BA060000}"/>
    <cellStyle name="Énfasis2 2 2" xfId="831" xr:uid="{00000000-0005-0000-0000-0000BB060000}"/>
    <cellStyle name="Énfasis2 2 2 10" xfId="1609" xr:uid="{00000000-0005-0000-0000-0000BC060000}"/>
    <cellStyle name="Énfasis2 2 2 11" xfId="692" xr:uid="{00000000-0005-0000-0000-0000BD060000}"/>
    <cellStyle name="Énfasis2 2 2 2" xfId="832" xr:uid="{00000000-0005-0000-0000-0000BE060000}"/>
    <cellStyle name="Énfasis2 2 2 3" xfId="1450" xr:uid="{00000000-0005-0000-0000-0000BF060000}"/>
    <cellStyle name="Énfasis2 2 2 4" xfId="1462" xr:uid="{00000000-0005-0000-0000-0000C0060000}"/>
    <cellStyle name="Énfasis2 2 2 5" xfId="1435" xr:uid="{00000000-0005-0000-0000-0000C1060000}"/>
    <cellStyle name="Énfasis2 2 2 6" xfId="1492" xr:uid="{00000000-0005-0000-0000-0000C2060000}"/>
    <cellStyle name="Énfasis2 2 2 7" xfId="1398" xr:uid="{00000000-0005-0000-0000-0000C3060000}"/>
    <cellStyle name="Énfasis2 2 2 8" xfId="1538" xr:uid="{00000000-0005-0000-0000-0000C4060000}"/>
    <cellStyle name="Énfasis2 2 2 9" xfId="1334" xr:uid="{00000000-0005-0000-0000-0000C5060000}"/>
    <cellStyle name="Énfasis2 2 3" xfId="833" xr:uid="{00000000-0005-0000-0000-0000C6060000}"/>
    <cellStyle name="Énfasis2 2 4" xfId="1449" xr:uid="{00000000-0005-0000-0000-0000C7060000}"/>
    <cellStyle name="Énfasis2 2 5" xfId="1463" xr:uid="{00000000-0005-0000-0000-0000C8060000}"/>
    <cellStyle name="Énfasis2 2 6" xfId="1434" xr:uid="{00000000-0005-0000-0000-0000C9060000}"/>
    <cellStyle name="Énfasis2 2 7" xfId="1493" xr:uid="{00000000-0005-0000-0000-0000CA060000}"/>
    <cellStyle name="Énfasis2 2 8" xfId="1397" xr:uid="{00000000-0005-0000-0000-0000CB060000}"/>
    <cellStyle name="Énfasis2 2 9" xfId="1539" xr:uid="{00000000-0005-0000-0000-0000CC060000}"/>
    <cellStyle name="Énfasis2 3" xfId="216" xr:uid="{00000000-0005-0000-0000-0000CD060000}"/>
    <cellStyle name="Énfasis2 3 10" xfId="1390" xr:uid="{00000000-0005-0000-0000-0000CE060000}"/>
    <cellStyle name="Énfasis2 3 11" xfId="1547" xr:uid="{00000000-0005-0000-0000-0000CF060000}"/>
    <cellStyle name="Énfasis2 3 12" xfId="1322" xr:uid="{00000000-0005-0000-0000-0000D0060000}"/>
    <cellStyle name="Énfasis2 3 2" xfId="834" xr:uid="{00000000-0005-0000-0000-0000D1060000}"/>
    <cellStyle name="Énfasis2 3 2 10" xfId="1524" xr:uid="{00000000-0005-0000-0000-0000D2060000}"/>
    <cellStyle name="Énfasis2 3 2 11" xfId="1361" xr:uid="{00000000-0005-0000-0000-0000D3060000}"/>
    <cellStyle name="Énfasis2 3 2 2" xfId="835" xr:uid="{00000000-0005-0000-0000-0000D4060000}"/>
    <cellStyle name="Énfasis2 3 2 3" xfId="1453" xr:uid="{00000000-0005-0000-0000-0000D5060000}"/>
    <cellStyle name="Énfasis2 3 2 4" xfId="1454" xr:uid="{00000000-0005-0000-0000-0000D6060000}"/>
    <cellStyle name="Énfasis2 3 2 5" xfId="1451" xr:uid="{00000000-0005-0000-0000-0000D7060000}"/>
    <cellStyle name="Énfasis2 3 2 6" xfId="1459" xr:uid="{00000000-0005-0000-0000-0000D8060000}"/>
    <cellStyle name="Énfasis2 3 2 7" xfId="1441" xr:uid="{00000000-0005-0000-0000-0000D9060000}"/>
    <cellStyle name="Énfasis2 3 2 8" xfId="1479" xr:uid="{00000000-0005-0000-0000-0000DA060000}"/>
    <cellStyle name="Énfasis2 3 2 9" xfId="1412" xr:uid="{00000000-0005-0000-0000-0000DB060000}"/>
    <cellStyle name="Énfasis2 3 3" xfId="836" xr:uid="{00000000-0005-0000-0000-0000DC060000}"/>
    <cellStyle name="Énfasis2 3 4" xfId="1452" xr:uid="{00000000-0005-0000-0000-0000DD060000}"/>
    <cellStyle name="Énfasis2 3 5" xfId="1455" xr:uid="{00000000-0005-0000-0000-0000DE060000}"/>
    <cellStyle name="Énfasis2 3 6" xfId="1447" xr:uid="{00000000-0005-0000-0000-0000DF060000}"/>
    <cellStyle name="Énfasis2 3 7" xfId="1465" xr:uid="{00000000-0005-0000-0000-0000E0060000}"/>
    <cellStyle name="Énfasis2 3 8" xfId="1427" xr:uid="{00000000-0005-0000-0000-0000E1060000}"/>
    <cellStyle name="Énfasis2 3 9" xfId="1500" xr:uid="{00000000-0005-0000-0000-0000E2060000}"/>
    <cellStyle name="Énfasis2 4" xfId="217" xr:uid="{00000000-0005-0000-0000-0000E3060000}"/>
    <cellStyle name="Énfasis2 5" xfId="218" xr:uid="{00000000-0005-0000-0000-0000E4060000}"/>
    <cellStyle name="Énfasis2 6" xfId="219" xr:uid="{00000000-0005-0000-0000-0000E5060000}"/>
    <cellStyle name="Énfasis2 7" xfId="830" xr:uid="{00000000-0005-0000-0000-0000E6060000}"/>
    <cellStyle name="Énfasis2 8" xfId="1448" xr:uid="{00000000-0005-0000-0000-0000E7060000}"/>
    <cellStyle name="Énfasis2 9" xfId="1464" xr:uid="{00000000-0005-0000-0000-0000E8060000}"/>
    <cellStyle name="Énfasis3 10" xfId="1469" xr:uid="{00000000-0005-0000-0000-0000E9060000}"/>
    <cellStyle name="Énfasis3 11" xfId="1423" xr:uid="{00000000-0005-0000-0000-0000EA060000}"/>
    <cellStyle name="Énfasis3 12" xfId="1509" xr:uid="{00000000-0005-0000-0000-0000EB060000}"/>
    <cellStyle name="Énfasis3 13" xfId="1378" xr:uid="{00000000-0005-0000-0000-0000EC060000}"/>
    <cellStyle name="Énfasis3 14" xfId="1559" xr:uid="{00000000-0005-0000-0000-0000ED060000}"/>
    <cellStyle name="Énfasis3 15" xfId="491" xr:uid="{00000000-0005-0000-0000-0000EE060000}"/>
    <cellStyle name="Énfasis3 16" xfId="1648" xr:uid="{00000000-0005-0000-0000-0000EF060000}"/>
    <cellStyle name="Énfasis3 2" xfId="220" xr:uid="{00000000-0005-0000-0000-0000F0060000}"/>
    <cellStyle name="Énfasis3 2 10" xfId="1565" xr:uid="{00000000-0005-0000-0000-0000F1060000}"/>
    <cellStyle name="Énfasis3 2 11" xfId="511" xr:uid="{00000000-0005-0000-0000-0000F2060000}"/>
    <cellStyle name="Énfasis3 2 12" xfId="1657" xr:uid="{00000000-0005-0000-0000-0000F3060000}"/>
    <cellStyle name="Énfasis3 2 2" xfId="841" xr:uid="{00000000-0005-0000-0000-0000F4060000}"/>
    <cellStyle name="Énfasis3 2 2 10" xfId="521" xr:uid="{00000000-0005-0000-0000-0000F5060000}"/>
    <cellStyle name="Énfasis3 2 2 11" xfId="1660" xr:uid="{00000000-0005-0000-0000-0000F6060000}"/>
    <cellStyle name="Énfasis3 2 2 2" xfId="842" xr:uid="{00000000-0005-0000-0000-0000F7060000}"/>
    <cellStyle name="Énfasis3 2 2 3" xfId="1458" xr:uid="{00000000-0005-0000-0000-0000F8060000}"/>
    <cellStyle name="Énfasis3 2 2 4" xfId="1444" xr:uid="{00000000-0005-0000-0000-0000F9060000}"/>
    <cellStyle name="Énfasis3 2 2 5" xfId="1473" xr:uid="{00000000-0005-0000-0000-0000FA060000}"/>
    <cellStyle name="Énfasis3 2 2 6" xfId="1418" xr:uid="{00000000-0005-0000-0000-0000FB060000}"/>
    <cellStyle name="Énfasis3 2 2 7" xfId="1518" xr:uid="{00000000-0005-0000-0000-0000FC060000}"/>
    <cellStyle name="Énfasis3 2 2 8" xfId="1369" xr:uid="{00000000-0005-0000-0000-0000FD060000}"/>
    <cellStyle name="Énfasis3 2 2 9" xfId="1568" xr:uid="{00000000-0005-0000-0000-0000FE060000}"/>
    <cellStyle name="Énfasis3 2 3" xfId="843" xr:uid="{00000000-0005-0000-0000-0000FF060000}"/>
    <cellStyle name="Énfasis3 2 4" xfId="1457" xr:uid="{00000000-0005-0000-0000-000000070000}"/>
    <cellStyle name="Énfasis3 2 5" xfId="1445" xr:uid="{00000000-0005-0000-0000-000001070000}"/>
    <cellStyle name="Énfasis3 2 6" xfId="1472" xr:uid="{00000000-0005-0000-0000-000002070000}"/>
    <cellStyle name="Énfasis3 2 7" xfId="1419" xr:uid="{00000000-0005-0000-0000-000003070000}"/>
    <cellStyle name="Énfasis3 2 8" xfId="1515" xr:uid="{00000000-0005-0000-0000-000004070000}"/>
    <cellStyle name="Énfasis3 2 9" xfId="1372" xr:uid="{00000000-0005-0000-0000-000005070000}"/>
    <cellStyle name="Énfasis3 3" xfId="221" xr:uid="{00000000-0005-0000-0000-000006070000}"/>
    <cellStyle name="Énfasis3 3 10" xfId="1594" xr:uid="{00000000-0005-0000-0000-000007070000}"/>
    <cellStyle name="Énfasis3 3 11" xfId="644" xr:uid="{00000000-0005-0000-0000-000008070000}"/>
    <cellStyle name="Énfasis3 3 12" xfId="1721" xr:uid="{00000000-0005-0000-0000-000009070000}"/>
    <cellStyle name="Énfasis3 3 2" xfId="844" xr:uid="{00000000-0005-0000-0000-00000A070000}"/>
    <cellStyle name="Énfasis3 3 2 10" xfId="674" xr:uid="{00000000-0005-0000-0000-00000B070000}"/>
    <cellStyle name="Énfasis3 3 2 11" xfId="1730" xr:uid="{00000000-0005-0000-0000-00000C070000}"/>
    <cellStyle name="Énfasis3 3 2 2" xfId="845" xr:uid="{00000000-0005-0000-0000-00000D070000}"/>
    <cellStyle name="Énfasis3 3 2 3" xfId="1461" xr:uid="{00000000-0005-0000-0000-00000E070000}"/>
    <cellStyle name="Énfasis3 3 2 4" xfId="1436" xr:uid="{00000000-0005-0000-0000-00000F070000}"/>
    <cellStyle name="Énfasis3 3 2 5" xfId="1489" xr:uid="{00000000-0005-0000-0000-000010070000}"/>
    <cellStyle name="Énfasis3 3 2 6" xfId="1402" xr:uid="{00000000-0005-0000-0000-000011070000}"/>
    <cellStyle name="Énfasis3 3 2 7" xfId="1534" xr:uid="{00000000-0005-0000-0000-000012070000}"/>
    <cellStyle name="Énfasis3 3 2 8" xfId="1341" xr:uid="{00000000-0005-0000-0000-000013070000}"/>
    <cellStyle name="Énfasis3 3 2 9" xfId="1600" xr:uid="{00000000-0005-0000-0000-000014070000}"/>
    <cellStyle name="Énfasis3 3 3" xfId="846" xr:uid="{00000000-0005-0000-0000-000015070000}"/>
    <cellStyle name="Énfasis3 3 4" xfId="1460" xr:uid="{00000000-0005-0000-0000-000016070000}"/>
    <cellStyle name="Énfasis3 3 5" xfId="1437" xr:uid="{00000000-0005-0000-0000-000017070000}"/>
    <cellStyle name="Énfasis3 3 6" xfId="1485" xr:uid="{00000000-0005-0000-0000-000018070000}"/>
    <cellStyle name="Énfasis3 3 7" xfId="1406" xr:uid="{00000000-0005-0000-0000-000019070000}"/>
    <cellStyle name="Énfasis3 3 8" xfId="1530" xr:uid="{00000000-0005-0000-0000-00001A070000}"/>
    <cellStyle name="Énfasis3 3 9" xfId="1347" xr:uid="{00000000-0005-0000-0000-00001B070000}"/>
    <cellStyle name="Énfasis3 4" xfId="222" xr:uid="{00000000-0005-0000-0000-00001C070000}"/>
    <cellStyle name="Énfasis3 5" xfId="223" xr:uid="{00000000-0005-0000-0000-00001D070000}"/>
    <cellStyle name="Énfasis3 6" xfId="224" xr:uid="{00000000-0005-0000-0000-00001E070000}"/>
    <cellStyle name="Énfasis3 7" xfId="840" xr:uid="{00000000-0005-0000-0000-00001F070000}"/>
    <cellStyle name="Énfasis3 8" xfId="1456" xr:uid="{00000000-0005-0000-0000-000020070000}"/>
    <cellStyle name="Énfasis3 9" xfId="1446" xr:uid="{00000000-0005-0000-0000-000021070000}"/>
    <cellStyle name="Énfasis4 10" xfId="1504" xr:uid="{00000000-0005-0000-0000-000022070000}"/>
    <cellStyle name="Énfasis4 11" xfId="1383" xr:uid="{00000000-0005-0000-0000-000023070000}"/>
    <cellStyle name="Énfasis4 12" xfId="1554" xr:uid="{00000000-0005-0000-0000-000024070000}"/>
    <cellStyle name="Énfasis4 13" xfId="479" xr:uid="{00000000-0005-0000-0000-000025070000}"/>
    <cellStyle name="Énfasis4 14" xfId="1641" xr:uid="{00000000-0005-0000-0000-000026070000}"/>
    <cellStyle name="Énfasis4 15" xfId="918" xr:uid="{00000000-0005-0000-0000-000027070000}"/>
    <cellStyle name="Énfasis4 16" xfId="1817" xr:uid="{00000000-0005-0000-0000-000028070000}"/>
    <cellStyle name="Énfasis4 2" xfId="225" xr:uid="{00000000-0005-0000-0000-000029070000}"/>
    <cellStyle name="Énfasis4 2 10" xfId="1646" xr:uid="{00000000-0005-0000-0000-00002A070000}"/>
    <cellStyle name="Énfasis4 2 11" xfId="937" xr:uid="{00000000-0005-0000-0000-00002B070000}"/>
    <cellStyle name="Énfasis4 2 12" xfId="1824" xr:uid="{00000000-0005-0000-0000-00002C070000}"/>
    <cellStyle name="Énfasis4 2 2" xfId="851" xr:uid="{00000000-0005-0000-0000-00002D070000}"/>
    <cellStyle name="Énfasis4 2 2 10" xfId="938" xr:uid="{00000000-0005-0000-0000-00002E070000}"/>
    <cellStyle name="Énfasis4 2 2 11" xfId="1825" xr:uid="{00000000-0005-0000-0000-00002F070000}"/>
    <cellStyle name="Énfasis4 2 2 2" xfId="852" xr:uid="{00000000-0005-0000-0000-000030070000}"/>
    <cellStyle name="Énfasis4 2 2 3" xfId="1468" xr:uid="{00000000-0005-0000-0000-000031070000}"/>
    <cellStyle name="Énfasis4 2 2 4" xfId="1424" xr:uid="{00000000-0005-0000-0000-000032070000}"/>
    <cellStyle name="Énfasis4 2 2 5" xfId="1508" xr:uid="{00000000-0005-0000-0000-000033070000}"/>
    <cellStyle name="Énfasis4 2 2 6" xfId="1379" xr:uid="{00000000-0005-0000-0000-000034070000}"/>
    <cellStyle name="Énfasis4 2 2 7" xfId="1558" xr:uid="{00000000-0005-0000-0000-000035070000}"/>
    <cellStyle name="Énfasis4 2 2 8" xfId="490" xr:uid="{00000000-0005-0000-0000-000036070000}"/>
    <cellStyle name="Énfasis4 2 2 9" xfId="1647" xr:uid="{00000000-0005-0000-0000-000037070000}"/>
    <cellStyle name="Énfasis4 2 3" xfId="853" xr:uid="{00000000-0005-0000-0000-000038070000}"/>
    <cellStyle name="Énfasis4 2 4" xfId="1467" xr:uid="{00000000-0005-0000-0000-000039070000}"/>
    <cellStyle name="Énfasis4 2 5" xfId="1425" xr:uid="{00000000-0005-0000-0000-00003A070000}"/>
    <cellStyle name="Énfasis4 2 6" xfId="1507" xr:uid="{00000000-0005-0000-0000-00003B070000}"/>
    <cellStyle name="Énfasis4 2 7" xfId="1380" xr:uid="{00000000-0005-0000-0000-00003C070000}"/>
    <cellStyle name="Énfasis4 2 8" xfId="1557" xr:uid="{00000000-0005-0000-0000-00003D070000}"/>
    <cellStyle name="Énfasis4 2 9" xfId="489" xr:uid="{00000000-0005-0000-0000-00003E070000}"/>
    <cellStyle name="Énfasis4 3" xfId="226" xr:uid="{00000000-0005-0000-0000-00003F070000}"/>
    <cellStyle name="Énfasis4 3 10" xfId="1649" xr:uid="{00000000-0005-0000-0000-000040070000}"/>
    <cellStyle name="Énfasis4 3 11" xfId="941" xr:uid="{00000000-0005-0000-0000-000041070000}"/>
    <cellStyle name="Énfasis4 3 12" xfId="1826" xr:uid="{00000000-0005-0000-0000-000042070000}"/>
    <cellStyle name="Énfasis4 3 2" xfId="854" xr:uid="{00000000-0005-0000-0000-000043070000}"/>
    <cellStyle name="Énfasis4 3 2 10" xfId="968" xr:uid="{00000000-0005-0000-0000-000044070000}"/>
    <cellStyle name="Énfasis4 3 2 11" xfId="1835" xr:uid="{00000000-0005-0000-0000-000045070000}"/>
    <cellStyle name="Énfasis4 3 2 2" xfId="855" xr:uid="{00000000-0005-0000-0000-000046070000}"/>
    <cellStyle name="Énfasis4 3 2 3" xfId="1471" xr:uid="{00000000-0005-0000-0000-000047070000}"/>
    <cellStyle name="Énfasis4 3 2 4" xfId="1421" xr:uid="{00000000-0005-0000-0000-000048070000}"/>
    <cellStyle name="Énfasis4 3 2 5" xfId="1513" xr:uid="{00000000-0005-0000-0000-000049070000}"/>
    <cellStyle name="Énfasis4 3 2 6" xfId="1374" xr:uid="{00000000-0005-0000-0000-00004A070000}"/>
    <cellStyle name="Énfasis4 3 2 7" xfId="1563" xr:uid="{00000000-0005-0000-0000-00004B070000}"/>
    <cellStyle name="Énfasis4 3 2 8" xfId="509" xr:uid="{00000000-0005-0000-0000-00004C070000}"/>
    <cellStyle name="Énfasis4 3 2 9" xfId="1652" xr:uid="{00000000-0005-0000-0000-00004D070000}"/>
    <cellStyle name="Énfasis4 3 3" xfId="856" xr:uid="{00000000-0005-0000-0000-00004E070000}"/>
    <cellStyle name="Énfasis4 3 4" xfId="1470" xr:uid="{00000000-0005-0000-0000-00004F070000}"/>
    <cellStyle name="Énfasis4 3 5" xfId="1422" xr:uid="{00000000-0005-0000-0000-000050070000}"/>
    <cellStyle name="Énfasis4 3 6" xfId="1510" xr:uid="{00000000-0005-0000-0000-000051070000}"/>
    <cellStyle name="Énfasis4 3 7" xfId="1377" xr:uid="{00000000-0005-0000-0000-000052070000}"/>
    <cellStyle name="Énfasis4 3 8" xfId="1560" xr:uid="{00000000-0005-0000-0000-000053070000}"/>
    <cellStyle name="Énfasis4 3 9" xfId="499" xr:uid="{00000000-0005-0000-0000-000054070000}"/>
    <cellStyle name="Énfasis4 4" xfId="227" xr:uid="{00000000-0005-0000-0000-000055070000}"/>
    <cellStyle name="Énfasis4 5" xfId="228" xr:uid="{00000000-0005-0000-0000-000056070000}"/>
    <cellStyle name="Énfasis4 6" xfId="229" xr:uid="{00000000-0005-0000-0000-000057070000}"/>
    <cellStyle name="Énfasis4 7" xfId="850" xr:uid="{00000000-0005-0000-0000-000058070000}"/>
    <cellStyle name="Énfasis4 8" xfId="1466" xr:uid="{00000000-0005-0000-0000-000059070000}"/>
    <cellStyle name="Énfasis4 9" xfId="1426" xr:uid="{00000000-0005-0000-0000-00005A070000}"/>
    <cellStyle name="Énfasis5 10" xfId="1521" xr:uid="{00000000-0005-0000-0000-00005B070000}"/>
    <cellStyle name="Énfasis5 11" xfId="1366" xr:uid="{00000000-0005-0000-0000-00005C070000}"/>
    <cellStyle name="Énfasis5 12" xfId="1571" xr:uid="{00000000-0005-0000-0000-00005D070000}"/>
    <cellStyle name="Énfasis5 13" xfId="543" xr:uid="{00000000-0005-0000-0000-00005E070000}"/>
    <cellStyle name="Énfasis5 14" xfId="1671" xr:uid="{00000000-0005-0000-0000-00005F070000}"/>
    <cellStyle name="Énfasis5 15" xfId="1148" xr:uid="{00000000-0005-0000-0000-000060070000}"/>
    <cellStyle name="Énfasis5 16" xfId="1882" xr:uid="{00000000-0005-0000-0000-000061070000}"/>
    <cellStyle name="Énfasis5 2" xfId="230" xr:uid="{00000000-0005-0000-0000-000062070000}"/>
    <cellStyle name="Énfasis5 2 10" xfId="1674" xr:uid="{00000000-0005-0000-0000-000063070000}"/>
    <cellStyle name="Énfasis5 2 11" xfId="1177" xr:uid="{00000000-0005-0000-0000-000064070000}"/>
    <cellStyle name="Énfasis5 2 12" xfId="1889" xr:uid="{00000000-0005-0000-0000-000065070000}"/>
    <cellStyle name="Énfasis5 2 2" xfId="861" xr:uid="{00000000-0005-0000-0000-000066070000}"/>
    <cellStyle name="Énfasis5 2 2 10" xfId="1193" xr:uid="{00000000-0005-0000-0000-000067070000}"/>
    <cellStyle name="Énfasis5 2 2 11" xfId="1899" xr:uid="{00000000-0005-0000-0000-000068070000}"/>
    <cellStyle name="Énfasis5 2 2 2" xfId="862" xr:uid="{00000000-0005-0000-0000-000069070000}"/>
    <cellStyle name="Énfasis5 2 2 3" xfId="1478" xr:uid="{00000000-0005-0000-0000-00006A070000}"/>
    <cellStyle name="Énfasis5 2 2 4" xfId="1413" xr:uid="{00000000-0005-0000-0000-00006B070000}"/>
    <cellStyle name="Énfasis5 2 2 5" xfId="1523" xr:uid="{00000000-0005-0000-0000-00006C070000}"/>
    <cellStyle name="Énfasis5 2 2 6" xfId="1364" xr:uid="{00000000-0005-0000-0000-00006D070000}"/>
    <cellStyle name="Énfasis5 2 2 7" xfId="1573" xr:uid="{00000000-0005-0000-0000-00006E070000}"/>
    <cellStyle name="Énfasis5 2 2 8" xfId="545" xr:uid="{00000000-0005-0000-0000-00006F070000}"/>
    <cellStyle name="Énfasis5 2 2 9" xfId="1675" xr:uid="{00000000-0005-0000-0000-000070070000}"/>
    <cellStyle name="Énfasis5 2 3" xfId="863" xr:uid="{00000000-0005-0000-0000-000071070000}"/>
    <cellStyle name="Énfasis5 2 4" xfId="1477" xr:uid="{00000000-0005-0000-0000-000072070000}"/>
    <cellStyle name="Énfasis5 2 5" xfId="1414" xr:uid="{00000000-0005-0000-0000-000073070000}"/>
    <cellStyle name="Énfasis5 2 6" xfId="1522" xr:uid="{00000000-0005-0000-0000-000074070000}"/>
    <cellStyle name="Énfasis5 2 7" xfId="1365" xr:uid="{00000000-0005-0000-0000-000075070000}"/>
    <cellStyle name="Énfasis5 2 8" xfId="1572" xr:uid="{00000000-0005-0000-0000-000076070000}"/>
    <cellStyle name="Énfasis5 2 9" xfId="544" xr:uid="{00000000-0005-0000-0000-000077070000}"/>
    <cellStyle name="Énfasis5 3" xfId="231" xr:uid="{00000000-0005-0000-0000-000078070000}"/>
    <cellStyle name="Énfasis5 3 10" xfId="1701" xr:uid="{00000000-0005-0000-0000-000079070000}"/>
    <cellStyle name="Énfasis5 3 11" xfId="1305" xr:uid="{00000000-0005-0000-0000-00007A070000}"/>
    <cellStyle name="Énfasis5 3 12" xfId="1940" xr:uid="{00000000-0005-0000-0000-00007B070000}"/>
    <cellStyle name="Énfasis5 3 2" xfId="864" xr:uid="{00000000-0005-0000-0000-00007C070000}"/>
    <cellStyle name="Énfasis5 3 2 10" xfId="1944" xr:uid="{00000000-0005-0000-0000-00007D070000}"/>
    <cellStyle name="Énfasis5 3 2 11" xfId="2171" xr:uid="{00000000-0005-0000-0000-00007E070000}"/>
    <cellStyle name="Énfasis5 3 2 2" xfId="865" xr:uid="{00000000-0005-0000-0000-00007F070000}"/>
    <cellStyle name="Énfasis5 3 2 3" xfId="1481" xr:uid="{00000000-0005-0000-0000-000080070000}"/>
    <cellStyle name="Énfasis5 3 2 4" xfId="1410" xr:uid="{00000000-0005-0000-0000-000081070000}"/>
    <cellStyle name="Énfasis5 3 2 5" xfId="1526" xr:uid="{00000000-0005-0000-0000-000082070000}"/>
    <cellStyle name="Énfasis5 3 2 6" xfId="1356" xr:uid="{00000000-0005-0000-0000-000083070000}"/>
    <cellStyle name="Énfasis5 3 2 7" xfId="1585" xr:uid="{00000000-0005-0000-0000-000084070000}"/>
    <cellStyle name="Énfasis5 3 2 8" xfId="614" xr:uid="{00000000-0005-0000-0000-000085070000}"/>
    <cellStyle name="Énfasis5 3 2 9" xfId="1705" xr:uid="{00000000-0005-0000-0000-000086070000}"/>
    <cellStyle name="Énfasis5 3 3" xfId="866" xr:uid="{00000000-0005-0000-0000-000087070000}"/>
    <cellStyle name="Énfasis5 3 4" xfId="1480" xr:uid="{00000000-0005-0000-0000-000088070000}"/>
    <cellStyle name="Énfasis5 3 5" xfId="1411" xr:uid="{00000000-0005-0000-0000-000089070000}"/>
    <cellStyle name="Énfasis5 3 6" xfId="1525" xr:uid="{00000000-0005-0000-0000-00008A070000}"/>
    <cellStyle name="Énfasis5 3 7" xfId="1357" xr:uid="{00000000-0005-0000-0000-00008B070000}"/>
    <cellStyle name="Énfasis5 3 8" xfId="1584" xr:uid="{00000000-0005-0000-0000-00008C070000}"/>
    <cellStyle name="Énfasis5 3 9" xfId="610" xr:uid="{00000000-0005-0000-0000-00008D070000}"/>
    <cellStyle name="Énfasis5 4" xfId="232" xr:uid="{00000000-0005-0000-0000-00008E070000}"/>
    <cellStyle name="Énfasis5 5" xfId="233" xr:uid="{00000000-0005-0000-0000-00008F070000}"/>
    <cellStyle name="Énfasis5 6" xfId="234" xr:uid="{00000000-0005-0000-0000-000090070000}"/>
    <cellStyle name="Énfasis5 7" xfId="860" xr:uid="{00000000-0005-0000-0000-000091070000}"/>
    <cellStyle name="Énfasis5 8" xfId="1476" xr:uid="{00000000-0005-0000-0000-000092070000}"/>
    <cellStyle name="Énfasis5 9" xfId="1415" xr:uid="{00000000-0005-0000-0000-000093070000}"/>
    <cellStyle name="Énfasis6 10" xfId="1531" xr:uid="{00000000-0005-0000-0000-000094070000}"/>
    <cellStyle name="Énfasis6 11" xfId="1346" xr:uid="{00000000-0005-0000-0000-000095070000}"/>
    <cellStyle name="Énfasis6 12" xfId="1595" xr:uid="{00000000-0005-0000-0000-000096070000}"/>
    <cellStyle name="Énfasis6 13" xfId="662" xr:uid="{00000000-0005-0000-0000-000097070000}"/>
    <cellStyle name="Énfasis6 14" xfId="1725" xr:uid="{00000000-0005-0000-0000-000098070000}"/>
    <cellStyle name="Énfasis6 15" xfId="1963" xr:uid="{00000000-0005-0000-0000-000099070000}"/>
    <cellStyle name="Énfasis6 16" xfId="2187" xr:uid="{00000000-0005-0000-0000-00009A070000}"/>
    <cellStyle name="Énfasis6 2" xfId="235" xr:uid="{00000000-0005-0000-0000-00009B070000}"/>
    <cellStyle name="Énfasis6 2 10" xfId="1726" xr:uid="{00000000-0005-0000-0000-00009C070000}"/>
    <cellStyle name="Énfasis6 2 11" xfId="1964" xr:uid="{00000000-0005-0000-0000-00009D070000}"/>
    <cellStyle name="Énfasis6 2 12" xfId="2188" xr:uid="{00000000-0005-0000-0000-00009E070000}"/>
    <cellStyle name="Énfasis6 2 2" xfId="871" xr:uid="{00000000-0005-0000-0000-00009F070000}"/>
    <cellStyle name="Énfasis6 2 2 10" xfId="1965" xr:uid="{00000000-0005-0000-0000-0000A0070000}"/>
    <cellStyle name="Énfasis6 2 2 11" xfId="2189" xr:uid="{00000000-0005-0000-0000-0000A1070000}"/>
    <cellStyle name="Énfasis6 2 2 2" xfId="872" xr:uid="{00000000-0005-0000-0000-0000A2070000}"/>
    <cellStyle name="Énfasis6 2 2 3" xfId="1488" xr:uid="{00000000-0005-0000-0000-0000A3070000}"/>
    <cellStyle name="Énfasis6 2 2 4" xfId="1403" xr:uid="{00000000-0005-0000-0000-0000A4070000}"/>
    <cellStyle name="Énfasis6 2 2 5" xfId="1533" xr:uid="{00000000-0005-0000-0000-0000A5070000}"/>
    <cellStyle name="Énfasis6 2 2 6" xfId="1344" xr:uid="{00000000-0005-0000-0000-0000A6070000}"/>
    <cellStyle name="Énfasis6 2 2 7" xfId="1597" xr:uid="{00000000-0005-0000-0000-0000A7070000}"/>
    <cellStyle name="Énfasis6 2 2 8" xfId="664" xr:uid="{00000000-0005-0000-0000-0000A8070000}"/>
    <cellStyle name="Énfasis6 2 2 9" xfId="1727" xr:uid="{00000000-0005-0000-0000-0000A9070000}"/>
    <cellStyle name="Énfasis6 2 3" xfId="873" xr:uid="{00000000-0005-0000-0000-0000AA070000}"/>
    <cellStyle name="Énfasis6 2 4" xfId="1487" xr:uid="{00000000-0005-0000-0000-0000AB070000}"/>
    <cellStyle name="Énfasis6 2 5" xfId="1404" xr:uid="{00000000-0005-0000-0000-0000AC070000}"/>
    <cellStyle name="Énfasis6 2 6" xfId="1532" xr:uid="{00000000-0005-0000-0000-0000AD070000}"/>
    <cellStyle name="Énfasis6 2 7" xfId="1345" xr:uid="{00000000-0005-0000-0000-0000AE070000}"/>
    <cellStyle name="Énfasis6 2 8" xfId="1596" xr:uid="{00000000-0005-0000-0000-0000AF070000}"/>
    <cellStyle name="Énfasis6 2 9" xfId="663" xr:uid="{00000000-0005-0000-0000-0000B0070000}"/>
    <cellStyle name="Énfasis6 3" xfId="236" xr:uid="{00000000-0005-0000-0000-0000B1070000}"/>
    <cellStyle name="Énfasis6 3 10" xfId="1736" xr:uid="{00000000-0005-0000-0000-0000B2070000}"/>
    <cellStyle name="Énfasis6 3 11" xfId="1973" xr:uid="{00000000-0005-0000-0000-0000B3070000}"/>
    <cellStyle name="Énfasis6 3 12" xfId="2197" xr:uid="{00000000-0005-0000-0000-0000B4070000}"/>
    <cellStyle name="Énfasis6 3 2" xfId="874" xr:uid="{00000000-0005-0000-0000-0000B5070000}"/>
    <cellStyle name="Énfasis6 3 2 10" xfId="1975" xr:uid="{00000000-0005-0000-0000-0000B6070000}"/>
    <cellStyle name="Énfasis6 3 2 11" xfId="2199" xr:uid="{00000000-0005-0000-0000-0000B7070000}"/>
    <cellStyle name="Énfasis6 3 2 2" xfId="875" xr:uid="{00000000-0005-0000-0000-0000B8070000}"/>
    <cellStyle name="Énfasis6 3 2 3" xfId="1491" xr:uid="{00000000-0005-0000-0000-0000B9070000}"/>
    <cellStyle name="Énfasis6 3 2 4" xfId="1399" xr:uid="{00000000-0005-0000-0000-0000BA070000}"/>
    <cellStyle name="Énfasis6 3 2 5" xfId="1537" xr:uid="{00000000-0005-0000-0000-0000BB070000}"/>
    <cellStyle name="Énfasis6 3 2 6" xfId="1335" xr:uid="{00000000-0005-0000-0000-0000BC070000}"/>
    <cellStyle name="Énfasis6 3 2 7" xfId="1608" xr:uid="{00000000-0005-0000-0000-0000BD070000}"/>
    <cellStyle name="Énfasis6 3 2 8" xfId="689" xr:uid="{00000000-0005-0000-0000-0000BE070000}"/>
    <cellStyle name="Énfasis6 3 2 9" xfId="1738" xr:uid="{00000000-0005-0000-0000-0000BF070000}"/>
    <cellStyle name="Énfasis6 3 3" xfId="876" xr:uid="{00000000-0005-0000-0000-0000C0070000}"/>
    <cellStyle name="Énfasis6 3 4" xfId="1490" xr:uid="{00000000-0005-0000-0000-0000C1070000}"/>
    <cellStyle name="Énfasis6 3 5" xfId="1401" xr:uid="{00000000-0005-0000-0000-0000C2070000}"/>
    <cellStyle name="Énfasis6 3 6" xfId="1535" xr:uid="{00000000-0005-0000-0000-0000C3070000}"/>
    <cellStyle name="Énfasis6 3 7" xfId="1337" xr:uid="{00000000-0005-0000-0000-0000C4070000}"/>
    <cellStyle name="Énfasis6 3 8" xfId="1606" xr:uid="{00000000-0005-0000-0000-0000C5070000}"/>
    <cellStyle name="Énfasis6 3 9" xfId="687" xr:uid="{00000000-0005-0000-0000-0000C6070000}"/>
    <cellStyle name="Énfasis6 4" xfId="237" xr:uid="{00000000-0005-0000-0000-0000C7070000}"/>
    <cellStyle name="Énfasis6 5" xfId="238" xr:uid="{00000000-0005-0000-0000-0000C8070000}"/>
    <cellStyle name="Énfasis6 6" xfId="239" xr:uid="{00000000-0005-0000-0000-0000C9070000}"/>
    <cellStyle name="Énfasis6 7" xfId="870" xr:uid="{00000000-0005-0000-0000-0000CA070000}"/>
    <cellStyle name="Énfasis6 8" xfId="1486" xr:uid="{00000000-0005-0000-0000-0000CB070000}"/>
    <cellStyle name="Énfasis6 9" xfId="1405" xr:uid="{00000000-0005-0000-0000-0000CC070000}"/>
    <cellStyle name="Enter Currency (0)" xfId="880" xr:uid="{00000000-0005-0000-0000-0000CD070000}"/>
    <cellStyle name="Enter Currency (2)" xfId="881" xr:uid="{00000000-0005-0000-0000-0000CE070000}"/>
    <cellStyle name="Enter Units (0)" xfId="882" xr:uid="{00000000-0005-0000-0000-0000CF070000}"/>
    <cellStyle name="Enter Units (1)" xfId="883" xr:uid="{00000000-0005-0000-0000-0000D0070000}"/>
    <cellStyle name="Enter Units (2)" xfId="884" xr:uid="{00000000-0005-0000-0000-0000D1070000}"/>
    <cellStyle name="Entered" xfId="240" xr:uid="{00000000-0005-0000-0000-0000D2070000}"/>
    <cellStyle name="Entrada 10" xfId="1549" xr:uid="{00000000-0005-0000-0000-0000D3070000}"/>
    <cellStyle name="Entrada 11" xfId="1320" xr:uid="{00000000-0005-0000-0000-0000D4070000}"/>
    <cellStyle name="Entrada 12" xfId="1623" xr:uid="{00000000-0005-0000-0000-0000D5070000}"/>
    <cellStyle name="Entrada 13" xfId="807" xr:uid="{00000000-0005-0000-0000-0000D6070000}"/>
    <cellStyle name="Entrada 14" xfId="1778" xr:uid="{00000000-0005-0000-0000-0000D7070000}"/>
    <cellStyle name="Entrada 15" xfId="2014" xr:uid="{00000000-0005-0000-0000-0000D8070000}"/>
    <cellStyle name="Entrada 16" xfId="2233" xr:uid="{00000000-0005-0000-0000-0000D9070000}"/>
    <cellStyle name="Entrada 2" xfId="241" xr:uid="{00000000-0005-0000-0000-0000DA070000}"/>
    <cellStyle name="Entrada 2 10" xfId="1787" xr:uid="{00000000-0005-0000-0000-0000DB070000}"/>
    <cellStyle name="Entrada 2 11" xfId="2023" xr:uid="{00000000-0005-0000-0000-0000DC070000}"/>
    <cellStyle name="Entrada 2 12" xfId="2242" xr:uid="{00000000-0005-0000-0000-0000DD070000}"/>
    <cellStyle name="Entrada 2 2" xfId="886" xr:uid="{00000000-0005-0000-0000-0000DE070000}"/>
    <cellStyle name="Entrada 2 2 10" xfId="2038" xr:uid="{00000000-0005-0000-0000-0000DF070000}"/>
    <cellStyle name="Entrada 2 2 11" xfId="2257" xr:uid="{00000000-0005-0000-0000-0000E0070000}"/>
    <cellStyle name="Entrada 2 2 2" xfId="887" xr:uid="{00000000-0005-0000-0000-0000E1070000}"/>
    <cellStyle name="Entrada 2 2 3" xfId="1503" xr:uid="{00000000-0005-0000-0000-0000E2070000}"/>
    <cellStyle name="Entrada 2 2 4" xfId="1385" xr:uid="{00000000-0005-0000-0000-0000E3070000}"/>
    <cellStyle name="Entrada 2 2 5" xfId="1552" xr:uid="{00000000-0005-0000-0000-0000E4070000}"/>
    <cellStyle name="Entrada 2 2 6" xfId="477" xr:uid="{00000000-0005-0000-0000-0000E5070000}"/>
    <cellStyle name="Entrada 2 2 7" xfId="1633" xr:uid="{00000000-0005-0000-0000-0000E6070000}"/>
    <cellStyle name="Entrada 2 2 8" xfId="878" xr:uid="{00000000-0005-0000-0000-0000E7070000}"/>
    <cellStyle name="Entrada 2 2 9" xfId="1802" xr:uid="{00000000-0005-0000-0000-0000E8070000}"/>
    <cellStyle name="Entrada 2 3" xfId="888" xr:uid="{00000000-0005-0000-0000-0000E9070000}"/>
    <cellStyle name="Entrada 2 4" xfId="1502" xr:uid="{00000000-0005-0000-0000-0000EA070000}"/>
    <cellStyle name="Entrada 2 5" xfId="1387" xr:uid="{00000000-0005-0000-0000-0000EB070000}"/>
    <cellStyle name="Entrada 2 6" xfId="1550" xr:uid="{00000000-0005-0000-0000-0000EC070000}"/>
    <cellStyle name="Entrada 2 7" xfId="470" xr:uid="{00000000-0005-0000-0000-0000ED070000}"/>
    <cellStyle name="Entrada 2 8" xfId="1626" xr:uid="{00000000-0005-0000-0000-0000EE070000}"/>
    <cellStyle name="Entrada 2 9" xfId="829" xr:uid="{00000000-0005-0000-0000-0000EF070000}"/>
    <cellStyle name="Entrada 3" xfId="242" xr:uid="{00000000-0005-0000-0000-0000F0070000}"/>
    <cellStyle name="Entrada 3 10" xfId="1818" xr:uid="{00000000-0005-0000-0000-0000F1070000}"/>
    <cellStyle name="Entrada 3 11" xfId="2053" xr:uid="{00000000-0005-0000-0000-0000F2070000}"/>
    <cellStyle name="Entrada 3 12" xfId="2272" xr:uid="{00000000-0005-0000-0000-0000F3070000}"/>
    <cellStyle name="Entrada 3 2" xfId="889" xr:uid="{00000000-0005-0000-0000-0000F4070000}"/>
    <cellStyle name="Entrada 3 2 10" xfId="2058" xr:uid="{00000000-0005-0000-0000-0000F5070000}"/>
    <cellStyle name="Entrada 3 2 11" xfId="2277" xr:uid="{00000000-0005-0000-0000-0000F6070000}"/>
    <cellStyle name="Entrada 3 2 2" xfId="890" xr:uid="{00000000-0005-0000-0000-0000F7070000}"/>
    <cellStyle name="Entrada 3 2 3" xfId="1506" xr:uid="{00000000-0005-0000-0000-0000F8070000}"/>
    <cellStyle name="Entrada 3 2 4" xfId="1381" xr:uid="{00000000-0005-0000-0000-0000F9070000}"/>
    <cellStyle name="Entrada 3 2 5" xfId="1556" xr:uid="{00000000-0005-0000-0000-0000FA070000}"/>
    <cellStyle name="Entrada 3 2 6" xfId="481" xr:uid="{00000000-0005-0000-0000-0000FB070000}"/>
    <cellStyle name="Entrada 3 2 7" xfId="1645" xr:uid="{00000000-0005-0000-0000-0000FC070000}"/>
    <cellStyle name="Entrada 3 2 8" xfId="931" xr:uid="{00000000-0005-0000-0000-0000FD070000}"/>
    <cellStyle name="Entrada 3 2 9" xfId="1823" xr:uid="{00000000-0005-0000-0000-0000FE070000}"/>
    <cellStyle name="Entrada 3 3" xfId="891" xr:uid="{00000000-0005-0000-0000-0000FF070000}"/>
    <cellStyle name="Entrada 3 4" xfId="1505" xr:uid="{00000000-0005-0000-0000-000000080000}"/>
    <cellStyle name="Entrada 3 5" xfId="1382" xr:uid="{00000000-0005-0000-0000-000001080000}"/>
    <cellStyle name="Entrada 3 6" xfId="1555" xr:uid="{00000000-0005-0000-0000-000002080000}"/>
    <cellStyle name="Entrada 3 7" xfId="480" xr:uid="{00000000-0005-0000-0000-000003080000}"/>
    <cellStyle name="Entrada 3 8" xfId="1642" xr:uid="{00000000-0005-0000-0000-000004080000}"/>
    <cellStyle name="Entrada 3 9" xfId="921" xr:uid="{00000000-0005-0000-0000-000005080000}"/>
    <cellStyle name="Entrada 4" xfId="243" xr:uid="{00000000-0005-0000-0000-000006080000}"/>
    <cellStyle name="Entrada 5" xfId="244" xr:uid="{00000000-0005-0000-0000-000007080000}"/>
    <cellStyle name="Entrada 6" xfId="245" xr:uid="{00000000-0005-0000-0000-000008080000}"/>
    <cellStyle name="Entrada 7" xfId="885" xr:uid="{00000000-0005-0000-0000-000009080000}"/>
    <cellStyle name="Entrada 8" xfId="1501" xr:uid="{00000000-0005-0000-0000-00000A080000}"/>
    <cellStyle name="Entrada 9" xfId="1388" xr:uid="{00000000-0005-0000-0000-00000B080000}"/>
    <cellStyle name="Estilo 1" xfId="246" xr:uid="{00000000-0005-0000-0000-00000C080000}"/>
    <cellStyle name="Estilo 1 10" xfId="945" xr:uid="{00000000-0005-0000-0000-00000D080000}"/>
    <cellStyle name="Estilo 1 10 2" xfId="3515" xr:uid="{7077FE5A-7889-4DD2-BFC0-582D0B056CD6}"/>
    <cellStyle name="Estilo 1 11" xfId="1830" xr:uid="{00000000-0005-0000-0000-00000E080000}"/>
    <cellStyle name="Estilo 1 12" xfId="2062" xr:uid="{00000000-0005-0000-0000-00000F080000}"/>
    <cellStyle name="Estilo 1 13" xfId="2281" xr:uid="{00000000-0005-0000-0000-000010080000}"/>
    <cellStyle name="Estilo 1 14" xfId="3070" xr:uid="{00000000-0005-0000-0000-000011080000}"/>
    <cellStyle name="Estilo 1 15" xfId="3273" xr:uid="{00000000-0005-0000-0000-000012080000}"/>
    <cellStyle name="Estilo 1 2" xfId="895" xr:uid="{00000000-0005-0000-0000-000013080000}"/>
    <cellStyle name="Estilo 1 2 10" xfId="2066" xr:uid="{00000000-0005-0000-0000-000014080000}"/>
    <cellStyle name="Estilo 1 2 11" xfId="2285" xr:uid="{00000000-0005-0000-0000-000015080000}"/>
    <cellStyle name="Estilo 1 2 2" xfId="896" xr:uid="{00000000-0005-0000-0000-000016080000}"/>
    <cellStyle name="Estilo 1 2 3" xfId="1512" xr:uid="{00000000-0005-0000-0000-000017080000}"/>
    <cellStyle name="Estilo 1 2 4" xfId="1375" xr:uid="{00000000-0005-0000-0000-000018080000}"/>
    <cellStyle name="Estilo 1 2 5" xfId="1562" xr:uid="{00000000-0005-0000-0000-000019080000}"/>
    <cellStyle name="Estilo 1 2 6" xfId="501" xr:uid="{00000000-0005-0000-0000-00001A080000}"/>
    <cellStyle name="Estilo 1 2 7" xfId="1651" xr:uid="{00000000-0005-0000-0000-00001B080000}"/>
    <cellStyle name="Estilo 1 2 8" xfId="967" xr:uid="{00000000-0005-0000-0000-00001C080000}"/>
    <cellStyle name="Estilo 1 2 9" xfId="1834" xr:uid="{00000000-0005-0000-0000-00001D080000}"/>
    <cellStyle name="Estilo 1 3" xfId="897" xr:uid="{00000000-0005-0000-0000-00001E080000}"/>
    <cellStyle name="Estilo 1 4" xfId="898" xr:uid="{00000000-0005-0000-0000-00001F080000}"/>
    <cellStyle name="Estilo 1 5" xfId="1511" xr:uid="{00000000-0005-0000-0000-000020080000}"/>
    <cellStyle name="Estilo 1 6" xfId="1376" xr:uid="{00000000-0005-0000-0000-000021080000}"/>
    <cellStyle name="Estilo 1 7" xfId="1561" xr:uid="{00000000-0005-0000-0000-000022080000}"/>
    <cellStyle name="Estilo 1 8" xfId="500" xr:uid="{00000000-0005-0000-0000-000023080000}"/>
    <cellStyle name="Estilo 1 9" xfId="1650" xr:uid="{00000000-0005-0000-0000-000024080000}"/>
    <cellStyle name="Estilo 1_31-12-2011 Notas IFRS CENCOSUD" xfId="247" xr:uid="{00000000-0005-0000-0000-000025080000}"/>
    <cellStyle name="Estilo 1_Informe Segmentos Regionales Marzo 2010 2" xfId="3500" xr:uid="{00000000-0005-0000-0000-000026080000}"/>
    <cellStyle name="Estilo 1_Nota Juicios y Contingencias 06-12 Chile" xfId="3505" xr:uid="{00000000-0005-0000-0000-000027080000}"/>
    <cellStyle name="Estilo 2" xfId="248" xr:uid="{00000000-0005-0000-0000-000028080000}"/>
    <cellStyle name="Euro" xfId="249" xr:uid="{00000000-0005-0000-0000-000029080000}"/>
    <cellStyle name="Euro 10" xfId="1000" xr:uid="{00000000-0005-0000-0000-00002A080000}"/>
    <cellStyle name="Euro 11" xfId="1845" xr:uid="{00000000-0005-0000-0000-00002B080000}"/>
    <cellStyle name="Euro 12" xfId="2076" xr:uid="{00000000-0005-0000-0000-00002C080000}"/>
    <cellStyle name="Euro 13" xfId="2294" xr:uid="{00000000-0005-0000-0000-00002D080000}"/>
    <cellStyle name="Euro 2" xfId="900" xr:uid="{00000000-0005-0000-0000-00002E080000}"/>
    <cellStyle name="Euro 2 10" xfId="2077" xr:uid="{00000000-0005-0000-0000-00002F080000}"/>
    <cellStyle name="Euro 2 11" xfId="2295" xr:uid="{00000000-0005-0000-0000-000030080000}"/>
    <cellStyle name="Euro 2 2" xfId="901" xr:uid="{00000000-0005-0000-0000-000031080000}"/>
    <cellStyle name="Euro 2 3" xfId="1517" xr:uid="{00000000-0005-0000-0000-000032080000}"/>
    <cellStyle name="Euro 2 4" xfId="1370" xr:uid="{00000000-0005-0000-0000-000033080000}"/>
    <cellStyle name="Euro 2 5" xfId="1567" xr:uid="{00000000-0005-0000-0000-000034080000}"/>
    <cellStyle name="Euro 2 6" xfId="520" xr:uid="{00000000-0005-0000-0000-000035080000}"/>
    <cellStyle name="Euro 2 7" xfId="1659" xr:uid="{00000000-0005-0000-0000-000036080000}"/>
    <cellStyle name="Euro 2 8" xfId="1004" xr:uid="{00000000-0005-0000-0000-000037080000}"/>
    <cellStyle name="Euro 2 9" xfId="1846" xr:uid="{00000000-0005-0000-0000-000038080000}"/>
    <cellStyle name="Euro 3" xfId="902" xr:uid="{00000000-0005-0000-0000-000039080000}"/>
    <cellStyle name="Euro 4" xfId="903" xr:uid="{00000000-0005-0000-0000-00003A080000}"/>
    <cellStyle name="Euro 5" xfId="1516" xr:uid="{00000000-0005-0000-0000-00003B080000}"/>
    <cellStyle name="Euro 6" xfId="1371" xr:uid="{00000000-0005-0000-0000-00003C080000}"/>
    <cellStyle name="Euro 7" xfId="1566" xr:uid="{00000000-0005-0000-0000-00003D080000}"/>
    <cellStyle name="Euro 8" xfId="519" xr:uid="{00000000-0005-0000-0000-00003E080000}"/>
    <cellStyle name="Euro 9" xfId="1658" xr:uid="{00000000-0005-0000-0000-00003F080000}"/>
    <cellStyle name="Euro_Carátula IFRS Foster Diciembre 2009" xfId="904" xr:uid="{00000000-0005-0000-0000-000040080000}"/>
    <cellStyle name="Explanatory Text" xfId="250" xr:uid="{00000000-0005-0000-0000-000041080000}"/>
    <cellStyle name="F2" xfId="251" xr:uid="{00000000-0005-0000-0000-000042080000}"/>
    <cellStyle name="F2 2" xfId="907" xr:uid="{00000000-0005-0000-0000-000043080000}"/>
    <cellStyle name="F2 3" xfId="908" xr:uid="{00000000-0005-0000-0000-000044080000}"/>
    <cellStyle name="F3" xfId="252" xr:uid="{00000000-0005-0000-0000-000045080000}"/>
    <cellStyle name="F3 2" xfId="910" xr:uid="{00000000-0005-0000-0000-000046080000}"/>
    <cellStyle name="F3 3" xfId="911" xr:uid="{00000000-0005-0000-0000-000047080000}"/>
    <cellStyle name="F4" xfId="253" xr:uid="{00000000-0005-0000-0000-000048080000}"/>
    <cellStyle name="F4 2" xfId="913" xr:uid="{00000000-0005-0000-0000-000049080000}"/>
    <cellStyle name="F4 3" xfId="914" xr:uid="{00000000-0005-0000-0000-00004A080000}"/>
    <cellStyle name="F5" xfId="254" xr:uid="{00000000-0005-0000-0000-00004B080000}"/>
    <cellStyle name="F5 2" xfId="916" xr:uid="{00000000-0005-0000-0000-00004C080000}"/>
    <cellStyle name="F5 3" xfId="917" xr:uid="{00000000-0005-0000-0000-00004D080000}"/>
    <cellStyle name="F6" xfId="255" xr:uid="{00000000-0005-0000-0000-00004E080000}"/>
    <cellStyle name="F6 2" xfId="919" xr:uid="{00000000-0005-0000-0000-00004F080000}"/>
    <cellStyle name="F6 3" xfId="920" xr:uid="{00000000-0005-0000-0000-000050080000}"/>
    <cellStyle name="F7" xfId="256" xr:uid="{00000000-0005-0000-0000-000051080000}"/>
    <cellStyle name="F7 2" xfId="922" xr:uid="{00000000-0005-0000-0000-000052080000}"/>
    <cellStyle name="F7 3" xfId="923" xr:uid="{00000000-0005-0000-0000-000053080000}"/>
    <cellStyle name="F8" xfId="257" xr:uid="{00000000-0005-0000-0000-000054080000}"/>
    <cellStyle name="F8 - Estilo5" xfId="3427" xr:uid="{00000000-0005-0000-0000-000055080000}"/>
    <cellStyle name="F8 2" xfId="925" xr:uid="{00000000-0005-0000-0000-000056080000}"/>
    <cellStyle name="F8 3" xfId="926" xr:uid="{00000000-0005-0000-0000-000057080000}"/>
    <cellStyle name="F8_201003 Consolidación Brasil en cuenta homologada" xfId="3428" xr:uid="{00000000-0005-0000-0000-000058080000}"/>
    <cellStyle name="Fecha" xfId="258" xr:uid="{00000000-0005-0000-0000-000059080000}"/>
    <cellStyle name="FECHA 10" xfId="2433" xr:uid="{00000000-0005-0000-0000-00005A080000}"/>
    <cellStyle name="FECHA 11" xfId="2637" xr:uid="{00000000-0005-0000-0000-00005B080000}"/>
    <cellStyle name="FECHA 2" xfId="927" xr:uid="{00000000-0005-0000-0000-00005C080000}"/>
    <cellStyle name="FECHA 3" xfId="1543" xr:uid="{00000000-0005-0000-0000-00005D080000}"/>
    <cellStyle name="FECHA 4" xfId="1328" xr:uid="{00000000-0005-0000-0000-00005E080000}"/>
    <cellStyle name="FECHA 5" xfId="1615" xr:uid="{00000000-0005-0000-0000-00005F080000}"/>
    <cellStyle name="FECHA 6" xfId="740" xr:uid="{00000000-0005-0000-0000-000060080000}"/>
    <cellStyle name="FECHA 7" xfId="1760" xr:uid="{00000000-0005-0000-0000-000061080000}"/>
    <cellStyle name="FECHA 8" xfId="1997" xr:uid="{00000000-0005-0000-0000-000062080000}"/>
    <cellStyle name="FECHA 9" xfId="2219" xr:uid="{00000000-0005-0000-0000-000063080000}"/>
    <cellStyle name="Fijo" xfId="259" xr:uid="{00000000-0005-0000-0000-000064080000}"/>
    <cellStyle name="Fijo 2" xfId="929" xr:uid="{00000000-0005-0000-0000-000065080000}"/>
    <cellStyle name="Fijo 3" xfId="930" xr:uid="{00000000-0005-0000-0000-000066080000}"/>
    <cellStyle name="Financiero" xfId="260" xr:uid="{00000000-0005-0000-0000-000067080000}"/>
    <cellStyle name="Financiero 2" xfId="932" xr:uid="{00000000-0005-0000-0000-000068080000}"/>
    <cellStyle name="Financiero 3" xfId="933" xr:uid="{00000000-0005-0000-0000-000069080000}"/>
    <cellStyle name="Fixed" xfId="934" xr:uid="{00000000-0005-0000-0000-00006A080000}"/>
    <cellStyle name="Fixed 2" xfId="935" xr:uid="{00000000-0005-0000-0000-00006B080000}"/>
    <cellStyle name="Fixed 3" xfId="936" xr:uid="{00000000-0005-0000-0000-00006C080000}"/>
    <cellStyle name="forms" xfId="261" xr:uid="{00000000-0005-0000-0000-00006D080000}"/>
    <cellStyle name="Good" xfId="262" xr:uid="{00000000-0005-0000-0000-00006E080000}"/>
    <cellStyle name="Grey" xfId="263" xr:uid="{00000000-0005-0000-0000-00006F080000}"/>
    <cellStyle name="Grey 2" xfId="939" xr:uid="{00000000-0005-0000-0000-000070080000}"/>
    <cellStyle name="Grey 3" xfId="940" xr:uid="{00000000-0005-0000-0000-000071080000}"/>
    <cellStyle name="Header1" xfId="264" xr:uid="{00000000-0005-0000-0000-000072080000}"/>
    <cellStyle name="Header2" xfId="265" xr:uid="{00000000-0005-0000-0000-000073080000}"/>
    <cellStyle name="Heading" xfId="943" xr:uid="{00000000-0005-0000-0000-000074080000}"/>
    <cellStyle name="Heading 1" xfId="266" xr:uid="{00000000-0005-0000-0000-000075080000}"/>
    <cellStyle name="Heading 2" xfId="267" xr:uid="{00000000-0005-0000-0000-000076080000}"/>
    <cellStyle name="Heading 3" xfId="268" xr:uid="{00000000-0005-0000-0000-000077080000}"/>
    <cellStyle name="Heading 4" xfId="269" xr:uid="{00000000-0005-0000-0000-000078080000}"/>
    <cellStyle name="Heading No Underline" xfId="948" xr:uid="{00000000-0005-0000-0000-000079080000}"/>
    <cellStyle name="Heading No Underline 2" xfId="949" xr:uid="{00000000-0005-0000-0000-00007A080000}"/>
    <cellStyle name="Heading No Underline 3" xfId="950" xr:uid="{00000000-0005-0000-0000-00007B080000}"/>
    <cellStyle name="Heading With Underline" xfId="951" xr:uid="{00000000-0005-0000-0000-00007C080000}"/>
    <cellStyle name="Heading With Underline 2" xfId="952" xr:uid="{00000000-0005-0000-0000-00007D080000}"/>
    <cellStyle name="Heading With Underline 3" xfId="953" xr:uid="{00000000-0005-0000-0000-00007E080000}"/>
    <cellStyle name="Heading_DDJJ Disco 2002 Rectificativa" xfId="954" xr:uid="{00000000-0005-0000-0000-00007F080000}"/>
    <cellStyle name="Hipervínculo 2" xfId="3491" xr:uid="{00000000-0005-0000-0000-000080080000}"/>
    <cellStyle name="HK$#,##0" xfId="3429" xr:uid="{00000000-0005-0000-0000-000081080000}"/>
    <cellStyle name="HK$#,##0.00" xfId="3430" xr:uid="{00000000-0005-0000-0000-000082080000}"/>
    <cellStyle name="Hyperlink_Anexo at 2005 Jumbo Adm Temuco(25 abril)" xfId="955" xr:uid="{00000000-0005-0000-0000-000083080000}"/>
    <cellStyle name="IEF" xfId="270" xr:uid="{00000000-0005-0000-0000-000084080000}"/>
    <cellStyle name="Impsat" xfId="956" xr:uid="{00000000-0005-0000-0000-000085080000}"/>
    <cellStyle name="Impsat 2" xfId="957" xr:uid="{00000000-0005-0000-0000-000086080000}"/>
    <cellStyle name="Impsat 3" xfId="958" xr:uid="{00000000-0005-0000-0000-000087080000}"/>
    <cellStyle name="Incorrecto 10" xfId="1683" xr:uid="{00000000-0005-0000-0000-000088080000}"/>
    <cellStyle name="Incorrecto 11" xfId="1252" xr:uid="{00000000-0005-0000-0000-000089080000}"/>
    <cellStyle name="Incorrecto 12" xfId="1915" xr:uid="{00000000-0005-0000-0000-00008A080000}"/>
    <cellStyle name="Incorrecto 13" xfId="2143" xr:uid="{00000000-0005-0000-0000-00008B080000}"/>
    <cellStyle name="Incorrecto 14" xfId="2362" xr:uid="{00000000-0005-0000-0000-00008C080000}"/>
    <cellStyle name="Incorrecto 15" xfId="2566" xr:uid="{00000000-0005-0000-0000-00008D080000}"/>
    <cellStyle name="Incorrecto 16" xfId="2765" xr:uid="{00000000-0005-0000-0000-00008E080000}"/>
    <cellStyle name="Incorrecto 2" xfId="271" xr:uid="{00000000-0005-0000-0000-00008F080000}"/>
    <cellStyle name="Incorrecto 2 10" xfId="2365" xr:uid="{00000000-0005-0000-0000-000090080000}"/>
    <cellStyle name="Incorrecto 2 11" xfId="2569" xr:uid="{00000000-0005-0000-0000-000091080000}"/>
    <cellStyle name="Incorrecto 2 12" xfId="2768" xr:uid="{00000000-0005-0000-0000-000092080000}"/>
    <cellStyle name="Incorrecto 2 2" xfId="960" xr:uid="{00000000-0005-0000-0000-000093080000}"/>
    <cellStyle name="Incorrecto 2 2 10" xfId="2570" xr:uid="{00000000-0005-0000-0000-000094080000}"/>
    <cellStyle name="Incorrecto 2 2 11" xfId="2769" xr:uid="{00000000-0005-0000-0000-000095080000}"/>
    <cellStyle name="Incorrecto 2 2 2" xfId="961" xr:uid="{00000000-0005-0000-0000-000096080000}"/>
    <cellStyle name="Incorrecto 2 2 3" xfId="1578" xr:uid="{00000000-0005-0000-0000-000097080000}"/>
    <cellStyle name="Incorrecto 2 2 4" xfId="562" xr:uid="{00000000-0005-0000-0000-000098080000}"/>
    <cellStyle name="Incorrecto 2 2 5" xfId="1685" xr:uid="{00000000-0005-0000-0000-000099080000}"/>
    <cellStyle name="Incorrecto 2 2 6" xfId="1254" xr:uid="{00000000-0005-0000-0000-00009A080000}"/>
    <cellStyle name="Incorrecto 2 2 7" xfId="1919" xr:uid="{00000000-0005-0000-0000-00009B080000}"/>
    <cellStyle name="Incorrecto 2 2 8" xfId="2147" xr:uid="{00000000-0005-0000-0000-00009C080000}"/>
    <cellStyle name="Incorrecto 2 2 9" xfId="2366" xr:uid="{00000000-0005-0000-0000-00009D080000}"/>
    <cellStyle name="Incorrecto 2 3" xfId="962" xr:uid="{00000000-0005-0000-0000-00009E080000}"/>
    <cellStyle name="Incorrecto 2 4" xfId="1577" xr:uid="{00000000-0005-0000-0000-00009F080000}"/>
    <cellStyle name="Incorrecto 2 5" xfId="561" xr:uid="{00000000-0005-0000-0000-0000A0080000}"/>
    <cellStyle name="Incorrecto 2 6" xfId="1684" xr:uid="{00000000-0005-0000-0000-0000A1080000}"/>
    <cellStyle name="Incorrecto 2 7" xfId="1253" xr:uid="{00000000-0005-0000-0000-0000A2080000}"/>
    <cellStyle name="Incorrecto 2 8" xfId="1918" xr:uid="{00000000-0005-0000-0000-0000A3080000}"/>
    <cellStyle name="Incorrecto 2 9" xfId="2146" xr:uid="{00000000-0005-0000-0000-0000A4080000}"/>
    <cellStyle name="Incorrecto 3" xfId="272" xr:uid="{00000000-0005-0000-0000-0000A5080000}"/>
    <cellStyle name="Incorrecto 3 10" xfId="2374" xr:uid="{00000000-0005-0000-0000-0000A6080000}"/>
    <cellStyle name="Incorrecto 3 11" xfId="2577" xr:uid="{00000000-0005-0000-0000-0000A7080000}"/>
    <cellStyle name="Incorrecto 3 12" xfId="2776" xr:uid="{00000000-0005-0000-0000-0000A8080000}"/>
    <cellStyle name="Incorrecto 3 2" xfId="963" xr:uid="{00000000-0005-0000-0000-0000A9080000}"/>
    <cellStyle name="Incorrecto 3 2 10" xfId="2583" xr:uid="{00000000-0005-0000-0000-0000AA080000}"/>
    <cellStyle name="Incorrecto 3 2 11" xfId="2782" xr:uid="{00000000-0005-0000-0000-0000AB080000}"/>
    <cellStyle name="Incorrecto 3 2 2" xfId="964" xr:uid="{00000000-0005-0000-0000-0000AC080000}"/>
    <cellStyle name="Incorrecto 3 2 3" xfId="1580" xr:uid="{00000000-0005-0000-0000-0000AD080000}"/>
    <cellStyle name="Incorrecto 3 2 4" xfId="590" xr:uid="{00000000-0005-0000-0000-0000AE080000}"/>
    <cellStyle name="Incorrecto 3 2 5" xfId="1693" xr:uid="{00000000-0005-0000-0000-0000AF080000}"/>
    <cellStyle name="Incorrecto 3 2 6" xfId="1284" xr:uid="{00000000-0005-0000-0000-0000B0080000}"/>
    <cellStyle name="Incorrecto 3 2 7" xfId="1932" xr:uid="{00000000-0005-0000-0000-0000B1080000}"/>
    <cellStyle name="Incorrecto 3 2 8" xfId="2160" xr:uid="{00000000-0005-0000-0000-0000B2080000}"/>
    <cellStyle name="Incorrecto 3 2 9" xfId="2380" xr:uid="{00000000-0005-0000-0000-0000B3080000}"/>
    <cellStyle name="Incorrecto 3 3" xfId="965" xr:uid="{00000000-0005-0000-0000-0000B4080000}"/>
    <cellStyle name="Incorrecto 3 4" xfId="1579" xr:uid="{00000000-0005-0000-0000-0000B5080000}"/>
    <cellStyle name="Incorrecto 3 5" xfId="572" xr:uid="{00000000-0005-0000-0000-0000B6080000}"/>
    <cellStyle name="Incorrecto 3 6" xfId="1689" xr:uid="{00000000-0005-0000-0000-0000B7080000}"/>
    <cellStyle name="Incorrecto 3 7" xfId="1265" xr:uid="{00000000-0005-0000-0000-0000B8080000}"/>
    <cellStyle name="Incorrecto 3 8" xfId="1926" xr:uid="{00000000-0005-0000-0000-0000B9080000}"/>
    <cellStyle name="Incorrecto 3 9" xfId="2154" xr:uid="{00000000-0005-0000-0000-0000BA080000}"/>
    <cellStyle name="Incorrecto 4" xfId="273" xr:uid="{00000000-0005-0000-0000-0000BB080000}"/>
    <cellStyle name="Incorrecto 5" xfId="274" xr:uid="{00000000-0005-0000-0000-0000BC080000}"/>
    <cellStyle name="Incorrecto 6" xfId="275" xr:uid="{00000000-0005-0000-0000-0000BD080000}"/>
    <cellStyle name="Incorrecto 7" xfId="959" xr:uid="{00000000-0005-0000-0000-0000BE080000}"/>
    <cellStyle name="Incorrecto 8" xfId="1576" xr:uid="{00000000-0005-0000-0000-0000BF080000}"/>
    <cellStyle name="Incorrecto 9" xfId="553" xr:uid="{00000000-0005-0000-0000-0000C0080000}"/>
    <cellStyle name="Indent" xfId="969" xr:uid="{00000000-0005-0000-0000-0000C1080000}"/>
    <cellStyle name="Input" xfId="276" xr:uid="{00000000-0005-0000-0000-0000C2080000}"/>
    <cellStyle name="Input [yellow]" xfId="277" xr:uid="{00000000-0005-0000-0000-0000C3080000}"/>
    <cellStyle name="Input [yellow] 2" xfId="972" xr:uid="{00000000-0005-0000-0000-0000C4080000}"/>
    <cellStyle name="Input [yellow] 3" xfId="973" xr:uid="{00000000-0005-0000-0000-0000C5080000}"/>
    <cellStyle name="Input Cells" xfId="278" xr:uid="{00000000-0005-0000-0000-0000C6080000}"/>
    <cellStyle name="Input_Analisis PLS (Modificado 8)3" xfId="279" xr:uid="{00000000-0005-0000-0000-0000C7080000}"/>
    <cellStyle name="InputPct" xfId="3431" xr:uid="{00000000-0005-0000-0000-0000C8080000}"/>
    <cellStyle name="Integer" xfId="3432" xr:uid="{00000000-0005-0000-0000-0000C9080000}"/>
    <cellStyle name="Item" xfId="3433" xr:uid="{00000000-0005-0000-0000-0000CA080000}"/>
    <cellStyle name="ItemTypeClass" xfId="3434" xr:uid="{00000000-0005-0000-0000-0000CB080000}"/>
    <cellStyle name="Komórka połączona" xfId="280" xr:uid="{00000000-0005-0000-0000-0000CC080000}"/>
    <cellStyle name="Komórka zaznaczona" xfId="281" xr:uid="{00000000-0005-0000-0000-0000CD080000}"/>
    <cellStyle name="l]_x000d__x000a_Path=M:\RIOCEN01_x000d__x000a_Name=Carlos Emilio Brousse_x000d__x000a_DDEApps=nsf,nsg,nsh,ntf,ns2,ors,org_x000d__x000a_SmartIcons=Todos_x000d__x000a_" xfId="282" xr:uid="{00000000-0005-0000-0000-0000CE080000}"/>
    <cellStyle name="l]_x000d__x000a_Path=M:\RIOCEN01_x000d__x000a_Name=Carlos Emilio Brousse_x000d__x000a_DDEApps=nsf,nsg,nsh,ntf,ns2,ors,org_x000d__x000a_SmartIcons=Todos_x000d__x000a_ 2" xfId="3012" xr:uid="{00000000-0005-0000-0000-0000CF080000}"/>
    <cellStyle name="l]_x000d__x000a_Path=M:\RIOCEN01_x000d__x000a_Name=Carlos Emilio Brousse_x000d__x000a_DDEApps=nsf,nsg,nsh,ntf,ns2,ors,org_x000d__x000a_SmartIcons=Todos_x000d__x000a_ 3" xfId="3281" xr:uid="{00000000-0005-0000-0000-0000D0080000}"/>
    <cellStyle name="Linha" xfId="3435" xr:uid="{00000000-0005-0000-0000-0000D1080000}"/>
    <cellStyle name="Link Currency (0)" xfId="976" xr:uid="{00000000-0005-0000-0000-0000D2080000}"/>
    <cellStyle name="Link Currency (2)" xfId="977" xr:uid="{00000000-0005-0000-0000-0000D3080000}"/>
    <cellStyle name="Link Units (0)" xfId="978" xr:uid="{00000000-0005-0000-0000-0000D4080000}"/>
    <cellStyle name="Link Units (1)" xfId="979" xr:uid="{00000000-0005-0000-0000-0000D5080000}"/>
    <cellStyle name="Link Units (2)" xfId="980" xr:uid="{00000000-0005-0000-0000-0000D6080000}"/>
    <cellStyle name="Linked Cell" xfId="283" xr:uid="{00000000-0005-0000-0000-0000D7080000}"/>
    <cellStyle name="Linked Cells" xfId="284" xr:uid="{00000000-0005-0000-0000-0000D8080000}"/>
    <cellStyle name="LinkedData" xfId="285" xr:uid="{00000000-0005-0000-0000-0000D9080000}"/>
    <cellStyle name="M" xfId="3436" xr:uid="{00000000-0005-0000-0000-0000DA080000}"/>
    <cellStyle name="MainHead" xfId="982" xr:uid="{00000000-0005-0000-0000-0000DB080000}"/>
    <cellStyle name="MainHead 2" xfId="983" xr:uid="{00000000-0005-0000-0000-0000DC080000}"/>
    <cellStyle name="MainHead 3" xfId="984" xr:uid="{00000000-0005-0000-0000-0000DD080000}"/>
    <cellStyle name="Millares" xfId="286" builtinId="3"/>
    <cellStyle name="Millares [0]" xfId="3506" builtinId="6"/>
    <cellStyle name="Millares 2" xfId="287" xr:uid="{00000000-0005-0000-0000-0000E0080000}"/>
    <cellStyle name="Millares 2 10" xfId="2808" xr:uid="{00000000-0005-0000-0000-0000E1080000}"/>
    <cellStyle name="Millares 2 11" xfId="2990" xr:uid="{00000000-0005-0000-0000-0000E2080000}"/>
    <cellStyle name="Millares 2 2" xfId="985" xr:uid="{00000000-0005-0000-0000-0000E3080000}"/>
    <cellStyle name="Millares 2 3" xfId="1602" xr:uid="{00000000-0005-0000-0000-0000E4080000}"/>
    <cellStyle name="Millares 2 4" xfId="683" xr:uid="{00000000-0005-0000-0000-0000E5080000}"/>
    <cellStyle name="Millares 2 5" xfId="1732" xr:uid="{00000000-0005-0000-0000-0000E6080000}"/>
    <cellStyle name="Millares 2 6" xfId="1969" xr:uid="{00000000-0005-0000-0000-0000E7080000}"/>
    <cellStyle name="Millares 2 7" xfId="2193" xr:uid="{00000000-0005-0000-0000-0000E8080000}"/>
    <cellStyle name="Millares 2 8" xfId="2409" xr:uid="{00000000-0005-0000-0000-0000E9080000}"/>
    <cellStyle name="Millares 2 9" xfId="2614" xr:uid="{00000000-0005-0000-0000-0000EA080000}"/>
    <cellStyle name="Millares 3" xfId="3340" xr:uid="{00000000-0005-0000-0000-0000EB080000}"/>
    <cellStyle name="Millares 3 10" xfId="2809" xr:uid="{00000000-0005-0000-0000-0000EC080000}"/>
    <cellStyle name="Millares 3 11" xfId="2991" xr:uid="{00000000-0005-0000-0000-0000ED080000}"/>
    <cellStyle name="Millares 3 2" xfId="986" xr:uid="{00000000-0005-0000-0000-0000EE080000}"/>
    <cellStyle name="Millares 3 3" xfId="1603" xr:uid="{00000000-0005-0000-0000-0000EF080000}"/>
    <cellStyle name="Millares 3 4" xfId="684" xr:uid="{00000000-0005-0000-0000-0000F0080000}"/>
    <cellStyle name="Millares 3 5" xfId="1733" xr:uid="{00000000-0005-0000-0000-0000F1080000}"/>
    <cellStyle name="Millares 3 6" xfId="1970" xr:uid="{00000000-0005-0000-0000-0000F2080000}"/>
    <cellStyle name="Millares 3 7" xfId="2194" xr:uid="{00000000-0005-0000-0000-0000F3080000}"/>
    <cellStyle name="Millares 3 8" xfId="2410" xr:uid="{00000000-0005-0000-0000-0000F4080000}"/>
    <cellStyle name="Millares 3 9" xfId="2615" xr:uid="{00000000-0005-0000-0000-0000F5080000}"/>
    <cellStyle name="Millares 4" xfId="987" xr:uid="{00000000-0005-0000-0000-0000F6080000}"/>
    <cellStyle name="Millares 5" xfId="988" xr:uid="{00000000-0005-0000-0000-0000F7080000}"/>
    <cellStyle name="Millares 6" xfId="989" xr:uid="{00000000-0005-0000-0000-0000F8080000}"/>
    <cellStyle name="Millares 7" xfId="3437" xr:uid="{00000000-0005-0000-0000-0000F9080000}"/>
    <cellStyle name="Millares 8" xfId="3438" xr:uid="{00000000-0005-0000-0000-0000FA080000}"/>
    <cellStyle name="Millares 9" xfId="3439" xr:uid="{00000000-0005-0000-0000-0000FB080000}"/>
    <cellStyle name="Milliers [0]_!!!GO" xfId="288" xr:uid="{00000000-0005-0000-0000-0000FC080000}"/>
    <cellStyle name="Milliers_!!!GO" xfId="289" xr:uid="{00000000-0005-0000-0000-0000FD080000}"/>
    <cellStyle name="Moeda [0]_AF Reports - 0699 Brasil" xfId="990" xr:uid="{00000000-0005-0000-0000-0000FE080000}"/>
    <cellStyle name="Moeda_AF Reports - 0699 Brasil" xfId="991" xr:uid="{00000000-0005-0000-0000-0000FF080000}"/>
    <cellStyle name="Moneda0" xfId="290" xr:uid="{00000000-0005-0000-0000-000000090000}"/>
    <cellStyle name="Monétaire [0]_!!!GO" xfId="291" xr:uid="{00000000-0005-0000-0000-000001090000}"/>
    <cellStyle name="Monétaire_!!!GO" xfId="292" xr:uid="{00000000-0005-0000-0000-000002090000}"/>
    <cellStyle name="Monetario" xfId="293" xr:uid="{00000000-0005-0000-0000-000003090000}"/>
    <cellStyle name="Monetario 2" xfId="993" xr:uid="{00000000-0005-0000-0000-000004090000}"/>
    <cellStyle name="Monetario 3" xfId="994" xr:uid="{00000000-0005-0000-0000-000005090000}"/>
    <cellStyle name="Monetario0" xfId="294" xr:uid="{00000000-0005-0000-0000-000006090000}"/>
    <cellStyle name="Monetario0 10" xfId="2640" xr:uid="{00000000-0005-0000-0000-000007090000}"/>
    <cellStyle name="Monetario0 11" xfId="2833" xr:uid="{00000000-0005-0000-0000-000008090000}"/>
    <cellStyle name="Monetario0 12" xfId="3014" xr:uid="{00000000-0005-0000-0000-000009090000}"/>
    <cellStyle name="Monetario0 2" xfId="995" xr:uid="{00000000-0005-0000-0000-00000A090000}"/>
    <cellStyle name="Monetario0 3" xfId="997" xr:uid="{00000000-0005-0000-0000-00000B090000}"/>
    <cellStyle name="Monetario0 4" xfId="1618" xr:uid="{00000000-0005-0000-0000-00000C090000}"/>
    <cellStyle name="Monetario0 5" xfId="750" xr:uid="{00000000-0005-0000-0000-00000D090000}"/>
    <cellStyle name="Monetario0 6" xfId="1764" xr:uid="{00000000-0005-0000-0000-00000E090000}"/>
    <cellStyle name="Monetario0 7" xfId="2001" xr:uid="{00000000-0005-0000-0000-00000F090000}"/>
    <cellStyle name="Monetario0 8" xfId="2222" xr:uid="{00000000-0005-0000-0000-000010090000}"/>
    <cellStyle name="Monetario0 9" xfId="2436" xr:uid="{00000000-0005-0000-0000-000011090000}"/>
    <cellStyle name="Nagłówek 1" xfId="295" xr:uid="{00000000-0005-0000-0000-000012090000}"/>
    <cellStyle name="Nagłówek 2" xfId="296" xr:uid="{00000000-0005-0000-0000-000013090000}"/>
    <cellStyle name="Nagłówek 3" xfId="297" xr:uid="{00000000-0005-0000-0000-000014090000}"/>
    <cellStyle name="Nagłówek 4" xfId="298" xr:uid="{00000000-0005-0000-0000-000015090000}"/>
    <cellStyle name="Neutra" xfId="3440" xr:uid="{00000000-0005-0000-0000-000016090000}"/>
    <cellStyle name="Neutral 10" xfId="2656" xr:uid="{00000000-0005-0000-0000-000017090000}"/>
    <cellStyle name="Neutral 11" xfId="2849" xr:uid="{00000000-0005-0000-0000-000018090000}"/>
    <cellStyle name="Neutral 12" xfId="3029" xr:uid="{00000000-0005-0000-0000-000019090000}"/>
    <cellStyle name="Neutral 2" xfId="1001" xr:uid="{00000000-0005-0000-0000-00001A090000}"/>
    <cellStyle name="Neutral 2 10" xfId="2850" xr:uid="{00000000-0005-0000-0000-00001B090000}"/>
    <cellStyle name="Neutral 2 11" xfId="3030" xr:uid="{00000000-0005-0000-0000-00001C090000}"/>
    <cellStyle name="Neutral 2 2" xfId="1002" xr:uid="{00000000-0005-0000-0000-00001D090000}"/>
    <cellStyle name="Neutral 2 3" xfId="1625" xr:uid="{00000000-0005-0000-0000-00001E090000}"/>
    <cellStyle name="Neutral 2 4" xfId="828" xr:uid="{00000000-0005-0000-0000-00001F090000}"/>
    <cellStyle name="Neutral 2 5" xfId="1786" xr:uid="{00000000-0005-0000-0000-000020090000}"/>
    <cellStyle name="Neutral 2 6" xfId="2022" xr:uid="{00000000-0005-0000-0000-000021090000}"/>
    <cellStyle name="Neutral 2 7" xfId="2241" xr:uid="{00000000-0005-0000-0000-000022090000}"/>
    <cellStyle name="Neutral 2 8" xfId="2454" xr:uid="{00000000-0005-0000-0000-000023090000}"/>
    <cellStyle name="Neutral 2 9" xfId="2657" xr:uid="{00000000-0005-0000-0000-000024090000}"/>
    <cellStyle name="Neutral 3" xfId="1003" xr:uid="{00000000-0005-0000-0000-000025090000}"/>
    <cellStyle name="Neutral 4" xfId="1624" xr:uid="{00000000-0005-0000-0000-000026090000}"/>
    <cellStyle name="Neutral 5" xfId="827" xr:uid="{00000000-0005-0000-0000-000027090000}"/>
    <cellStyle name="Neutral 6" xfId="1785" xr:uid="{00000000-0005-0000-0000-000028090000}"/>
    <cellStyle name="Neutral 7" xfId="2021" xr:uid="{00000000-0005-0000-0000-000029090000}"/>
    <cellStyle name="Neutral 8" xfId="2240" xr:uid="{00000000-0005-0000-0000-00002A090000}"/>
    <cellStyle name="Neutral 9" xfId="2453" xr:uid="{00000000-0005-0000-0000-00002B090000}"/>
    <cellStyle name="Neutralne" xfId="299" xr:uid="{00000000-0005-0000-0000-00002C090000}"/>
    <cellStyle name="no dec" xfId="300" xr:uid="{00000000-0005-0000-0000-00002D090000}"/>
    <cellStyle name="no dec 2" xfId="1006" xr:uid="{00000000-0005-0000-0000-00002E090000}"/>
    <cellStyle name="no dec 3" xfId="1007" xr:uid="{00000000-0005-0000-0000-00002F090000}"/>
    <cellStyle name="No-definido" xfId="301" xr:uid="{00000000-0005-0000-0000-000030090000}"/>
    <cellStyle name="No-definido 2" xfId="1009" xr:uid="{00000000-0005-0000-0000-000031090000}"/>
    <cellStyle name="No-definido 3" xfId="1010" xr:uid="{00000000-0005-0000-0000-000032090000}"/>
    <cellStyle name="Normal" xfId="0" builtinId="0"/>
    <cellStyle name="Normal - Style1" xfId="302" xr:uid="{00000000-0005-0000-0000-000034090000}"/>
    <cellStyle name="Normal - Style1 10" xfId="2869" xr:uid="{00000000-0005-0000-0000-000035090000}"/>
    <cellStyle name="Normal - Style1 11" xfId="3044" xr:uid="{00000000-0005-0000-0000-000036090000}"/>
    <cellStyle name="Normal - Style1 2" xfId="1011" xr:uid="{00000000-0005-0000-0000-000037090000}"/>
    <cellStyle name="Normal - Style1 3" xfId="1634" xr:uid="{00000000-0005-0000-0000-000038090000}"/>
    <cellStyle name="Normal - Style1 4" xfId="894" xr:uid="{00000000-0005-0000-0000-000039090000}"/>
    <cellStyle name="Normal - Style1 5" xfId="1808" xr:uid="{00000000-0005-0000-0000-00003A090000}"/>
    <cellStyle name="Normal - Style1 6" xfId="2044" xr:uid="{00000000-0005-0000-0000-00003B090000}"/>
    <cellStyle name="Normal - Style1 7" xfId="2263" xr:uid="{00000000-0005-0000-0000-00003C090000}"/>
    <cellStyle name="Normal - Style1 8" xfId="2474" xr:uid="{00000000-0005-0000-0000-00003D090000}"/>
    <cellStyle name="Normal - Style1 9" xfId="2676" xr:uid="{00000000-0005-0000-0000-00003E090000}"/>
    <cellStyle name="Normal 10" xfId="3490" xr:uid="{00000000-0005-0000-0000-00003F090000}"/>
    <cellStyle name="Normal 12" xfId="303" xr:uid="{00000000-0005-0000-0000-000040090000}"/>
    <cellStyle name="Normal 14" xfId="3488" xr:uid="{00000000-0005-0000-0000-000041090000}"/>
    <cellStyle name="Normal 17" xfId="3516" xr:uid="{EE645E9E-DA87-4DE4-B3D8-86B10523BE7F}"/>
    <cellStyle name="Normal 18" xfId="3262" xr:uid="{00000000-0005-0000-0000-000042090000}"/>
    <cellStyle name="Normal 18 2" xfId="3497" xr:uid="{00000000-0005-0000-0000-000043090000}"/>
    <cellStyle name="Normal 2" xfId="304" xr:uid="{00000000-0005-0000-0000-000044090000}"/>
    <cellStyle name="Normal 2 10" xfId="2476" xr:uid="{00000000-0005-0000-0000-000045090000}"/>
    <cellStyle name="Normal 2 11" xfId="2678" xr:uid="{00000000-0005-0000-0000-000046090000}"/>
    <cellStyle name="Normal 2 12" xfId="2871" xr:uid="{00000000-0005-0000-0000-000047090000}"/>
    <cellStyle name="Normal 2 13" xfId="3046" xr:uid="{00000000-0005-0000-0000-000048090000}"/>
    <cellStyle name="Normal 2 14" xfId="2993" xr:uid="{00000000-0005-0000-0000-000049090000}"/>
    <cellStyle name="Normal 2 14 2" xfId="3480" xr:uid="{00000000-0005-0000-0000-00004A090000}"/>
    <cellStyle name="Normal 2 15" xfId="3283" xr:uid="{00000000-0005-0000-0000-00004B090000}"/>
    <cellStyle name="Normal 2 16" xfId="3492" xr:uid="{00000000-0005-0000-0000-00004C090000}"/>
    <cellStyle name="Normal 2 17" xfId="3501" xr:uid="{00000000-0005-0000-0000-00004D090000}"/>
    <cellStyle name="Normal 2 17 2" xfId="3507" xr:uid="{C693C097-C0CD-4BFB-8509-D6B38B3D9290}"/>
    <cellStyle name="Normal 2 2" xfId="305" xr:uid="{00000000-0005-0000-0000-00004E090000}"/>
    <cellStyle name="Normal 2 2 10" xfId="2679" xr:uid="{00000000-0005-0000-0000-00004F090000}"/>
    <cellStyle name="Normal 2 2 11" xfId="2872" xr:uid="{00000000-0005-0000-0000-000050090000}"/>
    <cellStyle name="Normal 2 2 12" xfId="3047" xr:uid="{00000000-0005-0000-0000-000051090000}"/>
    <cellStyle name="Normal 2 2 13" xfId="2992" xr:uid="{00000000-0005-0000-0000-000052090000}"/>
    <cellStyle name="Normal 2 2 14" xfId="3285" xr:uid="{00000000-0005-0000-0000-000053090000}"/>
    <cellStyle name="Normal 2 2 2" xfId="1013" xr:uid="{00000000-0005-0000-0000-000054090000}"/>
    <cellStyle name="Normal 2 2 2 10" xfId="2873" xr:uid="{00000000-0005-0000-0000-000055090000}"/>
    <cellStyle name="Normal 2 2 2 11" xfId="3048" xr:uid="{00000000-0005-0000-0000-000056090000}"/>
    <cellStyle name="Normal 2 2 2 2" xfId="1014" xr:uid="{00000000-0005-0000-0000-000057090000}"/>
    <cellStyle name="Normal 2 2 2 3" xfId="1637" xr:uid="{00000000-0005-0000-0000-000058090000}"/>
    <cellStyle name="Normal 2 2 2 4" xfId="906" xr:uid="{00000000-0005-0000-0000-000059090000}"/>
    <cellStyle name="Normal 2 2 2 5" xfId="1812" xr:uid="{00000000-0005-0000-0000-00005A090000}"/>
    <cellStyle name="Normal 2 2 2 6" xfId="2048" xr:uid="{00000000-0005-0000-0000-00005B090000}"/>
    <cellStyle name="Normal 2 2 2 7" xfId="2267" xr:uid="{00000000-0005-0000-0000-00005C090000}"/>
    <cellStyle name="Normal 2 2 2 8" xfId="2478" xr:uid="{00000000-0005-0000-0000-00005D090000}"/>
    <cellStyle name="Normal 2 2 2 9" xfId="2680" xr:uid="{00000000-0005-0000-0000-00005E090000}"/>
    <cellStyle name="Normal 2 2 3" xfId="1015" xr:uid="{00000000-0005-0000-0000-00005F090000}"/>
    <cellStyle name="Normal 2 2 4" xfId="1636" xr:uid="{00000000-0005-0000-0000-000060090000}"/>
    <cellStyle name="Normal 2 2 5" xfId="905" xr:uid="{00000000-0005-0000-0000-000061090000}"/>
    <cellStyle name="Normal 2 2 6" xfId="1811" xr:uid="{00000000-0005-0000-0000-000062090000}"/>
    <cellStyle name="Normal 2 2 7" xfId="2047" xr:uid="{00000000-0005-0000-0000-000063090000}"/>
    <cellStyle name="Normal 2 2 8" xfId="2266" xr:uid="{00000000-0005-0000-0000-000064090000}"/>
    <cellStyle name="Normal 2 2 9" xfId="2477" xr:uid="{00000000-0005-0000-0000-000065090000}"/>
    <cellStyle name="Normal 2 3" xfId="306" xr:uid="{00000000-0005-0000-0000-000066090000}"/>
    <cellStyle name="Normal 2 3 10" xfId="2681" xr:uid="{00000000-0005-0000-0000-000067090000}"/>
    <cellStyle name="Normal 2 3 11" xfId="2874" xr:uid="{00000000-0005-0000-0000-000068090000}"/>
    <cellStyle name="Normal 2 3 12" xfId="3049" xr:uid="{00000000-0005-0000-0000-000069090000}"/>
    <cellStyle name="Normal 2 3 13" xfId="2989" xr:uid="{00000000-0005-0000-0000-00006A090000}"/>
    <cellStyle name="Normal 2 3 14" xfId="3286" xr:uid="{00000000-0005-0000-0000-00006B090000}"/>
    <cellStyle name="Normal 2 3 15" xfId="3494" xr:uid="{00000000-0005-0000-0000-00006C090000}"/>
    <cellStyle name="Normal 2 3 16" xfId="3502" xr:uid="{00000000-0005-0000-0000-00006D090000}"/>
    <cellStyle name="Normal 2 3 16 2" xfId="3508" xr:uid="{5B31C72E-1915-46D1-B9D0-2941793756A8}"/>
    <cellStyle name="Normal 2 3 2" xfId="1016" xr:uid="{00000000-0005-0000-0000-00006E090000}"/>
    <cellStyle name="Normal 2 3 2 10" xfId="2875" xr:uid="{00000000-0005-0000-0000-00006F090000}"/>
    <cellStyle name="Normal 2 3 2 11" xfId="3050" xr:uid="{00000000-0005-0000-0000-000070090000}"/>
    <cellStyle name="Normal 2 3 2 2" xfId="1017" xr:uid="{00000000-0005-0000-0000-000071090000}"/>
    <cellStyle name="Normal 2 3 2 3" xfId="1640" xr:uid="{00000000-0005-0000-0000-000072090000}"/>
    <cellStyle name="Normal 2 3 2 4" xfId="915" xr:uid="{00000000-0005-0000-0000-000073090000}"/>
    <cellStyle name="Normal 2 3 2 5" xfId="1815" xr:uid="{00000000-0005-0000-0000-000074090000}"/>
    <cellStyle name="Normal 2 3 2 6" xfId="2051" xr:uid="{00000000-0005-0000-0000-000075090000}"/>
    <cellStyle name="Normal 2 3 2 7" xfId="2270" xr:uid="{00000000-0005-0000-0000-000076090000}"/>
    <cellStyle name="Normal 2 3 2 8" xfId="2481" xr:uid="{00000000-0005-0000-0000-000077090000}"/>
    <cellStyle name="Normal 2 3 2 9" xfId="2682" xr:uid="{00000000-0005-0000-0000-000078090000}"/>
    <cellStyle name="Normal 2 3 3" xfId="1018" xr:uid="{00000000-0005-0000-0000-000079090000}"/>
    <cellStyle name="Normal 2 3 4" xfId="1639" xr:uid="{00000000-0005-0000-0000-00007A090000}"/>
    <cellStyle name="Normal 2 3 5" xfId="912" xr:uid="{00000000-0005-0000-0000-00007B090000}"/>
    <cellStyle name="Normal 2 3 6" xfId="1814" xr:uid="{00000000-0005-0000-0000-00007C090000}"/>
    <cellStyle name="Normal 2 3 7" xfId="2050" xr:uid="{00000000-0005-0000-0000-00007D090000}"/>
    <cellStyle name="Normal 2 3 8" xfId="2269" xr:uid="{00000000-0005-0000-0000-00007E090000}"/>
    <cellStyle name="Normal 2 3 9" xfId="2480" xr:uid="{00000000-0005-0000-0000-00007F090000}"/>
    <cellStyle name="Normal 2 3_31-12-2011 Notas IFRS CENCOSUD" xfId="307" xr:uid="{00000000-0005-0000-0000-000080090000}"/>
    <cellStyle name="Normal 2 4" xfId="1012" xr:uid="{00000000-0005-0000-0000-000081090000}"/>
    <cellStyle name="Normal 2 5" xfId="1635" xr:uid="{00000000-0005-0000-0000-000082090000}"/>
    <cellStyle name="Normal 2 6" xfId="899" xr:uid="{00000000-0005-0000-0000-000083090000}"/>
    <cellStyle name="Normal 2 7" xfId="1810" xr:uid="{00000000-0005-0000-0000-000084090000}"/>
    <cellStyle name="Normal 2 8" xfId="2046" xr:uid="{00000000-0005-0000-0000-000085090000}"/>
    <cellStyle name="Normal 2 9" xfId="2265" xr:uid="{00000000-0005-0000-0000-000086090000}"/>
    <cellStyle name="Normal 2_201003 Consolidación Brasil en cuenta homologada" xfId="3441" xr:uid="{00000000-0005-0000-0000-000087090000}"/>
    <cellStyle name="Normal 2_Nota Juicios y Contingencias 06-12 Chile" xfId="308" xr:uid="{00000000-0005-0000-0000-000088090000}"/>
    <cellStyle name="Normal 21" xfId="3442" xr:uid="{00000000-0005-0000-0000-000089090000}"/>
    <cellStyle name="Normal 3" xfId="309" xr:uid="{00000000-0005-0000-0000-00008A090000}"/>
    <cellStyle name="Normal 3 10" xfId="2274" xr:uid="{00000000-0005-0000-0000-00008B090000}"/>
    <cellStyle name="Normal 3 11" xfId="2484" xr:uid="{00000000-0005-0000-0000-00008C090000}"/>
    <cellStyle name="Normal 3 12" xfId="2685" xr:uid="{00000000-0005-0000-0000-00008D090000}"/>
    <cellStyle name="Normal 3 13" xfId="2878" xr:uid="{00000000-0005-0000-0000-00008E090000}"/>
    <cellStyle name="Normal 3 14" xfId="3053" xr:uid="{00000000-0005-0000-0000-00008F090000}"/>
    <cellStyle name="Normal 3 15" xfId="2988" xr:uid="{00000000-0005-0000-0000-000090090000}"/>
    <cellStyle name="Normal 3 16" xfId="3288" xr:uid="{00000000-0005-0000-0000-000091090000}"/>
    <cellStyle name="Normal 3 16 2" xfId="3498" xr:uid="{00000000-0005-0000-0000-000092090000}"/>
    <cellStyle name="Normal 3 16 3" xfId="3504" xr:uid="{00000000-0005-0000-0000-000093090000}"/>
    <cellStyle name="Normal 3 16 3 2" xfId="3510" xr:uid="{A36969FD-5CB9-4505-BCC0-CE12F477542E}"/>
    <cellStyle name="Normal 3 16 4" xfId="3511" xr:uid="{2C29650B-1319-452F-B564-5F461AD38B02}"/>
    <cellStyle name="Normal 3 17" xfId="3495" xr:uid="{00000000-0005-0000-0000-000094090000}"/>
    <cellStyle name="Normal 3 18" xfId="3503" xr:uid="{00000000-0005-0000-0000-000095090000}"/>
    <cellStyle name="Normal 3 18 2" xfId="3509" xr:uid="{2236901B-98F0-4272-804D-46B4172EDE32}"/>
    <cellStyle name="Normal 3 2" xfId="1019" xr:uid="{00000000-0005-0000-0000-000096090000}"/>
    <cellStyle name="Normal 3 2 10" xfId="2879" xr:uid="{00000000-0005-0000-0000-000097090000}"/>
    <cellStyle name="Normal 3 2 11" xfId="3054" xr:uid="{00000000-0005-0000-0000-000098090000}"/>
    <cellStyle name="Normal 3 2 2" xfId="1020" xr:uid="{00000000-0005-0000-0000-000099090000}"/>
    <cellStyle name="Normal 3 2 3" xfId="1644" xr:uid="{00000000-0005-0000-0000-00009A090000}"/>
    <cellStyle name="Normal 3 2 4" xfId="928" xr:uid="{00000000-0005-0000-0000-00009B090000}"/>
    <cellStyle name="Normal 3 2 5" xfId="1821" xr:uid="{00000000-0005-0000-0000-00009C090000}"/>
    <cellStyle name="Normal 3 2 6" xfId="2056" xr:uid="{00000000-0005-0000-0000-00009D090000}"/>
    <cellStyle name="Normal 3 2 7" xfId="2275" xr:uid="{00000000-0005-0000-0000-00009E090000}"/>
    <cellStyle name="Normal 3 2 8" xfId="2485" xr:uid="{00000000-0005-0000-0000-00009F090000}"/>
    <cellStyle name="Normal 3 2 9" xfId="2686" xr:uid="{00000000-0005-0000-0000-0000A0090000}"/>
    <cellStyle name="Normal 3 3" xfId="1021" xr:uid="{00000000-0005-0000-0000-0000A1090000}"/>
    <cellStyle name="Normal 3 4" xfId="1022" xr:uid="{00000000-0005-0000-0000-0000A2090000}"/>
    <cellStyle name="Normal 3 5" xfId="1023" xr:uid="{00000000-0005-0000-0000-0000A3090000}"/>
    <cellStyle name="Normal 3 6" xfId="1643" xr:uid="{00000000-0005-0000-0000-0000A4090000}"/>
    <cellStyle name="Normal 3 7" xfId="924" xr:uid="{00000000-0005-0000-0000-0000A5090000}"/>
    <cellStyle name="Normal 3 8" xfId="1820" xr:uid="{00000000-0005-0000-0000-0000A6090000}"/>
    <cellStyle name="Normal 3 9" xfId="2055" xr:uid="{00000000-0005-0000-0000-0000A7090000}"/>
    <cellStyle name="Normal 3_30-06-2010 Notas IFRS CENCOSUD" xfId="310" xr:uid="{00000000-0005-0000-0000-0000A8090000}"/>
    <cellStyle name="Normal 3_NOTA 16 - Préstamos que Devengan Intereses (03)" xfId="3512" xr:uid="{5EDAC794-2508-4856-B811-A926778481A5}"/>
    <cellStyle name="Normal 3_NOTA 16 - Préstamos que Devengan Intereses (12)" xfId="311" xr:uid="{00000000-0005-0000-0000-0000AA090000}"/>
    <cellStyle name="Normal 3_Nota Tax IFRS con Paises final 05042010" xfId="312" xr:uid="{00000000-0005-0000-0000-0000AB090000}"/>
    <cellStyle name="Normal 30" xfId="3443" xr:uid="{00000000-0005-0000-0000-0000AC090000}"/>
    <cellStyle name="Normal 33" xfId="3489" xr:uid="{00000000-0005-0000-0000-0000AD090000}"/>
    <cellStyle name="Normal 38" xfId="3444" xr:uid="{00000000-0005-0000-0000-0000AE090000}"/>
    <cellStyle name="Normal 39" xfId="3445" xr:uid="{00000000-0005-0000-0000-0000AF090000}"/>
    <cellStyle name="Normal 4" xfId="313" xr:uid="{00000000-0005-0000-0000-0000B0090000}"/>
    <cellStyle name="Normal 4 2" xfId="1026" xr:uid="{00000000-0005-0000-0000-0000B1090000}"/>
    <cellStyle name="Normal 4 2 2" xfId="1027" xr:uid="{00000000-0005-0000-0000-0000B2090000}"/>
    <cellStyle name="Normal 41" xfId="3446" xr:uid="{00000000-0005-0000-0000-0000B3090000}"/>
    <cellStyle name="Normal 47" xfId="3447" xr:uid="{00000000-0005-0000-0000-0000B4090000}"/>
    <cellStyle name="Normal 5" xfId="314" xr:uid="{00000000-0005-0000-0000-0000B5090000}"/>
    <cellStyle name="Normal 5 10" xfId="2887" xr:uid="{00000000-0005-0000-0000-0000B6090000}"/>
    <cellStyle name="Normal 5 11" xfId="3062" xr:uid="{00000000-0005-0000-0000-0000B7090000}"/>
    <cellStyle name="Normal 5 2" xfId="1028" xr:uid="{00000000-0005-0000-0000-0000B8090000}"/>
    <cellStyle name="Normal 5 3" xfId="1654" xr:uid="{00000000-0005-0000-0000-0000B9090000}"/>
    <cellStyle name="Normal 5 4" xfId="971" xr:uid="{00000000-0005-0000-0000-0000BA090000}"/>
    <cellStyle name="Normal 5 5" xfId="1837" xr:uid="{00000000-0005-0000-0000-0000BB090000}"/>
    <cellStyle name="Normal 5 6" xfId="2068" xr:uid="{00000000-0005-0000-0000-0000BC090000}"/>
    <cellStyle name="Normal 5 7" xfId="2286" xr:uid="{00000000-0005-0000-0000-0000BD090000}"/>
    <cellStyle name="Normal 5 8" xfId="2493" xr:uid="{00000000-0005-0000-0000-0000BE090000}"/>
    <cellStyle name="Normal 5 9" xfId="2694" xr:uid="{00000000-0005-0000-0000-0000BF090000}"/>
    <cellStyle name="Normal 6" xfId="315" xr:uid="{00000000-0005-0000-0000-0000C0090000}"/>
    <cellStyle name="Normal 6 10" xfId="2890" xr:uid="{00000000-0005-0000-0000-0000C1090000}"/>
    <cellStyle name="Normal 6 11" xfId="3065" xr:uid="{00000000-0005-0000-0000-0000C2090000}"/>
    <cellStyle name="Normal 6 2" xfId="1029" xr:uid="{00000000-0005-0000-0000-0000C3090000}"/>
    <cellStyle name="Normal 6 3" xfId="1655" xr:uid="{00000000-0005-0000-0000-0000C4090000}"/>
    <cellStyle name="Normal 6 4" xfId="981" xr:uid="{00000000-0005-0000-0000-0000C5090000}"/>
    <cellStyle name="Normal 6 5" xfId="1840" xr:uid="{00000000-0005-0000-0000-0000C6090000}"/>
    <cellStyle name="Normal 6 6" xfId="2071" xr:uid="{00000000-0005-0000-0000-0000C7090000}"/>
    <cellStyle name="Normal 6 7" xfId="2289" xr:uid="{00000000-0005-0000-0000-0000C8090000}"/>
    <cellStyle name="Normal 6 8" xfId="2496" xr:uid="{00000000-0005-0000-0000-0000C9090000}"/>
    <cellStyle name="Normal 6 9" xfId="2697" xr:uid="{00000000-0005-0000-0000-0000CA090000}"/>
    <cellStyle name="Normal 7" xfId="316" xr:uid="{00000000-0005-0000-0000-0000CB090000}"/>
    <cellStyle name="Normal 7 10" xfId="2894" xr:uid="{00000000-0005-0000-0000-0000CC090000}"/>
    <cellStyle name="Normal 7 11" xfId="3069" xr:uid="{00000000-0005-0000-0000-0000CD090000}"/>
    <cellStyle name="Normal 7 12" xfId="3342" xr:uid="{00000000-0005-0000-0000-0000CE090000}"/>
    <cellStyle name="Normal 7 2" xfId="1030" xr:uid="{00000000-0005-0000-0000-0000CF090000}"/>
    <cellStyle name="Normal 7 3" xfId="1656" xr:uid="{00000000-0005-0000-0000-0000D0090000}"/>
    <cellStyle name="Normal 7 4" xfId="999" xr:uid="{00000000-0005-0000-0000-0000D1090000}"/>
    <cellStyle name="Normal 7 5" xfId="1844" xr:uid="{00000000-0005-0000-0000-0000D2090000}"/>
    <cellStyle name="Normal 7 6" xfId="2075" xr:uid="{00000000-0005-0000-0000-0000D3090000}"/>
    <cellStyle name="Normal 7 7" xfId="2293" xr:uid="{00000000-0005-0000-0000-0000D4090000}"/>
    <cellStyle name="Normal 7 8" xfId="2500" xr:uid="{00000000-0005-0000-0000-0000D5090000}"/>
    <cellStyle name="Normal 7 9" xfId="2701" xr:uid="{00000000-0005-0000-0000-0000D6090000}"/>
    <cellStyle name="Normal 8" xfId="451" xr:uid="{00000000-0005-0000-0000-0000D7090000}"/>
    <cellStyle name="Normal 8 2" xfId="3496" xr:uid="{00000000-0005-0000-0000-0000D8090000}"/>
    <cellStyle name="Normal 9" xfId="3339" xr:uid="{00000000-0005-0000-0000-0000D9090000}"/>
    <cellStyle name="Normal_2008-01-05-ifrs_model_informacyjny" xfId="317" xr:uid="{00000000-0005-0000-0000-0000DA090000}"/>
    <cellStyle name="Normal_Copia de 31-03-2010 Notas IFRS CENCOSUD" xfId="318" xr:uid="{00000000-0005-0000-0000-0000DB090000}"/>
    <cellStyle name="Normal_EEFF" xfId="3485" xr:uid="{00000000-0005-0000-0000-0000DC090000}"/>
    <cellStyle name="Normal_Hoja1" xfId="319" xr:uid="{00000000-0005-0000-0000-0000DD090000}"/>
    <cellStyle name="Normal_IFRS7" xfId="3514" xr:uid="{F8EFAAE2-8578-4D72-AB3D-DFA2633D81DC}"/>
    <cellStyle name="Normal_Informe Segmentos Regionales Diciembre 2009 2" xfId="3499" xr:uid="{00000000-0005-0000-0000-0000DE090000}"/>
    <cellStyle name="Normal_Informe Segmentos Regionales Junio 2010 2" xfId="3513" xr:uid="{B8B24A0D-876E-4063-AD63-0090D18656C4}"/>
    <cellStyle name="Normal_linkpresentacion" xfId="320" xr:uid="{00000000-0005-0000-0000-0000E0090000}"/>
    <cellStyle name="Normal_Nic 12" xfId="321" xr:uid="{00000000-0005-0000-0000-0000E1090000}"/>
    <cellStyle name="Normal_Nic 12_Notas IFRS CENCOSUD" xfId="322" xr:uid="{00000000-0005-0000-0000-0000E2090000}"/>
    <cellStyle name="Normal_Nic 40 2" xfId="3493" xr:uid="{00000000-0005-0000-0000-0000E3090000}"/>
    <cellStyle name="Normal_NOTA 16 - IAS 12 Activos por Impuestos Diferidos" xfId="323" xr:uid="{00000000-0005-0000-0000-0000E4090000}"/>
    <cellStyle name="Normal_SVS_Taxonomy_Notas_IAS-16_2008-05-14" xfId="324" xr:uid="{00000000-0005-0000-0000-0000E5090000}"/>
    <cellStyle name="Normal_SVS_Taxonomy_Notas_IAS-16_2008-05-14_NOTA ACTIVO FIJO MANUAL 2012 03" xfId="3487" xr:uid="{00000000-0005-0000-0000-0000E6090000}"/>
    <cellStyle name="Normal1" xfId="3448" xr:uid="{00000000-0005-0000-0000-0000E7090000}"/>
    <cellStyle name="Nota" xfId="3449" xr:uid="{00000000-0005-0000-0000-0000E8090000}"/>
    <cellStyle name="Nota 2" xfId="3450" xr:uid="{00000000-0005-0000-0000-0000E9090000}"/>
    <cellStyle name="NOTAS - Style3" xfId="325" xr:uid="{00000000-0005-0000-0000-0000EA090000}"/>
    <cellStyle name="Notas 10" xfId="1866" xr:uid="{00000000-0005-0000-0000-0000EB090000}"/>
    <cellStyle name="Notas 11" xfId="2097" xr:uid="{00000000-0005-0000-0000-0000EC090000}"/>
    <cellStyle name="Notas 12" xfId="2315" xr:uid="{00000000-0005-0000-0000-0000ED090000}"/>
    <cellStyle name="Notas 13" xfId="2520" xr:uid="{00000000-0005-0000-0000-0000EE090000}"/>
    <cellStyle name="Notas 14" xfId="2721" xr:uid="{00000000-0005-0000-0000-0000EF090000}"/>
    <cellStyle name="Notas 15" xfId="2914" xr:uid="{00000000-0005-0000-0000-0000F0090000}"/>
    <cellStyle name="Notas 16" xfId="3085" xr:uid="{00000000-0005-0000-0000-0000F1090000}"/>
    <cellStyle name="Notas 2" xfId="326" xr:uid="{00000000-0005-0000-0000-0000F2090000}"/>
    <cellStyle name="Notas 2 10" xfId="2727" xr:uid="{00000000-0005-0000-0000-0000F3090000}"/>
    <cellStyle name="Notas 2 11" xfId="2920" xr:uid="{00000000-0005-0000-0000-0000F4090000}"/>
    <cellStyle name="Notas 2 12" xfId="3091" xr:uid="{00000000-0005-0000-0000-0000F5090000}"/>
    <cellStyle name="Notas 2 2" xfId="1036" xr:uid="{00000000-0005-0000-0000-0000F6090000}"/>
    <cellStyle name="Notas 2 2 10" xfId="2926" xr:uid="{00000000-0005-0000-0000-0000F7090000}"/>
    <cellStyle name="Notas 2 2 11" xfId="3097" xr:uid="{00000000-0005-0000-0000-0000F8090000}"/>
    <cellStyle name="Notas 2 2 2" xfId="1037" xr:uid="{00000000-0005-0000-0000-0000F9090000}"/>
    <cellStyle name="Notas 2 2 3" xfId="1670" xr:uid="{00000000-0005-0000-0000-0000FA090000}"/>
    <cellStyle name="Notas 2 2 4" xfId="1133" xr:uid="{00000000-0005-0000-0000-0000FB090000}"/>
    <cellStyle name="Notas 2 2 5" xfId="1878" xr:uid="{00000000-0005-0000-0000-0000FC090000}"/>
    <cellStyle name="Notas 2 2 6" xfId="2109" xr:uid="{00000000-0005-0000-0000-0000FD090000}"/>
    <cellStyle name="Notas 2 2 7" xfId="2327" xr:uid="{00000000-0005-0000-0000-0000FE090000}"/>
    <cellStyle name="Notas 2 2 8" xfId="2532" xr:uid="{00000000-0005-0000-0000-0000FF090000}"/>
    <cellStyle name="Notas 2 2 9" xfId="2733" xr:uid="{00000000-0005-0000-0000-0000000A0000}"/>
    <cellStyle name="Notas 2 3" xfId="1038" xr:uid="{00000000-0005-0000-0000-0000010A0000}"/>
    <cellStyle name="Notas 2 4" xfId="1669" xr:uid="{00000000-0005-0000-0000-0000020A0000}"/>
    <cellStyle name="Notas 2 5" xfId="1118" xr:uid="{00000000-0005-0000-0000-0000030A0000}"/>
    <cellStyle name="Notas 2 6" xfId="1872" xr:uid="{00000000-0005-0000-0000-0000040A0000}"/>
    <cellStyle name="Notas 2 7" xfId="2103" xr:uid="{00000000-0005-0000-0000-0000050A0000}"/>
    <cellStyle name="Notas 2 8" xfId="2321" xr:uid="{00000000-0005-0000-0000-0000060A0000}"/>
    <cellStyle name="Notas 2 9" xfId="2526" xr:uid="{00000000-0005-0000-0000-0000070A0000}"/>
    <cellStyle name="Notas 3" xfId="327" xr:uid="{00000000-0005-0000-0000-0000080A0000}"/>
    <cellStyle name="Notas 3 10" xfId="2739" xr:uid="{00000000-0005-0000-0000-0000090A0000}"/>
    <cellStyle name="Notas 3 11" xfId="2932" xr:uid="{00000000-0005-0000-0000-00000A0A0000}"/>
    <cellStyle name="Notas 3 12" xfId="3103" xr:uid="{00000000-0005-0000-0000-00000B0A0000}"/>
    <cellStyle name="Notas 3 2" xfId="1039" xr:uid="{00000000-0005-0000-0000-00000C0A0000}"/>
    <cellStyle name="Notas 3 2 10" xfId="2933" xr:uid="{00000000-0005-0000-0000-00000D0A0000}"/>
    <cellStyle name="Notas 3 2 11" xfId="3104" xr:uid="{00000000-0005-0000-0000-00000E0A0000}"/>
    <cellStyle name="Notas 3 2 2" xfId="1040" xr:uid="{00000000-0005-0000-0000-00000F0A0000}"/>
    <cellStyle name="Notas 3 2 3" xfId="1673" xr:uid="{00000000-0005-0000-0000-0000100A0000}"/>
    <cellStyle name="Notas 3 2 4" xfId="1155" xr:uid="{00000000-0005-0000-0000-0000110A0000}"/>
    <cellStyle name="Notas 3 2 5" xfId="1886" xr:uid="{00000000-0005-0000-0000-0000120A0000}"/>
    <cellStyle name="Notas 3 2 6" xfId="2116" xr:uid="{00000000-0005-0000-0000-0000130A0000}"/>
    <cellStyle name="Notas 3 2 7" xfId="2334" xr:uid="{00000000-0005-0000-0000-0000140A0000}"/>
    <cellStyle name="Notas 3 2 8" xfId="2539" xr:uid="{00000000-0005-0000-0000-0000150A0000}"/>
    <cellStyle name="Notas 3 2 9" xfId="2740" xr:uid="{00000000-0005-0000-0000-0000160A0000}"/>
    <cellStyle name="Notas 3 3" xfId="1041" xr:uid="{00000000-0005-0000-0000-0000170A0000}"/>
    <cellStyle name="Notas 3 4" xfId="1672" xr:uid="{00000000-0005-0000-0000-0000180A0000}"/>
    <cellStyle name="Notas 3 5" xfId="1152" xr:uid="{00000000-0005-0000-0000-0000190A0000}"/>
    <cellStyle name="Notas 3 6" xfId="1885" xr:uid="{00000000-0005-0000-0000-00001A0A0000}"/>
    <cellStyle name="Notas 3 7" xfId="2115" xr:uid="{00000000-0005-0000-0000-00001B0A0000}"/>
    <cellStyle name="Notas 3 8" xfId="2333" xr:uid="{00000000-0005-0000-0000-00001C0A0000}"/>
    <cellStyle name="Notas 3 9" xfId="2538" xr:uid="{00000000-0005-0000-0000-00001D0A0000}"/>
    <cellStyle name="Notas 4" xfId="328" xr:uid="{00000000-0005-0000-0000-00001E0A0000}"/>
    <cellStyle name="Notas 5" xfId="329" xr:uid="{00000000-0005-0000-0000-00001F0A0000}"/>
    <cellStyle name="Notas 6" xfId="330" xr:uid="{00000000-0005-0000-0000-0000200A0000}"/>
    <cellStyle name="Notas 7" xfId="1035" xr:uid="{00000000-0005-0000-0000-0000210A0000}"/>
    <cellStyle name="Notas 8" xfId="1668" xr:uid="{00000000-0005-0000-0000-0000220A0000}"/>
    <cellStyle name="Notas 9" xfId="1084" xr:uid="{00000000-0005-0000-0000-0000230A0000}"/>
    <cellStyle name="Note" xfId="331" xr:uid="{00000000-0005-0000-0000-0000240A0000}"/>
    <cellStyle name="Number Bold" xfId="332" xr:uid="{00000000-0005-0000-0000-0000250A0000}"/>
    <cellStyle name="Number Normal" xfId="333" xr:uid="{00000000-0005-0000-0000-0000260A0000}"/>
    <cellStyle name="Obliczenia" xfId="334" xr:uid="{00000000-0005-0000-0000-0000270A0000}"/>
    <cellStyle name="Œ…‹æØ‚è [0.00]_!!!GO" xfId="335" xr:uid="{00000000-0005-0000-0000-0000280A0000}"/>
    <cellStyle name="Œ…‹æØ‚è_!!!GO" xfId="336" xr:uid="{00000000-0005-0000-0000-0000290A0000}"/>
    <cellStyle name="Output" xfId="337" xr:uid="{00000000-0005-0000-0000-00002A0A0000}"/>
    <cellStyle name="OUTPUT AMOUNTS" xfId="1047" xr:uid="{00000000-0005-0000-0000-00002B0A0000}"/>
    <cellStyle name="OUTPUT COLUMN HEADINGS" xfId="1048" xr:uid="{00000000-0005-0000-0000-00002C0A0000}"/>
    <cellStyle name="Output Labels" xfId="3451" xr:uid="{00000000-0005-0000-0000-00002D0A0000}"/>
    <cellStyle name="OUTPUT LINE ITEMS" xfId="1049" xr:uid="{00000000-0005-0000-0000-00002E0A0000}"/>
    <cellStyle name="OUTPUT REPORT HEADING" xfId="1050" xr:uid="{00000000-0005-0000-0000-00002F0A0000}"/>
    <cellStyle name="OUTPUT REPORT TITLE" xfId="1051" xr:uid="{00000000-0005-0000-0000-0000300A0000}"/>
    <cellStyle name="Output_201003 Consolidación Brasil en cuenta homologada" xfId="3452" xr:uid="{00000000-0005-0000-0000-0000310A0000}"/>
    <cellStyle name="pablo" xfId="338" xr:uid="{00000000-0005-0000-0000-0000320A0000}"/>
    <cellStyle name="per.style" xfId="339" xr:uid="{00000000-0005-0000-0000-0000330A0000}"/>
    <cellStyle name="Percen - Modelo1" xfId="340" xr:uid="{00000000-0005-0000-0000-0000340A0000}"/>
    <cellStyle name="Percent %" xfId="1052" xr:uid="{00000000-0005-0000-0000-0000350A0000}"/>
    <cellStyle name="Percent % Long Underline" xfId="1053" xr:uid="{00000000-0005-0000-0000-0000360A0000}"/>
    <cellStyle name="Percent (0)" xfId="1054" xr:uid="{00000000-0005-0000-0000-0000370A0000}"/>
    <cellStyle name="Percent (0) 2" xfId="1055" xr:uid="{00000000-0005-0000-0000-0000380A0000}"/>
    <cellStyle name="Percent (0) 3" xfId="1056" xr:uid="{00000000-0005-0000-0000-0000390A0000}"/>
    <cellStyle name="Percent [0]" xfId="1057" xr:uid="{00000000-0005-0000-0000-00003A0A0000}"/>
    <cellStyle name="Percent [00]" xfId="1058" xr:uid="{00000000-0005-0000-0000-00003B0A0000}"/>
    <cellStyle name="Percent [2]" xfId="341" xr:uid="{00000000-0005-0000-0000-00003C0A0000}"/>
    <cellStyle name="Percent [2] 10" xfId="2783" xr:uid="{00000000-0005-0000-0000-00003D0A0000}"/>
    <cellStyle name="Percent [2] 11" xfId="2971" xr:uid="{00000000-0005-0000-0000-00003E0A0000}"/>
    <cellStyle name="Percent [2] 12" xfId="3132" xr:uid="{00000000-0005-0000-0000-00003F0A0000}"/>
    <cellStyle name="Percent [2] 2" xfId="1059" xr:uid="{00000000-0005-0000-0000-0000400A0000}"/>
    <cellStyle name="Percent [2] 2 10" xfId="2972" xr:uid="{00000000-0005-0000-0000-0000410A0000}"/>
    <cellStyle name="Percent [2] 2 11" xfId="3133" xr:uid="{00000000-0005-0000-0000-0000420A0000}"/>
    <cellStyle name="Percent [2] 2 2" xfId="1060" xr:uid="{00000000-0005-0000-0000-0000430A0000}"/>
    <cellStyle name="Percent [2] 2 3" xfId="1695" xr:uid="{00000000-0005-0000-0000-0000440A0000}"/>
    <cellStyle name="Percent [2] 2 4" xfId="1286" xr:uid="{00000000-0005-0000-0000-0000450A0000}"/>
    <cellStyle name="Percent [2] 2 5" xfId="1934" xr:uid="{00000000-0005-0000-0000-0000460A0000}"/>
    <cellStyle name="Percent [2] 2 6" xfId="2162" xr:uid="{00000000-0005-0000-0000-0000470A0000}"/>
    <cellStyle name="Percent [2] 2 7" xfId="2382" xr:uid="{00000000-0005-0000-0000-0000480A0000}"/>
    <cellStyle name="Percent [2] 2 8" xfId="2585" xr:uid="{00000000-0005-0000-0000-0000490A0000}"/>
    <cellStyle name="Percent [2] 2 9" xfId="2784" xr:uid="{00000000-0005-0000-0000-00004A0A0000}"/>
    <cellStyle name="Percent [2] 3" xfId="1061" xr:uid="{00000000-0005-0000-0000-00004B0A0000}"/>
    <cellStyle name="Percent [2] 4" xfId="1694" xr:uid="{00000000-0005-0000-0000-00004C0A0000}"/>
    <cellStyle name="Percent [2] 5" xfId="1285" xr:uid="{00000000-0005-0000-0000-00004D0A0000}"/>
    <cellStyle name="Percent [2] 6" xfId="1933" xr:uid="{00000000-0005-0000-0000-00004E0A0000}"/>
    <cellStyle name="Percent [2] 7" xfId="2161" xr:uid="{00000000-0005-0000-0000-00004F0A0000}"/>
    <cellStyle name="Percent [2] 8" xfId="2381" xr:uid="{00000000-0005-0000-0000-0000500A0000}"/>
    <cellStyle name="Percent [2] 9" xfId="2584" xr:uid="{00000000-0005-0000-0000-0000510A0000}"/>
    <cellStyle name="Percent 0.0%" xfId="1062" xr:uid="{00000000-0005-0000-0000-0000520A0000}"/>
    <cellStyle name="Percent 0.0% Long Underline" xfId="1063" xr:uid="{00000000-0005-0000-0000-0000530A0000}"/>
    <cellStyle name="Percent 0.00%" xfId="1064" xr:uid="{00000000-0005-0000-0000-0000540A0000}"/>
    <cellStyle name="Percent 0.00% Long Underline" xfId="1065" xr:uid="{00000000-0005-0000-0000-0000550A0000}"/>
    <cellStyle name="Percent 0.000%" xfId="1066" xr:uid="{00000000-0005-0000-0000-0000560A0000}"/>
    <cellStyle name="Percent 0.000% Long Underline" xfId="1067" xr:uid="{00000000-0005-0000-0000-0000570A0000}"/>
    <cellStyle name="Percent 2" xfId="342" xr:uid="{00000000-0005-0000-0000-0000580A0000}"/>
    <cellStyle name="Percent 2 2" xfId="343" xr:uid="{00000000-0005-0000-0000-0000590A0000}"/>
    <cellStyle name="Percent 3" xfId="344" xr:uid="{00000000-0005-0000-0000-00005A0A0000}"/>
    <cellStyle name="Percent 3 2" xfId="345" xr:uid="{00000000-0005-0000-0000-00005B0A0000}"/>
    <cellStyle name="Percent 4" xfId="346" xr:uid="{00000000-0005-0000-0000-00005C0A0000}"/>
    <cellStyle name="PercentChange" xfId="3453" xr:uid="{00000000-0005-0000-0000-00005D0A0000}"/>
    <cellStyle name="PillarData" xfId="347" xr:uid="{00000000-0005-0000-0000-00005E0A0000}"/>
    <cellStyle name="PillarHeading" xfId="348" xr:uid="{00000000-0005-0000-0000-00005F0A0000}"/>
    <cellStyle name="PillarText" xfId="349" xr:uid="{00000000-0005-0000-0000-0000600A0000}"/>
    <cellStyle name="PillarTotal" xfId="350" xr:uid="{00000000-0005-0000-0000-0000610A0000}"/>
    <cellStyle name="Porcen - Modelo1" xfId="351" xr:uid="{00000000-0005-0000-0000-0000620A0000}"/>
    <cellStyle name="Porcentaje" xfId="3486" xr:uid="{00000000-0005-0000-0000-0000630A0000}"/>
    <cellStyle name="Porcentaje 2" xfId="1069" xr:uid="{00000000-0005-0000-0000-0000640A0000}"/>
    <cellStyle name="Porcentaje 3" xfId="1070" xr:uid="{00000000-0005-0000-0000-0000650A0000}"/>
    <cellStyle name="Porcentual 2" xfId="352" xr:uid="{00000000-0005-0000-0000-0000660A0000}"/>
    <cellStyle name="Porcentual 2 2" xfId="1072" xr:uid="{00000000-0005-0000-0000-0000670A0000}"/>
    <cellStyle name="Porcentual 2 3" xfId="3341" xr:uid="{00000000-0005-0000-0000-0000680A0000}"/>
    <cellStyle name="Porcentual 4" xfId="353" xr:uid="{00000000-0005-0000-0000-0000690A0000}"/>
    <cellStyle name="PrePop Currency (0)" xfId="1073" xr:uid="{00000000-0005-0000-0000-00006A0A0000}"/>
    <cellStyle name="PrePop Currency (2)" xfId="1074" xr:uid="{00000000-0005-0000-0000-00006B0A0000}"/>
    <cellStyle name="PrePop Units (0)" xfId="1075" xr:uid="{00000000-0005-0000-0000-00006C0A0000}"/>
    <cellStyle name="PrePop Units (1)" xfId="1076" xr:uid="{00000000-0005-0000-0000-00006D0A0000}"/>
    <cellStyle name="PrePop Units (2)" xfId="1077" xr:uid="{00000000-0005-0000-0000-00006E0A0000}"/>
    <cellStyle name="pricing" xfId="354" xr:uid="{00000000-0005-0000-0000-00006F0A0000}"/>
    <cellStyle name="PSChar" xfId="355" xr:uid="{00000000-0005-0000-0000-0000700A0000}"/>
    <cellStyle name="PSChar 2" xfId="1079" xr:uid="{00000000-0005-0000-0000-0000710A0000}"/>
    <cellStyle name="PSChar 3" xfId="1080" xr:uid="{00000000-0005-0000-0000-0000720A0000}"/>
    <cellStyle name="PSDate" xfId="356" xr:uid="{00000000-0005-0000-0000-0000730A0000}"/>
    <cellStyle name="PSDate 2" xfId="1082" xr:uid="{00000000-0005-0000-0000-0000740A0000}"/>
    <cellStyle name="PSDate 3" xfId="1083" xr:uid="{00000000-0005-0000-0000-0000750A0000}"/>
    <cellStyle name="PSDec" xfId="357" xr:uid="{00000000-0005-0000-0000-0000760A0000}"/>
    <cellStyle name="PSHeading" xfId="358" xr:uid="{00000000-0005-0000-0000-0000770A0000}"/>
    <cellStyle name="PSInt" xfId="359" xr:uid="{00000000-0005-0000-0000-0000780A0000}"/>
    <cellStyle name="PSSpacer" xfId="360" xr:uid="{00000000-0005-0000-0000-0000790A0000}"/>
    <cellStyle name="Punto" xfId="361" xr:uid="{00000000-0005-0000-0000-00007A0A0000}"/>
    <cellStyle name="Punto0" xfId="362" xr:uid="{00000000-0005-0000-0000-00007B0A0000}"/>
    <cellStyle name="Punto0 - Estilo6" xfId="3454" xr:uid="{00000000-0005-0000-0000-00007C0A0000}"/>
    <cellStyle name="Punto0 - Modelo2" xfId="363" xr:uid="{00000000-0005-0000-0000-00007D0A0000}"/>
    <cellStyle name="Punto0 2" xfId="1085" xr:uid="{00000000-0005-0000-0000-00007E0A0000}"/>
    <cellStyle name="Punto0 3" xfId="1086" xr:uid="{00000000-0005-0000-0000-00007F0A0000}"/>
    <cellStyle name="Punto1 - Modelo3" xfId="364" xr:uid="{00000000-0005-0000-0000-0000800A0000}"/>
    <cellStyle name="r" xfId="1087" xr:uid="{00000000-0005-0000-0000-0000810A0000}"/>
    <cellStyle name="RatioX" xfId="3455" xr:uid="{00000000-0005-0000-0000-0000820A0000}"/>
    <cellStyle name="rayita" xfId="1088" xr:uid="{00000000-0005-0000-0000-0000830A0000}"/>
    <cellStyle name="rayita 2" xfId="1089" xr:uid="{00000000-0005-0000-0000-0000840A0000}"/>
    <cellStyle name="rayita 3" xfId="1090" xr:uid="{00000000-0005-0000-0000-0000850A0000}"/>
    <cellStyle name="RE con decimales 0" xfId="1091" xr:uid="{00000000-0005-0000-0000-0000860A0000}"/>
    <cellStyle name="RE con decimales 0 2" xfId="1092" xr:uid="{00000000-0005-0000-0000-0000870A0000}"/>
    <cellStyle name="RE con decimales 0 3" xfId="1093" xr:uid="{00000000-0005-0000-0000-0000880A0000}"/>
    <cellStyle name="RE con decimales 2" xfId="1094" xr:uid="{00000000-0005-0000-0000-0000890A0000}"/>
    <cellStyle name="RE con decimales 2 2" xfId="1095" xr:uid="{00000000-0005-0000-0000-00008A0A0000}"/>
    <cellStyle name="RE con decimales 2 3" xfId="1096" xr:uid="{00000000-0005-0000-0000-00008B0A0000}"/>
    <cellStyle name="RE con decimales 4" xfId="1097" xr:uid="{00000000-0005-0000-0000-00008C0A0000}"/>
    <cellStyle name="RE con decimales 4 2" xfId="1098" xr:uid="{00000000-0005-0000-0000-00008D0A0000}"/>
    <cellStyle name="RE con decimales 4 3" xfId="1099" xr:uid="{00000000-0005-0000-0000-00008E0A0000}"/>
    <cellStyle name="RE sin decimales 0" xfId="1100" xr:uid="{00000000-0005-0000-0000-00008F0A0000}"/>
    <cellStyle name="RE sin decimales 0 2" xfId="1101" xr:uid="{00000000-0005-0000-0000-0000900A0000}"/>
    <cellStyle name="RE sin decimales 0 3" xfId="1102" xr:uid="{00000000-0005-0000-0000-0000910A0000}"/>
    <cellStyle name="RE sin decimales 2" xfId="1103" xr:uid="{00000000-0005-0000-0000-0000920A0000}"/>
    <cellStyle name="RE sin decimales 2 2" xfId="1104" xr:uid="{00000000-0005-0000-0000-0000930A0000}"/>
    <cellStyle name="RE sin decimales 2 3" xfId="1105" xr:uid="{00000000-0005-0000-0000-0000940A0000}"/>
    <cellStyle name="RE sin decimales 4" xfId="1106" xr:uid="{00000000-0005-0000-0000-0000950A0000}"/>
    <cellStyle name="RE sin decimales 4 2" xfId="1107" xr:uid="{00000000-0005-0000-0000-0000960A0000}"/>
    <cellStyle name="RE sin decimales 4 3" xfId="1108" xr:uid="{00000000-0005-0000-0000-0000970A0000}"/>
    <cellStyle name="RECUAD - Style4" xfId="365" xr:uid="{00000000-0005-0000-0000-0000980A0000}"/>
    <cellStyle name="Reporting Bold" xfId="366" xr:uid="{00000000-0005-0000-0000-0000990A0000}"/>
    <cellStyle name="Reporting Bold 14" xfId="367" xr:uid="{00000000-0005-0000-0000-00009A0A0000}"/>
    <cellStyle name="Reporting Normal" xfId="368" xr:uid="{00000000-0005-0000-0000-00009B0A0000}"/>
    <cellStyle name="RevList" xfId="369" xr:uid="{00000000-0005-0000-0000-00009C0A0000}"/>
    <cellStyle name="RM" xfId="370" xr:uid="{00000000-0005-0000-0000-00009D0A0000}"/>
    <cellStyle name="Saída" xfId="3456" xr:uid="{00000000-0005-0000-0000-00009E0A0000}"/>
    <cellStyle name="Salida 10" xfId="2203" xr:uid="{00000000-0005-0000-0000-00009F0A0000}"/>
    <cellStyle name="Salida 11" xfId="2417" xr:uid="{00000000-0005-0000-0000-0000A00A0000}"/>
    <cellStyle name="Salida 12" xfId="2621" xr:uid="{00000000-0005-0000-0000-0000A10A0000}"/>
    <cellStyle name="Salida 13" xfId="2815" xr:uid="{00000000-0005-0000-0000-0000A20A0000}"/>
    <cellStyle name="Salida 14" xfId="2997" xr:uid="{00000000-0005-0000-0000-0000A30A0000}"/>
    <cellStyle name="Salida 15" xfId="3148" xr:uid="{00000000-0005-0000-0000-0000A40A0000}"/>
    <cellStyle name="Salida 16" xfId="3266" xr:uid="{00000000-0005-0000-0000-0000A50A0000}"/>
    <cellStyle name="Salida 2" xfId="371" xr:uid="{00000000-0005-0000-0000-0000A60A0000}"/>
    <cellStyle name="Salida 2 10" xfId="2998" xr:uid="{00000000-0005-0000-0000-0000A70A0000}"/>
    <cellStyle name="Salida 2 11" xfId="3149" xr:uid="{00000000-0005-0000-0000-0000A80A0000}"/>
    <cellStyle name="Salida 2 12" xfId="3267" xr:uid="{00000000-0005-0000-0000-0000A90A0000}"/>
    <cellStyle name="Salida 2 2" xfId="1111" xr:uid="{00000000-0005-0000-0000-0000AA0A0000}"/>
    <cellStyle name="Salida 2 2 10" xfId="3150" xr:uid="{00000000-0005-0000-0000-0000AB0A0000}"/>
    <cellStyle name="Salida 2 2 11" xfId="3268" xr:uid="{00000000-0005-0000-0000-0000AC0A0000}"/>
    <cellStyle name="Salida 2 2 2" xfId="1112" xr:uid="{00000000-0005-0000-0000-0000AD0A0000}"/>
    <cellStyle name="Salida 2 2 3" xfId="1744" xr:uid="{00000000-0005-0000-0000-0000AE0A0000}"/>
    <cellStyle name="Salida 2 2 4" xfId="1981" xr:uid="{00000000-0005-0000-0000-0000AF0A0000}"/>
    <cellStyle name="Salida 2 2 5" xfId="2205" xr:uid="{00000000-0005-0000-0000-0000B00A0000}"/>
    <cellStyle name="Salida 2 2 6" xfId="2419" xr:uid="{00000000-0005-0000-0000-0000B10A0000}"/>
    <cellStyle name="Salida 2 2 7" xfId="2623" xr:uid="{00000000-0005-0000-0000-0000B20A0000}"/>
    <cellStyle name="Salida 2 2 8" xfId="2817" xr:uid="{00000000-0005-0000-0000-0000B30A0000}"/>
    <cellStyle name="Salida 2 2 9" xfId="2999" xr:uid="{00000000-0005-0000-0000-0000B40A0000}"/>
    <cellStyle name="Salida 2 3" xfId="1113" xr:uid="{00000000-0005-0000-0000-0000B50A0000}"/>
    <cellStyle name="Salida 2 4" xfId="1743" xr:uid="{00000000-0005-0000-0000-0000B60A0000}"/>
    <cellStyle name="Salida 2 5" xfId="1980" xr:uid="{00000000-0005-0000-0000-0000B70A0000}"/>
    <cellStyle name="Salida 2 6" xfId="2204" xr:uid="{00000000-0005-0000-0000-0000B80A0000}"/>
    <cellStyle name="Salida 2 7" xfId="2418" xr:uid="{00000000-0005-0000-0000-0000B90A0000}"/>
    <cellStyle name="Salida 2 8" xfId="2622" xr:uid="{00000000-0005-0000-0000-0000BA0A0000}"/>
    <cellStyle name="Salida 2 9" xfId="2816" xr:uid="{00000000-0005-0000-0000-0000BB0A0000}"/>
    <cellStyle name="Salida 3" xfId="372" xr:uid="{00000000-0005-0000-0000-0000BC0A0000}"/>
    <cellStyle name="Salida 3 10" xfId="3001" xr:uid="{00000000-0005-0000-0000-0000BD0A0000}"/>
    <cellStyle name="Salida 3 11" xfId="3152" xr:uid="{00000000-0005-0000-0000-0000BE0A0000}"/>
    <cellStyle name="Salida 3 12" xfId="3269" xr:uid="{00000000-0005-0000-0000-0000BF0A0000}"/>
    <cellStyle name="Salida 3 2" xfId="1114" xr:uid="{00000000-0005-0000-0000-0000C00A0000}"/>
    <cellStyle name="Salida 3 2 10" xfId="3153" xr:uid="{00000000-0005-0000-0000-0000C10A0000}"/>
    <cellStyle name="Salida 3 2 11" xfId="3270" xr:uid="{00000000-0005-0000-0000-0000C20A0000}"/>
    <cellStyle name="Salida 3 2 2" xfId="1115" xr:uid="{00000000-0005-0000-0000-0000C30A0000}"/>
    <cellStyle name="Salida 3 2 3" xfId="1747" xr:uid="{00000000-0005-0000-0000-0000C40A0000}"/>
    <cellStyle name="Salida 3 2 4" xfId="1984" xr:uid="{00000000-0005-0000-0000-0000C50A0000}"/>
    <cellStyle name="Salida 3 2 5" xfId="2208" xr:uid="{00000000-0005-0000-0000-0000C60A0000}"/>
    <cellStyle name="Salida 3 2 6" xfId="2422" xr:uid="{00000000-0005-0000-0000-0000C70A0000}"/>
    <cellStyle name="Salida 3 2 7" xfId="2626" xr:uid="{00000000-0005-0000-0000-0000C80A0000}"/>
    <cellStyle name="Salida 3 2 8" xfId="2820" xr:uid="{00000000-0005-0000-0000-0000C90A0000}"/>
    <cellStyle name="Salida 3 2 9" xfId="3002" xr:uid="{00000000-0005-0000-0000-0000CA0A0000}"/>
    <cellStyle name="Salida 3 3" xfId="1116" xr:uid="{00000000-0005-0000-0000-0000CB0A0000}"/>
    <cellStyle name="Salida 3 4" xfId="1746" xr:uid="{00000000-0005-0000-0000-0000CC0A0000}"/>
    <cellStyle name="Salida 3 5" xfId="1983" xr:uid="{00000000-0005-0000-0000-0000CD0A0000}"/>
    <cellStyle name="Salida 3 6" xfId="2207" xr:uid="{00000000-0005-0000-0000-0000CE0A0000}"/>
    <cellStyle name="Salida 3 7" xfId="2421" xr:uid="{00000000-0005-0000-0000-0000CF0A0000}"/>
    <cellStyle name="Salida 3 8" xfId="2625" xr:uid="{00000000-0005-0000-0000-0000D00A0000}"/>
    <cellStyle name="Salida 3 9" xfId="2819" xr:uid="{00000000-0005-0000-0000-0000D10A0000}"/>
    <cellStyle name="Salida 4" xfId="373" xr:uid="{00000000-0005-0000-0000-0000D20A0000}"/>
    <cellStyle name="Salida 5" xfId="374" xr:uid="{00000000-0005-0000-0000-0000D30A0000}"/>
    <cellStyle name="Salida 6" xfId="375" xr:uid="{00000000-0005-0000-0000-0000D40A0000}"/>
    <cellStyle name="Salida 7" xfId="1110" xr:uid="{00000000-0005-0000-0000-0000D50A0000}"/>
    <cellStyle name="Salida 8" xfId="1742" xr:uid="{00000000-0005-0000-0000-0000D60A0000}"/>
    <cellStyle name="Salida 9" xfId="1979" xr:uid="{00000000-0005-0000-0000-0000D70A0000}"/>
    <cellStyle name="SAPBEXaggData" xfId="376" xr:uid="{00000000-0005-0000-0000-0000D80A0000}"/>
    <cellStyle name="SAPBEXaggData 10" xfId="3155" xr:uid="{00000000-0005-0000-0000-0000D90A0000}"/>
    <cellStyle name="SAPBEXaggData 11" xfId="3271" xr:uid="{00000000-0005-0000-0000-0000DA0A0000}"/>
    <cellStyle name="SAPBEXaggData 2" xfId="1120" xr:uid="{00000000-0005-0000-0000-0000DB0A0000}"/>
    <cellStyle name="SAPBEXaggData 3" xfId="1751" xr:uid="{00000000-0005-0000-0000-0000DC0A0000}"/>
    <cellStyle name="SAPBEXaggData 4" xfId="1988" xr:uid="{00000000-0005-0000-0000-0000DD0A0000}"/>
    <cellStyle name="SAPBEXaggData 5" xfId="2210" xr:uid="{00000000-0005-0000-0000-0000DE0A0000}"/>
    <cellStyle name="SAPBEXaggData 6" xfId="2424" xr:uid="{00000000-0005-0000-0000-0000DF0A0000}"/>
    <cellStyle name="SAPBEXaggData 7" xfId="2628" xr:uid="{00000000-0005-0000-0000-0000E00A0000}"/>
    <cellStyle name="SAPBEXaggData 8" xfId="2822" xr:uid="{00000000-0005-0000-0000-0000E10A0000}"/>
    <cellStyle name="SAPBEXaggData 9" xfId="3004" xr:uid="{00000000-0005-0000-0000-0000E20A0000}"/>
    <cellStyle name="SAPBEXaggDataEmph" xfId="377" xr:uid="{00000000-0005-0000-0000-0000E30A0000}"/>
    <cellStyle name="SAPBEXaggDataEmph 10" xfId="3005" xr:uid="{00000000-0005-0000-0000-0000E40A0000}"/>
    <cellStyle name="SAPBEXaggDataEmph 11" xfId="3156" xr:uid="{00000000-0005-0000-0000-0000E50A0000}"/>
    <cellStyle name="SAPBEXaggDataEmph 12" xfId="3272" xr:uid="{00000000-0005-0000-0000-0000E60A0000}"/>
    <cellStyle name="SAPBEXaggDataEmph 2" xfId="1121" xr:uid="{00000000-0005-0000-0000-0000E70A0000}"/>
    <cellStyle name="SAPBEXaggDataEmph 3" xfId="1123" xr:uid="{00000000-0005-0000-0000-0000E80A0000}"/>
    <cellStyle name="SAPBEXaggDataEmph 4" xfId="1752" xr:uid="{00000000-0005-0000-0000-0000E90A0000}"/>
    <cellStyle name="SAPBEXaggDataEmph 5" xfId="1989" xr:uid="{00000000-0005-0000-0000-0000EA0A0000}"/>
    <cellStyle name="SAPBEXaggDataEmph 6" xfId="2211" xr:uid="{00000000-0005-0000-0000-0000EB0A0000}"/>
    <cellStyle name="SAPBEXaggDataEmph 7" xfId="2425" xr:uid="{00000000-0005-0000-0000-0000EC0A0000}"/>
    <cellStyle name="SAPBEXaggDataEmph 8" xfId="2629" xr:uid="{00000000-0005-0000-0000-0000ED0A0000}"/>
    <cellStyle name="SAPBEXaggDataEmph 9" xfId="2823" xr:uid="{00000000-0005-0000-0000-0000EE0A0000}"/>
    <cellStyle name="SAPBEXaggExc1" xfId="1124" xr:uid="{00000000-0005-0000-0000-0000EF0A0000}"/>
    <cellStyle name="SAPBEXaggExc1Emph" xfId="1125" xr:uid="{00000000-0005-0000-0000-0000F00A0000}"/>
    <cellStyle name="SAPBEXaggExc2" xfId="1126" xr:uid="{00000000-0005-0000-0000-0000F10A0000}"/>
    <cellStyle name="SAPBEXaggExc2Emph" xfId="1127" xr:uid="{00000000-0005-0000-0000-0000F20A0000}"/>
    <cellStyle name="SAPBEXaggItem" xfId="378" xr:uid="{00000000-0005-0000-0000-0000F30A0000}"/>
    <cellStyle name="SAPBEXaggItem 10" xfId="3010" xr:uid="{00000000-0005-0000-0000-0000F40A0000}"/>
    <cellStyle name="SAPBEXaggItem 11" xfId="3161" xr:uid="{00000000-0005-0000-0000-0000F50A0000}"/>
    <cellStyle name="SAPBEXaggItem 12" xfId="3274" xr:uid="{00000000-0005-0000-0000-0000F60A0000}"/>
    <cellStyle name="SAPBEXaggItem 2" xfId="1128" xr:uid="{00000000-0005-0000-0000-0000F70A0000}"/>
    <cellStyle name="SAPBEXaggItem 3" xfId="1130" xr:uid="{00000000-0005-0000-0000-0000F80A0000}"/>
    <cellStyle name="SAPBEXaggItem 4" xfId="1758" xr:uid="{00000000-0005-0000-0000-0000F90A0000}"/>
    <cellStyle name="SAPBEXaggItem 5" xfId="1995" xr:uid="{00000000-0005-0000-0000-0000FA0A0000}"/>
    <cellStyle name="SAPBEXaggItem 6" xfId="2217" xr:uid="{00000000-0005-0000-0000-0000FB0A0000}"/>
    <cellStyle name="SAPBEXaggItem 7" xfId="2431" xr:uid="{00000000-0005-0000-0000-0000FC0A0000}"/>
    <cellStyle name="SAPBEXaggItem 8" xfId="2635" xr:uid="{00000000-0005-0000-0000-0000FD0A0000}"/>
    <cellStyle name="SAPBEXaggItem 9" xfId="2829" xr:uid="{00000000-0005-0000-0000-0000FE0A0000}"/>
    <cellStyle name="SAPBEXaggItemX" xfId="3457" xr:uid="{00000000-0005-0000-0000-0000FF0A0000}"/>
    <cellStyle name="SAPBEXbackground" xfId="1131" xr:uid="{00000000-0005-0000-0000-0000000B0000}"/>
    <cellStyle name="SAPBEXchaText" xfId="379" xr:uid="{00000000-0005-0000-0000-0000010B0000}"/>
    <cellStyle name="SAPBEXchaText 10" xfId="3013" xr:uid="{00000000-0005-0000-0000-0000020B0000}"/>
    <cellStyle name="SAPBEXchaText 11" xfId="3163" xr:uid="{00000000-0005-0000-0000-0000030B0000}"/>
    <cellStyle name="SAPBEXchaText 12" xfId="3275" xr:uid="{00000000-0005-0000-0000-0000040B0000}"/>
    <cellStyle name="SAPBEXchaText 2" xfId="1132" xr:uid="{00000000-0005-0000-0000-0000050B0000}"/>
    <cellStyle name="SAPBEXchaText 3" xfId="1134" xr:uid="{00000000-0005-0000-0000-0000060B0000}"/>
    <cellStyle name="SAPBEXchaText 4" xfId="1762" xr:uid="{00000000-0005-0000-0000-0000070B0000}"/>
    <cellStyle name="SAPBEXchaText 5" xfId="1999" xr:uid="{00000000-0005-0000-0000-0000080B0000}"/>
    <cellStyle name="SAPBEXchaText 6" xfId="2220" xr:uid="{00000000-0005-0000-0000-0000090B0000}"/>
    <cellStyle name="SAPBEXchaText 7" xfId="2434" xr:uid="{00000000-0005-0000-0000-00000A0B0000}"/>
    <cellStyle name="SAPBEXchaText 8" xfId="2638" xr:uid="{00000000-0005-0000-0000-00000B0B0000}"/>
    <cellStyle name="SAPBEXchaText 9" xfId="2831" xr:uid="{00000000-0005-0000-0000-00000C0B0000}"/>
    <cellStyle name="SAPBEXexcBad" xfId="1135" xr:uid="{00000000-0005-0000-0000-00000D0B0000}"/>
    <cellStyle name="SAPBEXexcBad 2" xfId="1136" xr:uid="{00000000-0005-0000-0000-00000E0B0000}"/>
    <cellStyle name="SAPBEXexcBad 3" xfId="1137" xr:uid="{00000000-0005-0000-0000-00000F0B0000}"/>
    <cellStyle name="SAPBEXexcBad7" xfId="380" xr:uid="{00000000-0005-0000-0000-0000100B0000}"/>
    <cellStyle name="SAPBEXexcBad8" xfId="381" xr:uid="{00000000-0005-0000-0000-0000110B0000}"/>
    <cellStyle name="SAPBEXexcBad9" xfId="382" xr:uid="{00000000-0005-0000-0000-0000120B0000}"/>
    <cellStyle name="SAPBEXexcCritical" xfId="1138" xr:uid="{00000000-0005-0000-0000-0000130B0000}"/>
    <cellStyle name="SAPBEXexcCritical 2" xfId="1139" xr:uid="{00000000-0005-0000-0000-0000140B0000}"/>
    <cellStyle name="SAPBEXexcCritical 3" xfId="1140" xr:uid="{00000000-0005-0000-0000-0000150B0000}"/>
    <cellStyle name="SAPBEXexcCritical4" xfId="383" xr:uid="{00000000-0005-0000-0000-0000160B0000}"/>
    <cellStyle name="SAPBEXexcCritical5" xfId="384" xr:uid="{00000000-0005-0000-0000-0000170B0000}"/>
    <cellStyle name="SAPBEXexcCritical6" xfId="385" xr:uid="{00000000-0005-0000-0000-0000180B0000}"/>
    <cellStyle name="SAPBEXexcGood" xfId="1141" xr:uid="{00000000-0005-0000-0000-0000190B0000}"/>
    <cellStyle name="SAPBEXexcGood 2" xfId="1142" xr:uid="{00000000-0005-0000-0000-00001A0B0000}"/>
    <cellStyle name="SAPBEXexcGood 3" xfId="1143" xr:uid="{00000000-0005-0000-0000-00001B0B0000}"/>
    <cellStyle name="SAPBEXexcGood1" xfId="386" xr:uid="{00000000-0005-0000-0000-00001C0B0000}"/>
    <cellStyle name="SAPBEXexcGood2" xfId="387" xr:uid="{00000000-0005-0000-0000-00001D0B0000}"/>
    <cellStyle name="SAPBEXexcGood3" xfId="388" xr:uid="{00000000-0005-0000-0000-00001E0B0000}"/>
    <cellStyle name="SAPBEXexcVeryBad" xfId="1144" xr:uid="{00000000-0005-0000-0000-00001F0B0000}"/>
    <cellStyle name="SAPBEXexcVeryBad 2" xfId="1145" xr:uid="{00000000-0005-0000-0000-0000200B0000}"/>
    <cellStyle name="SAPBEXexcVeryBad 3" xfId="1146" xr:uid="{00000000-0005-0000-0000-0000210B0000}"/>
    <cellStyle name="SAPBEXfilterDrill" xfId="389" xr:uid="{00000000-0005-0000-0000-0000220B0000}"/>
    <cellStyle name="SAPBEXfilterDrill 10" xfId="3022" xr:uid="{00000000-0005-0000-0000-0000230B0000}"/>
    <cellStyle name="SAPBEXfilterDrill 11" xfId="3171" xr:uid="{00000000-0005-0000-0000-0000240B0000}"/>
    <cellStyle name="SAPBEXfilterDrill 12" xfId="3276" xr:uid="{00000000-0005-0000-0000-0000250B0000}"/>
    <cellStyle name="SAPBEXfilterDrill 2" xfId="1147" xr:uid="{00000000-0005-0000-0000-0000260B0000}"/>
    <cellStyle name="SAPBEXfilterDrill 3" xfId="1149" xr:uid="{00000000-0005-0000-0000-0000270B0000}"/>
    <cellStyle name="SAPBEXfilterDrill 4" xfId="1777" xr:uid="{00000000-0005-0000-0000-0000280B0000}"/>
    <cellStyle name="SAPBEXfilterDrill 5" xfId="2013" xr:uid="{00000000-0005-0000-0000-0000290B0000}"/>
    <cellStyle name="SAPBEXfilterDrill 6" xfId="2232" xr:uid="{00000000-0005-0000-0000-00002A0B0000}"/>
    <cellStyle name="SAPBEXfilterDrill 7" xfId="2446" xr:uid="{00000000-0005-0000-0000-00002B0B0000}"/>
    <cellStyle name="SAPBEXfilterDrill 8" xfId="2649" xr:uid="{00000000-0005-0000-0000-00002C0B0000}"/>
    <cellStyle name="SAPBEXfilterDrill 9" xfId="2842" xr:uid="{00000000-0005-0000-0000-00002D0B0000}"/>
    <cellStyle name="SAPBEXfilterItem" xfId="390" xr:uid="{00000000-0005-0000-0000-00002E0B0000}"/>
    <cellStyle name="SAPBEXfilterItem 10" xfId="3173" xr:uid="{00000000-0005-0000-0000-00002F0B0000}"/>
    <cellStyle name="SAPBEXfilterItem 11" xfId="3277" xr:uid="{00000000-0005-0000-0000-0000300B0000}"/>
    <cellStyle name="SAPBEXfilterItem 2" xfId="1150" xr:uid="{00000000-0005-0000-0000-0000310B0000}"/>
    <cellStyle name="SAPBEXfilterItem 3" xfId="1780" xr:uid="{00000000-0005-0000-0000-0000320B0000}"/>
    <cellStyle name="SAPBEXfilterItem 4" xfId="2016" xr:uid="{00000000-0005-0000-0000-0000330B0000}"/>
    <cellStyle name="SAPBEXfilterItem 5" xfId="2235" xr:uid="{00000000-0005-0000-0000-0000340B0000}"/>
    <cellStyle name="SAPBEXfilterItem 6" xfId="2448" xr:uid="{00000000-0005-0000-0000-0000350B0000}"/>
    <cellStyle name="SAPBEXfilterItem 7" xfId="2651" xr:uid="{00000000-0005-0000-0000-0000360B0000}"/>
    <cellStyle name="SAPBEXfilterItem 8" xfId="2844" xr:uid="{00000000-0005-0000-0000-0000370B0000}"/>
    <cellStyle name="SAPBEXfilterItem 9" xfId="3024" xr:uid="{00000000-0005-0000-0000-0000380B0000}"/>
    <cellStyle name="SAPBEXfilterText" xfId="391" xr:uid="{00000000-0005-0000-0000-0000390B0000}"/>
    <cellStyle name="SAPBEXfilterText 10" xfId="3025" xr:uid="{00000000-0005-0000-0000-00003A0B0000}"/>
    <cellStyle name="SAPBEXfilterText 11" xfId="3174" xr:uid="{00000000-0005-0000-0000-00003B0B0000}"/>
    <cellStyle name="SAPBEXfilterText 12" xfId="3278" xr:uid="{00000000-0005-0000-0000-00003C0B0000}"/>
    <cellStyle name="SAPBEXfilterText 2" xfId="1151" xr:uid="{00000000-0005-0000-0000-00003D0B0000}"/>
    <cellStyle name="SAPBEXfilterText 3" xfId="1153" xr:uid="{00000000-0005-0000-0000-00003E0B0000}"/>
    <cellStyle name="SAPBEXfilterText 4" xfId="1781" xr:uid="{00000000-0005-0000-0000-00003F0B0000}"/>
    <cellStyle name="SAPBEXfilterText 5" xfId="2017" xr:uid="{00000000-0005-0000-0000-0000400B0000}"/>
    <cellStyle name="SAPBEXfilterText 6" xfId="2236" xr:uid="{00000000-0005-0000-0000-0000410B0000}"/>
    <cellStyle name="SAPBEXfilterText 7" xfId="2449" xr:uid="{00000000-0005-0000-0000-0000420B0000}"/>
    <cellStyle name="SAPBEXfilterText 8" xfId="2652" xr:uid="{00000000-0005-0000-0000-0000430B0000}"/>
    <cellStyle name="SAPBEXfilterText 9" xfId="2845" xr:uid="{00000000-0005-0000-0000-0000440B0000}"/>
    <cellStyle name="SAPBEXformats" xfId="392" xr:uid="{00000000-0005-0000-0000-0000450B0000}"/>
    <cellStyle name="SAPBEXformats 10" xfId="3028" xr:uid="{00000000-0005-0000-0000-0000460B0000}"/>
    <cellStyle name="SAPBEXformats 11" xfId="3177" xr:uid="{00000000-0005-0000-0000-0000470B0000}"/>
    <cellStyle name="SAPBEXformats 12" xfId="3279" xr:uid="{00000000-0005-0000-0000-0000480B0000}"/>
    <cellStyle name="SAPBEXformats 2" xfId="1154" xr:uid="{00000000-0005-0000-0000-0000490B0000}"/>
    <cellStyle name="SAPBEXformats 3" xfId="1156" xr:uid="{00000000-0005-0000-0000-00004A0B0000}"/>
    <cellStyle name="SAPBEXformats 4" xfId="1784" xr:uid="{00000000-0005-0000-0000-00004B0B0000}"/>
    <cellStyle name="SAPBEXformats 5" xfId="2020" xr:uid="{00000000-0005-0000-0000-00004C0B0000}"/>
    <cellStyle name="SAPBEXformats 6" xfId="2239" xr:uid="{00000000-0005-0000-0000-00004D0B0000}"/>
    <cellStyle name="SAPBEXformats 7" xfId="2452" xr:uid="{00000000-0005-0000-0000-00004E0B0000}"/>
    <cellStyle name="SAPBEXformats 8" xfId="2655" xr:uid="{00000000-0005-0000-0000-00004F0B0000}"/>
    <cellStyle name="SAPBEXformats 9" xfId="2848" xr:uid="{00000000-0005-0000-0000-0000500B0000}"/>
    <cellStyle name="SAPBEXheaderData" xfId="1157" xr:uid="{00000000-0005-0000-0000-0000510B0000}"/>
    <cellStyle name="SAPBEXheaderData 2" xfId="1158" xr:uid="{00000000-0005-0000-0000-0000520B0000}"/>
    <cellStyle name="SAPBEXheaderData 3" xfId="1159" xr:uid="{00000000-0005-0000-0000-0000530B0000}"/>
    <cellStyle name="SAPBEXheaderItem" xfId="393" xr:uid="{00000000-0005-0000-0000-0000540B0000}"/>
    <cellStyle name="SAPBEXheaderItem 10" xfId="3032" xr:uid="{00000000-0005-0000-0000-0000550B0000}"/>
    <cellStyle name="SAPBEXheaderItem 11" xfId="3179" xr:uid="{00000000-0005-0000-0000-0000560B0000}"/>
    <cellStyle name="SAPBEXheaderItem 12" xfId="3280" xr:uid="{00000000-0005-0000-0000-0000570B0000}"/>
    <cellStyle name="SAPBEXheaderItem 13" xfId="2612" xr:uid="{00000000-0005-0000-0000-0000580B0000}"/>
    <cellStyle name="SAPBEXheaderItem 14" xfId="3302" xr:uid="{00000000-0005-0000-0000-0000590B0000}"/>
    <cellStyle name="SAPBEXheaderItem 2" xfId="1160" xr:uid="{00000000-0005-0000-0000-00005A0B0000}"/>
    <cellStyle name="SAPBEXheaderItem 3" xfId="1162" xr:uid="{00000000-0005-0000-0000-00005B0B0000}"/>
    <cellStyle name="SAPBEXheaderItem 4" xfId="1790" xr:uid="{00000000-0005-0000-0000-00005C0B0000}"/>
    <cellStyle name="SAPBEXheaderItem 5" xfId="2026" xr:uid="{00000000-0005-0000-0000-00005D0B0000}"/>
    <cellStyle name="SAPBEXheaderItem 6" xfId="2245" xr:uid="{00000000-0005-0000-0000-00005E0B0000}"/>
    <cellStyle name="SAPBEXheaderItem 7" xfId="2457" xr:uid="{00000000-0005-0000-0000-00005F0B0000}"/>
    <cellStyle name="SAPBEXheaderItem 8" xfId="2660" xr:uid="{00000000-0005-0000-0000-0000600B0000}"/>
    <cellStyle name="SAPBEXheaderItem 9" xfId="2853" xr:uid="{00000000-0005-0000-0000-0000610B0000}"/>
    <cellStyle name="SAPBEXheaderRowOne" xfId="1163" xr:uid="{00000000-0005-0000-0000-0000620B0000}"/>
    <cellStyle name="SAPBEXheaderRowThree" xfId="1164" xr:uid="{00000000-0005-0000-0000-0000630B0000}"/>
    <cellStyle name="SAPBEXheaderRowThree 2" xfId="1165" xr:uid="{00000000-0005-0000-0000-0000640B0000}"/>
    <cellStyle name="SAPBEXheaderRowThree 3" xfId="1166" xr:uid="{00000000-0005-0000-0000-0000650B0000}"/>
    <cellStyle name="SAPBEXheaderRowTwo" xfId="1167" xr:uid="{00000000-0005-0000-0000-0000660B0000}"/>
    <cellStyle name="SAPBEXheaderRowTwo 2" xfId="1168" xr:uid="{00000000-0005-0000-0000-0000670B0000}"/>
    <cellStyle name="SAPBEXheaderRowTwo 3" xfId="1169" xr:uid="{00000000-0005-0000-0000-0000680B0000}"/>
    <cellStyle name="SAPBEXheaderSingleRow" xfId="1170" xr:uid="{00000000-0005-0000-0000-0000690B0000}"/>
    <cellStyle name="SAPBEXheaderSingleRow 2" xfId="1171" xr:uid="{00000000-0005-0000-0000-00006A0B0000}"/>
    <cellStyle name="SAPBEXheaderSingleRow 3" xfId="1172" xr:uid="{00000000-0005-0000-0000-00006B0B0000}"/>
    <cellStyle name="SAPBEXheaderText" xfId="394" xr:uid="{00000000-0005-0000-0000-00006C0B0000}"/>
    <cellStyle name="SAPBEXheaderText 10" xfId="3039" xr:uid="{00000000-0005-0000-0000-00006D0B0000}"/>
    <cellStyle name="SAPBEXheaderText 11" xfId="3186" xr:uid="{00000000-0005-0000-0000-00006E0B0000}"/>
    <cellStyle name="SAPBEXheaderText 12" xfId="3282" xr:uid="{00000000-0005-0000-0000-00006F0B0000}"/>
    <cellStyle name="SAPBEXheaderText 13" xfId="2609" xr:uid="{00000000-0005-0000-0000-0000700B0000}"/>
    <cellStyle name="SAPBEXheaderText 14" xfId="3306" xr:uid="{00000000-0005-0000-0000-0000710B0000}"/>
    <cellStyle name="SAPBEXheaderText 2" xfId="1173" xr:uid="{00000000-0005-0000-0000-0000720B0000}"/>
    <cellStyle name="SAPBEXheaderText 3" xfId="1175" xr:uid="{00000000-0005-0000-0000-0000730B0000}"/>
    <cellStyle name="SAPBEXheaderText 4" xfId="1803" xr:uid="{00000000-0005-0000-0000-0000740B0000}"/>
    <cellStyle name="SAPBEXheaderText 5" xfId="2039" xr:uid="{00000000-0005-0000-0000-0000750B0000}"/>
    <cellStyle name="SAPBEXheaderText 6" xfId="2258" xr:uid="{00000000-0005-0000-0000-0000760B0000}"/>
    <cellStyle name="SAPBEXheaderText 7" xfId="2469" xr:uid="{00000000-0005-0000-0000-0000770B0000}"/>
    <cellStyle name="SAPBEXheaderText 8" xfId="2671" xr:uid="{00000000-0005-0000-0000-0000780B0000}"/>
    <cellStyle name="SAPBEXheaderText 9" xfId="2864" xr:uid="{00000000-0005-0000-0000-0000790B0000}"/>
    <cellStyle name="SAPBEXHLevel0" xfId="3458" xr:uid="{00000000-0005-0000-0000-00007A0B0000}"/>
    <cellStyle name="SAPBEXHLevel0X" xfId="3459" xr:uid="{00000000-0005-0000-0000-00007B0B0000}"/>
    <cellStyle name="SAPBEXHLevel1" xfId="3460" xr:uid="{00000000-0005-0000-0000-00007C0B0000}"/>
    <cellStyle name="SAPBEXHLevel1X" xfId="3461" xr:uid="{00000000-0005-0000-0000-00007D0B0000}"/>
    <cellStyle name="SAPBEXHLevel2" xfId="3462" xr:uid="{00000000-0005-0000-0000-00007E0B0000}"/>
    <cellStyle name="SAPBEXHLevel2X" xfId="3463" xr:uid="{00000000-0005-0000-0000-00007F0B0000}"/>
    <cellStyle name="SAPBEXHLevel3" xfId="3464" xr:uid="{00000000-0005-0000-0000-0000800B0000}"/>
    <cellStyle name="SAPBEXHLevel3X" xfId="3465" xr:uid="{00000000-0005-0000-0000-0000810B0000}"/>
    <cellStyle name="SAPBEXinputData" xfId="3466" xr:uid="{00000000-0005-0000-0000-0000820B0000}"/>
    <cellStyle name="SAPBEXresData" xfId="395" xr:uid="{00000000-0005-0000-0000-0000830B0000}"/>
    <cellStyle name="SAPBEXresData 10" xfId="3042" xr:uid="{00000000-0005-0000-0000-0000840B0000}"/>
    <cellStyle name="SAPBEXresData 11" xfId="3189" xr:uid="{00000000-0005-0000-0000-0000850B0000}"/>
    <cellStyle name="SAPBEXresData 12" xfId="3284" xr:uid="{00000000-0005-0000-0000-0000860B0000}"/>
    <cellStyle name="SAPBEXresData 2" xfId="1176" xr:uid="{00000000-0005-0000-0000-0000870B0000}"/>
    <cellStyle name="SAPBEXresData 3" xfId="1178" xr:uid="{00000000-0005-0000-0000-0000880B0000}"/>
    <cellStyle name="SAPBEXresData 4" xfId="1806" xr:uid="{00000000-0005-0000-0000-0000890B0000}"/>
    <cellStyle name="SAPBEXresData 5" xfId="2042" xr:uid="{00000000-0005-0000-0000-00008A0B0000}"/>
    <cellStyle name="SAPBEXresData 6" xfId="2261" xr:uid="{00000000-0005-0000-0000-00008B0B0000}"/>
    <cellStyle name="SAPBEXresData 7" xfId="2472" xr:uid="{00000000-0005-0000-0000-00008C0B0000}"/>
    <cellStyle name="SAPBEXresData 8" xfId="2674" xr:uid="{00000000-0005-0000-0000-00008D0B0000}"/>
    <cellStyle name="SAPBEXresData 9" xfId="2867" xr:uid="{00000000-0005-0000-0000-00008E0B0000}"/>
    <cellStyle name="SAPBEXresDataEmph" xfId="396" xr:uid="{00000000-0005-0000-0000-00008F0B0000}"/>
    <cellStyle name="SAPBEXresDataEmph 10" xfId="3045" xr:uid="{00000000-0005-0000-0000-0000900B0000}"/>
    <cellStyle name="SAPBEXresDataEmph 11" xfId="3191" xr:uid="{00000000-0005-0000-0000-0000910B0000}"/>
    <cellStyle name="SAPBEXresDataEmph 12" xfId="3287" xr:uid="{00000000-0005-0000-0000-0000920B0000}"/>
    <cellStyle name="SAPBEXresDataEmph 2" xfId="1179" xr:uid="{00000000-0005-0000-0000-0000930B0000}"/>
    <cellStyle name="SAPBEXresDataEmph 3" xfId="1181" xr:uid="{00000000-0005-0000-0000-0000940B0000}"/>
    <cellStyle name="SAPBEXresDataEmph 4" xfId="1809" xr:uid="{00000000-0005-0000-0000-0000950B0000}"/>
    <cellStyle name="SAPBEXresDataEmph 5" xfId="2045" xr:uid="{00000000-0005-0000-0000-0000960B0000}"/>
    <cellStyle name="SAPBEXresDataEmph 6" xfId="2264" xr:uid="{00000000-0005-0000-0000-0000970B0000}"/>
    <cellStyle name="SAPBEXresDataEmph 7" xfId="2475" xr:uid="{00000000-0005-0000-0000-0000980B0000}"/>
    <cellStyle name="SAPBEXresDataEmph 8" xfId="2677" xr:uid="{00000000-0005-0000-0000-0000990B0000}"/>
    <cellStyle name="SAPBEXresDataEmph 9" xfId="2870" xr:uid="{00000000-0005-0000-0000-00009A0B0000}"/>
    <cellStyle name="SAPBEXresExc1" xfId="1182" xr:uid="{00000000-0005-0000-0000-00009B0B0000}"/>
    <cellStyle name="SAPBEXresExc1Emph" xfId="1183" xr:uid="{00000000-0005-0000-0000-00009C0B0000}"/>
    <cellStyle name="SAPBEXresExc2" xfId="1184" xr:uid="{00000000-0005-0000-0000-00009D0B0000}"/>
    <cellStyle name="SAPBEXresExc2Emph" xfId="1185" xr:uid="{00000000-0005-0000-0000-00009E0B0000}"/>
    <cellStyle name="SAPBEXresItem" xfId="397" xr:uid="{00000000-0005-0000-0000-00009F0B0000}"/>
    <cellStyle name="SAPBEXresItem 10" xfId="3051" xr:uid="{00000000-0005-0000-0000-0000A00B0000}"/>
    <cellStyle name="SAPBEXresItem 11" xfId="3192" xr:uid="{00000000-0005-0000-0000-0000A10B0000}"/>
    <cellStyle name="SAPBEXresItem 12" xfId="3289" xr:uid="{00000000-0005-0000-0000-0000A20B0000}"/>
    <cellStyle name="SAPBEXresItem 2" xfId="1186" xr:uid="{00000000-0005-0000-0000-0000A30B0000}"/>
    <cellStyle name="SAPBEXresItem 3" xfId="1188" xr:uid="{00000000-0005-0000-0000-0000A40B0000}"/>
    <cellStyle name="SAPBEXresItem 4" xfId="1816" xr:uid="{00000000-0005-0000-0000-0000A50B0000}"/>
    <cellStyle name="SAPBEXresItem 5" xfId="2052" xr:uid="{00000000-0005-0000-0000-0000A60B0000}"/>
    <cellStyle name="SAPBEXresItem 6" xfId="2271" xr:uid="{00000000-0005-0000-0000-0000A70B0000}"/>
    <cellStyle name="SAPBEXresItem 7" xfId="2482" xr:uid="{00000000-0005-0000-0000-0000A80B0000}"/>
    <cellStyle name="SAPBEXresItem 8" xfId="2683" xr:uid="{00000000-0005-0000-0000-0000A90B0000}"/>
    <cellStyle name="SAPBEXresItem 9" xfId="2876" xr:uid="{00000000-0005-0000-0000-0000AA0B0000}"/>
    <cellStyle name="SAPBEXresItemX" xfId="3467" xr:uid="{00000000-0005-0000-0000-0000AB0B0000}"/>
    <cellStyle name="SAPBEXstdData" xfId="398" xr:uid="{00000000-0005-0000-0000-0000AC0B0000}"/>
    <cellStyle name="SAPBEXstdData 10" xfId="3052" xr:uid="{00000000-0005-0000-0000-0000AD0B0000}"/>
    <cellStyle name="SAPBEXstdData 11" xfId="3193" xr:uid="{00000000-0005-0000-0000-0000AE0B0000}"/>
    <cellStyle name="SAPBEXstdData 12" xfId="3290" xr:uid="{00000000-0005-0000-0000-0000AF0B0000}"/>
    <cellStyle name="SAPBEXstdData 2" xfId="1189" xr:uid="{00000000-0005-0000-0000-0000B00B0000}"/>
    <cellStyle name="SAPBEXstdData 3" xfId="1191" xr:uid="{00000000-0005-0000-0000-0000B10B0000}"/>
    <cellStyle name="SAPBEXstdData 4" xfId="1819" xr:uid="{00000000-0005-0000-0000-0000B20B0000}"/>
    <cellStyle name="SAPBEXstdData 5" xfId="2054" xr:uid="{00000000-0005-0000-0000-0000B30B0000}"/>
    <cellStyle name="SAPBEXstdData 6" xfId="2273" xr:uid="{00000000-0005-0000-0000-0000B40B0000}"/>
    <cellStyle name="SAPBEXstdData 7" xfId="2483" xr:uid="{00000000-0005-0000-0000-0000B50B0000}"/>
    <cellStyle name="SAPBEXstdData 8" xfId="2684" xr:uid="{00000000-0005-0000-0000-0000B60B0000}"/>
    <cellStyle name="SAPBEXstdData 9" xfId="2877" xr:uid="{00000000-0005-0000-0000-0000B70B0000}"/>
    <cellStyle name="SAPBEXstdDataEmph" xfId="399" xr:uid="{00000000-0005-0000-0000-0000B80B0000}"/>
    <cellStyle name="SAPBEXstdDataEmph 10" xfId="3055" xr:uid="{00000000-0005-0000-0000-0000B90B0000}"/>
    <cellStyle name="SAPBEXstdDataEmph 11" xfId="3194" xr:uid="{00000000-0005-0000-0000-0000BA0B0000}"/>
    <cellStyle name="SAPBEXstdDataEmph 12" xfId="3291" xr:uid="{00000000-0005-0000-0000-0000BB0B0000}"/>
    <cellStyle name="SAPBEXstdDataEmph 2" xfId="1192" xr:uid="{00000000-0005-0000-0000-0000BC0B0000}"/>
    <cellStyle name="SAPBEXstdDataEmph 3" xfId="1194" xr:uid="{00000000-0005-0000-0000-0000BD0B0000}"/>
    <cellStyle name="SAPBEXstdDataEmph 4" xfId="1822" xr:uid="{00000000-0005-0000-0000-0000BE0B0000}"/>
    <cellStyle name="SAPBEXstdDataEmph 5" xfId="2057" xr:uid="{00000000-0005-0000-0000-0000BF0B0000}"/>
    <cellStyle name="SAPBEXstdDataEmph 6" xfId="2276" xr:uid="{00000000-0005-0000-0000-0000C00B0000}"/>
    <cellStyle name="SAPBEXstdDataEmph 7" xfId="2486" xr:uid="{00000000-0005-0000-0000-0000C10B0000}"/>
    <cellStyle name="SAPBEXstdDataEmph 8" xfId="2687" xr:uid="{00000000-0005-0000-0000-0000C20B0000}"/>
    <cellStyle name="SAPBEXstdDataEmph 9" xfId="2880" xr:uid="{00000000-0005-0000-0000-0000C30B0000}"/>
    <cellStyle name="SAPBEXstdExc1" xfId="1195" xr:uid="{00000000-0005-0000-0000-0000C40B0000}"/>
    <cellStyle name="SAPBEXstdExc1Emph" xfId="1196" xr:uid="{00000000-0005-0000-0000-0000C50B0000}"/>
    <cellStyle name="SAPBEXstdExc2" xfId="1197" xr:uid="{00000000-0005-0000-0000-0000C60B0000}"/>
    <cellStyle name="SAPBEXstdExc2Emph" xfId="1198" xr:uid="{00000000-0005-0000-0000-0000C70B0000}"/>
    <cellStyle name="SAPBEXstdItem" xfId="400" xr:uid="{00000000-0005-0000-0000-0000C80B0000}"/>
    <cellStyle name="SAPBEXstdItem 10" xfId="3196" xr:uid="{00000000-0005-0000-0000-0000C90B0000}"/>
    <cellStyle name="SAPBEXstdItem 11" xfId="3292" xr:uid="{00000000-0005-0000-0000-0000CA0B0000}"/>
    <cellStyle name="SAPBEXstdItem 2" xfId="1199" xr:uid="{00000000-0005-0000-0000-0000CB0B0000}"/>
    <cellStyle name="SAPBEXstdItem 3" xfId="1828" xr:uid="{00000000-0005-0000-0000-0000CC0B0000}"/>
    <cellStyle name="SAPBEXstdItem 4" xfId="2060" xr:uid="{00000000-0005-0000-0000-0000CD0B0000}"/>
    <cellStyle name="SAPBEXstdItem 5" xfId="2279" xr:uid="{00000000-0005-0000-0000-0000CE0B0000}"/>
    <cellStyle name="SAPBEXstdItem 6" xfId="2488" xr:uid="{00000000-0005-0000-0000-0000CF0B0000}"/>
    <cellStyle name="SAPBEXstdItem 7" xfId="2689" xr:uid="{00000000-0005-0000-0000-0000D00B0000}"/>
    <cellStyle name="SAPBEXstdItem 8" xfId="2882" xr:uid="{00000000-0005-0000-0000-0000D10B0000}"/>
    <cellStyle name="SAPBEXstdItem 9" xfId="3057" xr:uid="{00000000-0005-0000-0000-0000D20B0000}"/>
    <cellStyle name="SAPBEXstdItemHeader" xfId="1200" xr:uid="{00000000-0005-0000-0000-0000D30B0000}"/>
    <cellStyle name="SAPBEXstdItemHeader 2" xfId="1201" xr:uid="{00000000-0005-0000-0000-0000D40B0000}"/>
    <cellStyle name="SAPBEXstdItemHeader 3" xfId="1202" xr:uid="{00000000-0005-0000-0000-0000D50B0000}"/>
    <cellStyle name="SAPBEXstdItemLeft" xfId="1203" xr:uid="{00000000-0005-0000-0000-0000D60B0000}"/>
    <cellStyle name="SAPBEXstdItemLeft 2" xfId="1204" xr:uid="{00000000-0005-0000-0000-0000D70B0000}"/>
    <cellStyle name="SAPBEXstdItemLeft 3" xfId="1205" xr:uid="{00000000-0005-0000-0000-0000D80B0000}"/>
    <cellStyle name="SAPBEXstdItemLeftChart" xfId="1206" xr:uid="{00000000-0005-0000-0000-0000D90B0000}"/>
    <cellStyle name="SAPBEXstdItemLeftChart 2" xfId="1207" xr:uid="{00000000-0005-0000-0000-0000DA0B0000}"/>
    <cellStyle name="SAPBEXstdItemLeftChart 3" xfId="1208" xr:uid="{00000000-0005-0000-0000-0000DB0B0000}"/>
    <cellStyle name="SAPBEXstdItemX" xfId="3468" xr:uid="{00000000-0005-0000-0000-0000DC0B0000}"/>
    <cellStyle name="SAPBEXsubData" xfId="1209" xr:uid="{00000000-0005-0000-0000-0000DD0B0000}"/>
    <cellStyle name="SAPBEXsubData 2" xfId="1210" xr:uid="{00000000-0005-0000-0000-0000DE0B0000}"/>
    <cellStyle name="SAPBEXsubData 3" xfId="1211" xr:uid="{00000000-0005-0000-0000-0000DF0B0000}"/>
    <cellStyle name="SAPBEXsubDataEmph" xfId="1212" xr:uid="{00000000-0005-0000-0000-0000E00B0000}"/>
    <cellStyle name="SAPBEXsubDataEmph 2" xfId="1213" xr:uid="{00000000-0005-0000-0000-0000E10B0000}"/>
    <cellStyle name="SAPBEXsubDataEmph 3" xfId="1214" xr:uid="{00000000-0005-0000-0000-0000E20B0000}"/>
    <cellStyle name="SAPBEXsubExc1" xfId="1215" xr:uid="{00000000-0005-0000-0000-0000E30B0000}"/>
    <cellStyle name="SAPBEXsubExc1Emph" xfId="1216" xr:uid="{00000000-0005-0000-0000-0000E40B0000}"/>
    <cellStyle name="SAPBEXsubExc2" xfId="1217" xr:uid="{00000000-0005-0000-0000-0000E50B0000}"/>
    <cellStyle name="SAPBEXsubExc2Emph" xfId="1218" xr:uid="{00000000-0005-0000-0000-0000E60B0000}"/>
    <cellStyle name="SAPBEXsubItem" xfId="1219" xr:uid="{00000000-0005-0000-0000-0000E70B0000}"/>
    <cellStyle name="SAPBEXsubItem 2" xfId="1220" xr:uid="{00000000-0005-0000-0000-0000E80B0000}"/>
    <cellStyle name="SAPBEXsubItem 3" xfId="1221" xr:uid="{00000000-0005-0000-0000-0000E90B0000}"/>
    <cellStyle name="SAPBEXtitle" xfId="401" xr:uid="{00000000-0005-0000-0000-0000EA0B0000}"/>
    <cellStyle name="SAPBEXtitle 10" xfId="3208" xr:uid="{00000000-0005-0000-0000-0000EB0B0000}"/>
    <cellStyle name="SAPBEXtitle 11" xfId="3293" xr:uid="{00000000-0005-0000-0000-0000EC0B0000}"/>
    <cellStyle name="SAPBEXtitle 2" xfId="1222" xr:uid="{00000000-0005-0000-0000-0000ED0B0000}"/>
    <cellStyle name="SAPBEXtitle 3" xfId="1849" xr:uid="{00000000-0005-0000-0000-0000EE0B0000}"/>
    <cellStyle name="SAPBEXtitle 4" xfId="2080" xr:uid="{00000000-0005-0000-0000-0000EF0B0000}"/>
    <cellStyle name="SAPBEXtitle 5" xfId="2298" xr:uid="{00000000-0005-0000-0000-0000F00B0000}"/>
    <cellStyle name="SAPBEXtitle 6" xfId="2503" xr:uid="{00000000-0005-0000-0000-0000F10B0000}"/>
    <cellStyle name="SAPBEXtitle 7" xfId="2704" xr:uid="{00000000-0005-0000-0000-0000F20B0000}"/>
    <cellStyle name="SAPBEXtitle 8" xfId="2897" xr:uid="{00000000-0005-0000-0000-0000F30B0000}"/>
    <cellStyle name="SAPBEXtitle 9" xfId="3073" xr:uid="{00000000-0005-0000-0000-0000F40B0000}"/>
    <cellStyle name="SAPBEXundefined" xfId="402" xr:uid="{00000000-0005-0000-0000-0000F50B0000}"/>
    <cellStyle name="SAPBEXundefined 10" xfId="3074" xr:uid="{00000000-0005-0000-0000-0000F60B0000}"/>
    <cellStyle name="SAPBEXundefined 11" xfId="3209" xr:uid="{00000000-0005-0000-0000-0000F70B0000}"/>
    <cellStyle name="SAPBEXundefined 12" xfId="3294" xr:uid="{00000000-0005-0000-0000-0000F80B0000}"/>
    <cellStyle name="SAPBEXundefined 2" xfId="1223" xr:uid="{00000000-0005-0000-0000-0000F90B0000}"/>
    <cellStyle name="SAPBEXundefined 3" xfId="1225" xr:uid="{00000000-0005-0000-0000-0000FA0B0000}"/>
    <cellStyle name="SAPBEXundefined 4" xfId="1850" xr:uid="{00000000-0005-0000-0000-0000FB0B0000}"/>
    <cellStyle name="SAPBEXundefined 5" xfId="2081" xr:uid="{00000000-0005-0000-0000-0000FC0B0000}"/>
    <cellStyle name="SAPBEXundefined 6" xfId="2299" xr:uid="{00000000-0005-0000-0000-0000FD0B0000}"/>
    <cellStyle name="SAPBEXundefined 7" xfId="2504" xr:uid="{00000000-0005-0000-0000-0000FE0B0000}"/>
    <cellStyle name="SAPBEXundefined 8" xfId="2705" xr:uid="{00000000-0005-0000-0000-0000FF0B0000}"/>
    <cellStyle name="SAPBEXundefined 9" xfId="2898" xr:uid="{00000000-0005-0000-0000-0000000C0000}"/>
    <cellStyle name="SAPOutput" xfId="3469" xr:uid="{00000000-0005-0000-0000-0000010C0000}"/>
    <cellStyle name="ScripFactor" xfId="3470" xr:uid="{00000000-0005-0000-0000-0000020C0000}"/>
    <cellStyle name="SectionHeading" xfId="3471" xr:uid="{00000000-0005-0000-0000-0000030C0000}"/>
    <cellStyle name="Separador de milhares [0]_AF Reports - 0699 Brasil" xfId="1226" xr:uid="{00000000-0005-0000-0000-0000040C0000}"/>
    <cellStyle name="Separador de milhares 2" xfId="3472" xr:uid="{00000000-0005-0000-0000-0000050C0000}"/>
    <cellStyle name="Separador de milhares 3" xfId="3473" xr:uid="{00000000-0005-0000-0000-0000060C0000}"/>
    <cellStyle name="Separador de milhares_A-F Bra - R$ - May00" xfId="1227" xr:uid="{00000000-0005-0000-0000-0000070C0000}"/>
    <cellStyle name="Sheet Title" xfId="3474" xr:uid="{00000000-0005-0000-0000-0000080C0000}"/>
    <cellStyle name="STYL1 - Style1" xfId="403" xr:uid="{00000000-0005-0000-0000-0000090C0000}"/>
    <cellStyle name="STYL1 - Style1 10" xfId="3078" xr:uid="{00000000-0005-0000-0000-00000A0C0000}"/>
    <cellStyle name="STYL1 - Style1 11" xfId="3213" xr:uid="{00000000-0005-0000-0000-00000B0C0000}"/>
    <cellStyle name="STYL1 - Style1 12" xfId="3295" xr:uid="{00000000-0005-0000-0000-00000C0C0000}"/>
    <cellStyle name="STYL1 - Style1 13" xfId="2367" xr:uid="{00000000-0005-0000-0000-00000D0C0000}"/>
    <cellStyle name="STYL1 - Style1 14" xfId="3315" xr:uid="{00000000-0005-0000-0000-00000E0C0000}"/>
    <cellStyle name="STYL1 - Style1 2" xfId="1228" xr:uid="{00000000-0005-0000-0000-00000F0C0000}"/>
    <cellStyle name="STYL1 - Style1 3" xfId="1230" xr:uid="{00000000-0005-0000-0000-0000100C0000}"/>
    <cellStyle name="STYL1 - Style1 4" xfId="1854" xr:uid="{00000000-0005-0000-0000-0000110C0000}"/>
    <cellStyle name="STYL1 - Style1 5" xfId="2085" xr:uid="{00000000-0005-0000-0000-0000120C0000}"/>
    <cellStyle name="STYL1 - Style1 6" xfId="2303" xr:uid="{00000000-0005-0000-0000-0000130C0000}"/>
    <cellStyle name="STYL1 - Style1 7" xfId="2508" xr:uid="{00000000-0005-0000-0000-0000140C0000}"/>
    <cellStyle name="STYL1 - Style1 8" xfId="2709" xr:uid="{00000000-0005-0000-0000-0000150C0000}"/>
    <cellStyle name="STYL1 - Style1 9" xfId="2902" xr:uid="{00000000-0005-0000-0000-0000160C0000}"/>
    <cellStyle name="STYL2 - Style2" xfId="404" xr:uid="{00000000-0005-0000-0000-0000170C0000}"/>
    <cellStyle name="STYL2 - Style2 10" xfId="3079" xr:uid="{00000000-0005-0000-0000-0000180C0000}"/>
    <cellStyle name="STYL2 - Style2 11" xfId="3214" xr:uid="{00000000-0005-0000-0000-0000190C0000}"/>
    <cellStyle name="STYL2 - Style2 12" xfId="3296" xr:uid="{00000000-0005-0000-0000-00001A0C0000}"/>
    <cellStyle name="STYL2 - Style2 13" xfId="2346" xr:uid="{00000000-0005-0000-0000-00001B0C0000}"/>
    <cellStyle name="STYL2 - Style2 14" xfId="3316" xr:uid="{00000000-0005-0000-0000-00001C0C0000}"/>
    <cellStyle name="STYL2 - Style2 2" xfId="1231" xr:uid="{00000000-0005-0000-0000-00001D0C0000}"/>
    <cellStyle name="STYL2 - Style2 3" xfId="1233" xr:uid="{00000000-0005-0000-0000-00001E0C0000}"/>
    <cellStyle name="STYL2 - Style2 4" xfId="1857" xr:uid="{00000000-0005-0000-0000-00001F0C0000}"/>
    <cellStyle name="STYL2 - Style2 5" xfId="2088" xr:uid="{00000000-0005-0000-0000-0000200C0000}"/>
    <cellStyle name="STYL2 - Style2 6" xfId="2306" xr:uid="{00000000-0005-0000-0000-0000210C0000}"/>
    <cellStyle name="STYL2 - Style2 7" xfId="2511" xr:uid="{00000000-0005-0000-0000-0000220C0000}"/>
    <cellStyle name="STYL2 - Style2 8" xfId="2712" xr:uid="{00000000-0005-0000-0000-0000230C0000}"/>
    <cellStyle name="STYL2 - Style2 9" xfId="2905" xr:uid="{00000000-0005-0000-0000-0000240C0000}"/>
    <cellStyle name="Style 1" xfId="405" xr:uid="{00000000-0005-0000-0000-0000250C0000}"/>
    <cellStyle name="SubHead" xfId="1235" xr:uid="{00000000-0005-0000-0000-0000260C0000}"/>
    <cellStyle name="SubHead 2" xfId="1236" xr:uid="{00000000-0005-0000-0000-0000270C0000}"/>
    <cellStyle name="SubHead 3" xfId="1237" xr:uid="{00000000-0005-0000-0000-0000280C0000}"/>
    <cellStyle name="SubHeading" xfId="1238" xr:uid="{00000000-0005-0000-0000-0000290C0000}"/>
    <cellStyle name="Subtitle" xfId="406" xr:uid="{00000000-0005-0000-0000-00002A0C0000}"/>
    <cellStyle name="Subtitle2" xfId="407" xr:uid="{00000000-0005-0000-0000-00002B0C0000}"/>
    <cellStyle name="Subtotal" xfId="408" xr:uid="{00000000-0005-0000-0000-00002C0C0000}"/>
    <cellStyle name="Suma" xfId="409" xr:uid="{00000000-0005-0000-0000-00002D0C0000}"/>
    <cellStyle name="Tekst objaśnienia" xfId="410" xr:uid="{00000000-0005-0000-0000-00002E0C0000}"/>
    <cellStyle name="Tekst ostrzeżenia" xfId="411" xr:uid="{00000000-0005-0000-0000-00002F0C0000}"/>
    <cellStyle name="Text Indent A" xfId="1242" xr:uid="{00000000-0005-0000-0000-0000300C0000}"/>
    <cellStyle name="Text Indent B" xfId="1243" xr:uid="{00000000-0005-0000-0000-0000310C0000}"/>
    <cellStyle name="Text Indent C" xfId="1244" xr:uid="{00000000-0005-0000-0000-0000320C0000}"/>
    <cellStyle name="TextNormal" xfId="412" xr:uid="{00000000-0005-0000-0000-0000330C0000}"/>
    <cellStyle name="Texto de advertencia 10" xfId="2318" xr:uid="{00000000-0005-0000-0000-0000340C0000}"/>
    <cellStyle name="Texto de advertencia 11" xfId="2523" xr:uid="{00000000-0005-0000-0000-0000350C0000}"/>
    <cellStyle name="Texto de advertencia 12" xfId="2724" xr:uid="{00000000-0005-0000-0000-0000360C0000}"/>
    <cellStyle name="Texto de advertencia 13" xfId="2917" xr:uid="{00000000-0005-0000-0000-0000370C0000}"/>
    <cellStyle name="Texto de advertencia 14" xfId="3088" xr:uid="{00000000-0005-0000-0000-0000380C0000}"/>
    <cellStyle name="Texto de advertencia 15" xfId="3222" xr:uid="{00000000-0005-0000-0000-0000390C0000}"/>
    <cellStyle name="Texto de advertencia 16" xfId="3297" xr:uid="{00000000-0005-0000-0000-00003A0C0000}"/>
    <cellStyle name="Texto de advertencia 2" xfId="413" xr:uid="{00000000-0005-0000-0000-00003B0C0000}"/>
    <cellStyle name="Texto de advertencia 2 10" xfId="3089" xr:uid="{00000000-0005-0000-0000-00003C0C0000}"/>
    <cellStyle name="Texto de advertencia 2 11" xfId="3223" xr:uid="{00000000-0005-0000-0000-00003D0C0000}"/>
    <cellStyle name="Texto de advertencia 2 12" xfId="3298" xr:uid="{00000000-0005-0000-0000-00003E0C0000}"/>
    <cellStyle name="Texto de advertencia 2 2" xfId="1246" xr:uid="{00000000-0005-0000-0000-00003F0C0000}"/>
    <cellStyle name="Texto de advertencia 2 2 10" xfId="3224" xr:uid="{00000000-0005-0000-0000-0000400C0000}"/>
    <cellStyle name="Texto de advertencia 2 2 11" xfId="3299" xr:uid="{00000000-0005-0000-0000-0000410C0000}"/>
    <cellStyle name="Texto de advertencia 2 2 2" xfId="1247" xr:uid="{00000000-0005-0000-0000-0000420C0000}"/>
    <cellStyle name="Texto de advertencia 2 2 3" xfId="1871" xr:uid="{00000000-0005-0000-0000-0000430C0000}"/>
    <cellStyle name="Texto de advertencia 2 2 4" xfId="2102" xr:uid="{00000000-0005-0000-0000-0000440C0000}"/>
    <cellStyle name="Texto de advertencia 2 2 5" xfId="2320" xr:uid="{00000000-0005-0000-0000-0000450C0000}"/>
    <cellStyle name="Texto de advertencia 2 2 6" xfId="2525" xr:uid="{00000000-0005-0000-0000-0000460C0000}"/>
    <cellStyle name="Texto de advertencia 2 2 7" xfId="2726" xr:uid="{00000000-0005-0000-0000-0000470C0000}"/>
    <cellStyle name="Texto de advertencia 2 2 8" xfId="2919" xr:uid="{00000000-0005-0000-0000-0000480C0000}"/>
    <cellStyle name="Texto de advertencia 2 2 9" xfId="3090" xr:uid="{00000000-0005-0000-0000-0000490C0000}"/>
    <cellStyle name="Texto de advertencia 2 3" xfId="1248" xr:uid="{00000000-0005-0000-0000-00004A0C0000}"/>
    <cellStyle name="Texto de advertencia 2 4" xfId="1870" xr:uid="{00000000-0005-0000-0000-00004B0C0000}"/>
    <cellStyle name="Texto de advertencia 2 5" xfId="2101" xr:uid="{00000000-0005-0000-0000-00004C0C0000}"/>
    <cellStyle name="Texto de advertencia 2 6" xfId="2319" xr:uid="{00000000-0005-0000-0000-00004D0C0000}"/>
    <cellStyle name="Texto de advertencia 2 7" xfId="2524" xr:uid="{00000000-0005-0000-0000-00004E0C0000}"/>
    <cellStyle name="Texto de advertencia 2 8" xfId="2725" xr:uid="{00000000-0005-0000-0000-00004F0C0000}"/>
    <cellStyle name="Texto de advertencia 2 9" xfId="2918" xr:uid="{00000000-0005-0000-0000-0000500C0000}"/>
    <cellStyle name="Texto de advertencia 3" xfId="414" xr:uid="{00000000-0005-0000-0000-0000510C0000}"/>
    <cellStyle name="Texto de advertencia 3 10" xfId="3092" xr:uid="{00000000-0005-0000-0000-0000520C0000}"/>
    <cellStyle name="Texto de advertencia 3 11" xfId="3225" xr:uid="{00000000-0005-0000-0000-0000530C0000}"/>
    <cellStyle name="Texto de advertencia 3 12" xfId="3300" xr:uid="{00000000-0005-0000-0000-0000540C0000}"/>
    <cellStyle name="Texto de advertencia 3 2" xfId="1249" xr:uid="{00000000-0005-0000-0000-0000550C0000}"/>
    <cellStyle name="Texto de advertencia 3 2 10" xfId="3226" xr:uid="{00000000-0005-0000-0000-0000560C0000}"/>
    <cellStyle name="Texto de advertencia 3 2 11" xfId="3301" xr:uid="{00000000-0005-0000-0000-0000570C0000}"/>
    <cellStyle name="Texto de advertencia 3 2 2" xfId="1250" xr:uid="{00000000-0005-0000-0000-0000580C0000}"/>
    <cellStyle name="Texto de advertencia 3 2 3" xfId="1874" xr:uid="{00000000-0005-0000-0000-0000590C0000}"/>
    <cellStyle name="Texto de advertencia 3 2 4" xfId="2105" xr:uid="{00000000-0005-0000-0000-00005A0C0000}"/>
    <cellStyle name="Texto de advertencia 3 2 5" xfId="2323" xr:uid="{00000000-0005-0000-0000-00005B0C0000}"/>
    <cellStyle name="Texto de advertencia 3 2 6" xfId="2528" xr:uid="{00000000-0005-0000-0000-00005C0C0000}"/>
    <cellStyle name="Texto de advertencia 3 2 7" xfId="2729" xr:uid="{00000000-0005-0000-0000-00005D0C0000}"/>
    <cellStyle name="Texto de advertencia 3 2 8" xfId="2922" xr:uid="{00000000-0005-0000-0000-00005E0C0000}"/>
    <cellStyle name="Texto de advertencia 3 2 9" xfId="3093" xr:uid="{00000000-0005-0000-0000-00005F0C0000}"/>
    <cellStyle name="Texto de advertencia 3 3" xfId="1251" xr:uid="{00000000-0005-0000-0000-0000600C0000}"/>
    <cellStyle name="Texto de advertencia 3 4" xfId="1873" xr:uid="{00000000-0005-0000-0000-0000610C0000}"/>
    <cellStyle name="Texto de advertencia 3 5" xfId="2104" xr:uid="{00000000-0005-0000-0000-0000620C0000}"/>
    <cellStyle name="Texto de advertencia 3 6" xfId="2322" xr:uid="{00000000-0005-0000-0000-0000630C0000}"/>
    <cellStyle name="Texto de advertencia 3 7" xfId="2527" xr:uid="{00000000-0005-0000-0000-0000640C0000}"/>
    <cellStyle name="Texto de advertencia 3 8" xfId="2728" xr:uid="{00000000-0005-0000-0000-0000650C0000}"/>
    <cellStyle name="Texto de advertencia 3 9" xfId="2921" xr:uid="{00000000-0005-0000-0000-0000660C0000}"/>
    <cellStyle name="Texto de advertencia 4" xfId="415" xr:uid="{00000000-0005-0000-0000-0000670C0000}"/>
    <cellStyle name="Texto de advertencia 5" xfId="416" xr:uid="{00000000-0005-0000-0000-0000680C0000}"/>
    <cellStyle name="Texto de advertencia 6" xfId="417" xr:uid="{00000000-0005-0000-0000-0000690C0000}"/>
    <cellStyle name="Texto de advertencia 7" xfId="1245" xr:uid="{00000000-0005-0000-0000-00006A0C0000}"/>
    <cellStyle name="Texto de advertencia 8" xfId="1869" xr:uid="{00000000-0005-0000-0000-00006B0C0000}"/>
    <cellStyle name="Texto de advertencia 9" xfId="2100" xr:uid="{00000000-0005-0000-0000-00006C0C0000}"/>
    <cellStyle name="Texto explicativo 10" xfId="2328" xr:uid="{00000000-0005-0000-0000-00006D0C0000}"/>
    <cellStyle name="Texto explicativo 11" xfId="2533" xr:uid="{00000000-0005-0000-0000-00006E0C0000}"/>
    <cellStyle name="Texto explicativo 12" xfId="2734" xr:uid="{00000000-0005-0000-0000-00006F0C0000}"/>
    <cellStyle name="Texto explicativo 13" xfId="2927" xr:uid="{00000000-0005-0000-0000-0000700C0000}"/>
    <cellStyle name="Texto explicativo 14" xfId="3098" xr:uid="{00000000-0005-0000-0000-0000710C0000}"/>
    <cellStyle name="Texto explicativo 15" xfId="3230" xr:uid="{00000000-0005-0000-0000-0000720C0000}"/>
    <cellStyle name="Texto explicativo 16" xfId="3303" xr:uid="{00000000-0005-0000-0000-0000730C0000}"/>
    <cellStyle name="Texto explicativo 2" xfId="418" xr:uid="{00000000-0005-0000-0000-0000740C0000}"/>
    <cellStyle name="Texto explicativo 2 10" xfId="3099" xr:uid="{00000000-0005-0000-0000-0000750C0000}"/>
    <cellStyle name="Texto explicativo 2 11" xfId="3231" xr:uid="{00000000-0005-0000-0000-0000760C0000}"/>
    <cellStyle name="Texto explicativo 2 12" xfId="3304" xr:uid="{00000000-0005-0000-0000-0000770C0000}"/>
    <cellStyle name="Texto explicativo 2 2" xfId="1256" xr:uid="{00000000-0005-0000-0000-0000780C0000}"/>
    <cellStyle name="Texto explicativo 2 2 10" xfId="3232" xr:uid="{00000000-0005-0000-0000-0000790C0000}"/>
    <cellStyle name="Texto explicativo 2 2 11" xfId="3305" xr:uid="{00000000-0005-0000-0000-00007A0C0000}"/>
    <cellStyle name="Texto explicativo 2 2 2" xfId="1257" xr:uid="{00000000-0005-0000-0000-00007B0C0000}"/>
    <cellStyle name="Texto explicativo 2 2 3" xfId="1881" xr:uid="{00000000-0005-0000-0000-00007C0C0000}"/>
    <cellStyle name="Texto explicativo 2 2 4" xfId="2112" xr:uid="{00000000-0005-0000-0000-00007D0C0000}"/>
    <cellStyle name="Texto explicativo 2 2 5" xfId="2330" xr:uid="{00000000-0005-0000-0000-00007E0C0000}"/>
    <cellStyle name="Texto explicativo 2 2 6" xfId="2535" xr:uid="{00000000-0005-0000-0000-00007F0C0000}"/>
    <cellStyle name="Texto explicativo 2 2 7" xfId="2736" xr:uid="{00000000-0005-0000-0000-0000800C0000}"/>
    <cellStyle name="Texto explicativo 2 2 8" xfId="2929" xr:uid="{00000000-0005-0000-0000-0000810C0000}"/>
    <cellStyle name="Texto explicativo 2 2 9" xfId="3100" xr:uid="{00000000-0005-0000-0000-0000820C0000}"/>
    <cellStyle name="Texto explicativo 2 3" xfId="1258" xr:uid="{00000000-0005-0000-0000-0000830C0000}"/>
    <cellStyle name="Texto explicativo 2 4" xfId="1880" xr:uid="{00000000-0005-0000-0000-0000840C0000}"/>
    <cellStyle name="Texto explicativo 2 5" xfId="2111" xr:uid="{00000000-0005-0000-0000-0000850C0000}"/>
    <cellStyle name="Texto explicativo 2 6" xfId="2329" xr:uid="{00000000-0005-0000-0000-0000860C0000}"/>
    <cellStyle name="Texto explicativo 2 7" xfId="2534" xr:uid="{00000000-0005-0000-0000-0000870C0000}"/>
    <cellStyle name="Texto explicativo 2 8" xfId="2735" xr:uid="{00000000-0005-0000-0000-0000880C0000}"/>
    <cellStyle name="Texto explicativo 2 9" xfId="2928" xr:uid="{00000000-0005-0000-0000-0000890C0000}"/>
    <cellStyle name="Texto explicativo 3" xfId="419" xr:uid="{00000000-0005-0000-0000-00008A0C0000}"/>
    <cellStyle name="Texto explicativo 3 10" xfId="3101" xr:uid="{00000000-0005-0000-0000-00008B0C0000}"/>
    <cellStyle name="Texto explicativo 3 11" xfId="3233" xr:uid="{00000000-0005-0000-0000-00008C0C0000}"/>
    <cellStyle name="Texto explicativo 3 12" xfId="3307" xr:uid="{00000000-0005-0000-0000-00008D0C0000}"/>
    <cellStyle name="Texto explicativo 3 2" xfId="1259" xr:uid="{00000000-0005-0000-0000-00008E0C0000}"/>
    <cellStyle name="Texto explicativo 3 2 10" xfId="3234" xr:uid="{00000000-0005-0000-0000-00008F0C0000}"/>
    <cellStyle name="Texto explicativo 3 2 11" xfId="3308" xr:uid="{00000000-0005-0000-0000-0000900C0000}"/>
    <cellStyle name="Texto explicativo 3 2 2" xfId="1260" xr:uid="{00000000-0005-0000-0000-0000910C0000}"/>
    <cellStyle name="Texto explicativo 3 2 3" xfId="1884" xr:uid="{00000000-0005-0000-0000-0000920C0000}"/>
    <cellStyle name="Texto explicativo 3 2 4" xfId="2114" xr:uid="{00000000-0005-0000-0000-0000930C0000}"/>
    <cellStyle name="Texto explicativo 3 2 5" xfId="2332" xr:uid="{00000000-0005-0000-0000-0000940C0000}"/>
    <cellStyle name="Texto explicativo 3 2 6" xfId="2537" xr:uid="{00000000-0005-0000-0000-0000950C0000}"/>
    <cellStyle name="Texto explicativo 3 2 7" xfId="2738" xr:uid="{00000000-0005-0000-0000-0000960C0000}"/>
    <cellStyle name="Texto explicativo 3 2 8" xfId="2931" xr:uid="{00000000-0005-0000-0000-0000970C0000}"/>
    <cellStyle name="Texto explicativo 3 2 9" xfId="3102" xr:uid="{00000000-0005-0000-0000-0000980C0000}"/>
    <cellStyle name="Texto explicativo 3 3" xfId="1261" xr:uid="{00000000-0005-0000-0000-0000990C0000}"/>
    <cellStyle name="Texto explicativo 3 4" xfId="1883" xr:uid="{00000000-0005-0000-0000-00009A0C0000}"/>
    <cellStyle name="Texto explicativo 3 5" xfId="2113" xr:uid="{00000000-0005-0000-0000-00009B0C0000}"/>
    <cellStyle name="Texto explicativo 3 6" xfId="2331" xr:uid="{00000000-0005-0000-0000-00009C0C0000}"/>
    <cellStyle name="Texto explicativo 3 7" xfId="2536" xr:uid="{00000000-0005-0000-0000-00009D0C0000}"/>
    <cellStyle name="Texto explicativo 3 8" xfId="2737" xr:uid="{00000000-0005-0000-0000-00009E0C0000}"/>
    <cellStyle name="Texto explicativo 3 9" xfId="2930" xr:uid="{00000000-0005-0000-0000-00009F0C0000}"/>
    <cellStyle name="Texto explicativo 4" xfId="420" xr:uid="{00000000-0005-0000-0000-0000A00C0000}"/>
    <cellStyle name="Texto explicativo 5" xfId="421" xr:uid="{00000000-0005-0000-0000-0000A10C0000}"/>
    <cellStyle name="Texto explicativo 6" xfId="422" xr:uid="{00000000-0005-0000-0000-0000A20C0000}"/>
    <cellStyle name="Texto explicativo 7" xfId="1255" xr:uid="{00000000-0005-0000-0000-0000A30C0000}"/>
    <cellStyle name="Texto explicativo 8" xfId="1879" xr:uid="{00000000-0005-0000-0000-0000A40C0000}"/>
    <cellStyle name="Texto explicativo 9" xfId="2110" xr:uid="{00000000-0005-0000-0000-0000A50C0000}"/>
    <cellStyle name="Tickmark" xfId="1264" xr:uid="{00000000-0005-0000-0000-0000A60C0000}"/>
    <cellStyle name="Title" xfId="423" xr:uid="{00000000-0005-0000-0000-0000A70C0000}"/>
    <cellStyle name="Titles" xfId="3475" xr:uid="{00000000-0005-0000-0000-0000A80C0000}"/>
    <cellStyle name="TITULO - Style5" xfId="424" xr:uid="{00000000-0005-0000-0000-0000A90C0000}"/>
    <cellStyle name="Título 1 10" xfId="2339" xr:uid="{00000000-0005-0000-0000-0000AA0C0000}"/>
    <cellStyle name="Título 1 11" xfId="2544" xr:uid="{00000000-0005-0000-0000-0000AB0C0000}"/>
    <cellStyle name="Título 1 12" xfId="2745" xr:uid="{00000000-0005-0000-0000-0000AC0C0000}"/>
    <cellStyle name="Título 1 13" xfId="2938" xr:uid="{00000000-0005-0000-0000-0000AD0C0000}"/>
    <cellStyle name="Título 1 14" xfId="3109" xr:uid="{00000000-0005-0000-0000-0000AE0C0000}"/>
    <cellStyle name="Título 1 15" xfId="3239" xr:uid="{00000000-0005-0000-0000-0000AF0C0000}"/>
    <cellStyle name="Título 1 16" xfId="3310" xr:uid="{00000000-0005-0000-0000-0000B00C0000}"/>
    <cellStyle name="Título 1 2" xfId="425" xr:uid="{00000000-0005-0000-0000-0000B10C0000}"/>
    <cellStyle name="Título 1 2 10" xfId="3110" xr:uid="{00000000-0005-0000-0000-0000B20C0000}"/>
    <cellStyle name="Título 1 2 11" xfId="3240" xr:uid="{00000000-0005-0000-0000-0000B30C0000}"/>
    <cellStyle name="Título 1 2 12" xfId="3311" xr:uid="{00000000-0005-0000-0000-0000B40C0000}"/>
    <cellStyle name="Título 1 2 2" xfId="1268" xr:uid="{00000000-0005-0000-0000-0000B50C0000}"/>
    <cellStyle name="Título 1 2 2 10" xfId="3241" xr:uid="{00000000-0005-0000-0000-0000B60C0000}"/>
    <cellStyle name="Título 1 2 2 11" xfId="3312" xr:uid="{00000000-0005-0000-0000-0000B70C0000}"/>
    <cellStyle name="Título 1 2 2 2" xfId="1269" xr:uid="{00000000-0005-0000-0000-0000B80C0000}"/>
    <cellStyle name="Título 1 2 2 3" xfId="1894" xr:uid="{00000000-0005-0000-0000-0000B90C0000}"/>
    <cellStyle name="Título 1 2 2 4" xfId="2123" xr:uid="{00000000-0005-0000-0000-0000BA0C0000}"/>
    <cellStyle name="Título 1 2 2 5" xfId="2341" xr:uid="{00000000-0005-0000-0000-0000BB0C0000}"/>
    <cellStyle name="Título 1 2 2 6" xfId="2546" xr:uid="{00000000-0005-0000-0000-0000BC0C0000}"/>
    <cellStyle name="Título 1 2 2 7" xfId="2747" xr:uid="{00000000-0005-0000-0000-0000BD0C0000}"/>
    <cellStyle name="Título 1 2 2 8" xfId="2940" xr:uid="{00000000-0005-0000-0000-0000BE0C0000}"/>
    <cellStyle name="Título 1 2 2 9" xfId="3111" xr:uid="{00000000-0005-0000-0000-0000BF0C0000}"/>
    <cellStyle name="Título 1 2 3" xfId="1270" xr:uid="{00000000-0005-0000-0000-0000C00C0000}"/>
    <cellStyle name="Título 1 2 4" xfId="1893" xr:uid="{00000000-0005-0000-0000-0000C10C0000}"/>
    <cellStyle name="Título 1 2 5" xfId="2122" xr:uid="{00000000-0005-0000-0000-0000C20C0000}"/>
    <cellStyle name="Título 1 2 6" xfId="2340" xr:uid="{00000000-0005-0000-0000-0000C30C0000}"/>
    <cellStyle name="Título 1 2 7" xfId="2545" xr:uid="{00000000-0005-0000-0000-0000C40C0000}"/>
    <cellStyle name="Título 1 2 8" xfId="2746" xr:uid="{00000000-0005-0000-0000-0000C50C0000}"/>
    <cellStyle name="Título 1 2 9" xfId="2939" xr:uid="{00000000-0005-0000-0000-0000C60C0000}"/>
    <cellStyle name="Título 1 3" xfId="426" xr:uid="{00000000-0005-0000-0000-0000C70C0000}"/>
    <cellStyle name="Título 1 3 10" xfId="3113" xr:uid="{00000000-0005-0000-0000-0000C80C0000}"/>
    <cellStyle name="Título 1 3 11" xfId="3243" xr:uid="{00000000-0005-0000-0000-0000C90C0000}"/>
    <cellStyle name="Título 1 3 12" xfId="3313" xr:uid="{00000000-0005-0000-0000-0000CA0C0000}"/>
    <cellStyle name="Título 1 3 2" xfId="1271" xr:uid="{00000000-0005-0000-0000-0000CB0C0000}"/>
    <cellStyle name="Título 1 3 2 10" xfId="3244" xr:uid="{00000000-0005-0000-0000-0000CC0C0000}"/>
    <cellStyle name="Título 1 3 2 11" xfId="3314" xr:uid="{00000000-0005-0000-0000-0000CD0C0000}"/>
    <cellStyle name="Título 1 3 2 2" xfId="1272" xr:uid="{00000000-0005-0000-0000-0000CE0C0000}"/>
    <cellStyle name="Título 1 3 2 3" xfId="1897" xr:uid="{00000000-0005-0000-0000-0000CF0C0000}"/>
    <cellStyle name="Título 1 3 2 4" xfId="2126" xr:uid="{00000000-0005-0000-0000-0000D00C0000}"/>
    <cellStyle name="Título 1 3 2 5" xfId="2344" xr:uid="{00000000-0005-0000-0000-0000D10C0000}"/>
    <cellStyle name="Título 1 3 2 6" xfId="2549" xr:uid="{00000000-0005-0000-0000-0000D20C0000}"/>
    <cellStyle name="Título 1 3 2 7" xfId="2750" xr:uid="{00000000-0005-0000-0000-0000D30C0000}"/>
    <cellStyle name="Título 1 3 2 8" xfId="2943" xr:uid="{00000000-0005-0000-0000-0000D40C0000}"/>
    <cellStyle name="Título 1 3 2 9" xfId="3114" xr:uid="{00000000-0005-0000-0000-0000D50C0000}"/>
    <cellStyle name="Título 1 3 3" xfId="1273" xr:uid="{00000000-0005-0000-0000-0000D60C0000}"/>
    <cellStyle name="Título 1 3 4" xfId="1896" xr:uid="{00000000-0005-0000-0000-0000D70C0000}"/>
    <cellStyle name="Título 1 3 5" xfId="2125" xr:uid="{00000000-0005-0000-0000-0000D80C0000}"/>
    <cellStyle name="Título 1 3 6" xfId="2343" xr:uid="{00000000-0005-0000-0000-0000D90C0000}"/>
    <cellStyle name="Título 1 3 7" xfId="2548" xr:uid="{00000000-0005-0000-0000-0000DA0C0000}"/>
    <cellStyle name="Título 1 3 8" xfId="2749" xr:uid="{00000000-0005-0000-0000-0000DB0C0000}"/>
    <cellStyle name="Título 1 3 9" xfId="2942" xr:uid="{00000000-0005-0000-0000-0000DC0C0000}"/>
    <cellStyle name="Título 1 4" xfId="427" xr:uid="{00000000-0005-0000-0000-0000DD0C0000}"/>
    <cellStyle name="Título 1 5" xfId="428" xr:uid="{00000000-0005-0000-0000-0000DE0C0000}"/>
    <cellStyle name="Título 1 6" xfId="429" xr:uid="{00000000-0005-0000-0000-0000DF0C0000}"/>
    <cellStyle name="Título 1 7" xfId="1267" xr:uid="{00000000-0005-0000-0000-0000E00C0000}"/>
    <cellStyle name="Título 1 8" xfId="1892" xr:uid="{00000000-0005-0000-0000-0000E10C0000}"/>
    <cellStyle name="Título 1 9" xfId="2121" xr:uid="{00000000-0005-0000-0000-0000E20C0000}"/>
    <cellStyle name="Título 10" xfId="1891" xr:uid="{00000000-0005-0000-0000-0000E30C0000}"/>
    <cellStyle name="Título 11" xfId="2120" xr:uid="{00000000-0005-0000-0000-0000E40C0000}"/>
    <cellStyle name="Título 12" xfId="2338" xr:uid="{00000000-0005-0000-0000-0000E50C0000}"/>
    <cellStyle name="Título 13" xfId="2543" xr:uid="{00000000-0005-0000-0000-0000E60C0000}"/>
    <cellStyle name="Título 14" xfId="2744" xr:uid="{00000000-0005-0000-0000-0000E70C0000}"/>
    <cellStyle name="Título 15" xfId="2937" xr:uid="{00000000-0005-0000-0000-0000E80C0000}"/>
    <cellStyle name="Título 16" xfId="3108" xr:uid="{00000000-0005-0000-0000-0000E90C0000}"/>
    <cellStyle name="Título 17" xfId="3238" xr:uid="{00000000-0005-0000-0000-0000EA0C0000}"/>
    <cellStyle name="Título 18" xfId="3309" xr:uid="{00000000-0005-0000-0000-0000EB0C0000}"/>
    <cellStyle name="Título 2 10" xfId="2349" xr:uid="{00000000-0005-0000-0000-0000EC0C0000}"/>
    <cellStyle name="Título 2 11" xfId="2553" xr:uid="{00000000-0005-0000-0000-0000ED0C0000}"/>
    <cellStyle name="Título 2 12" xfId="2753" xr:uid="{00000000-0005-0000-0000-0000EE0C0000}"/>
    <cellStyle name="Título 2 13" xfId="2946" xr:uid="{00000000-0005-0000-0000-0000EF0C0000}"/>
    <cellStyle name="Título 2 14" xfId="3116" xr:uid="{00000000-0005-0000-0000-0000F00C0000}"/>
    <cellStyle name="Título 2 15" xfId="3246" xr:uid="{00000000-0005-0000-0000-0000F10C0000}"/>
    <cellStyle name="Título 2 16" xfId="3317" xr:uid="{00000000-0005-0000-0000-0000F20C0000}"/>
    <cellStyle name="Título 2 2" xfId="430" xr:uid="{00000000-0005-0000-0000-0000F30C0000}"/>
    <cellStyle name="Título 2 2 10" xfId="3117" xr:uid="{00000000-0005-0000-0000-0000F40C0000}"/>
    <cellStyle name="Título 2 2 11" xfId="3247" xr:uid="{00000000-0005-0000-0000-0000F50C0000}"/>
    <cellStyle name="Título 2 2 12" xfId="3318" xr:uid="{00000000-0005-0000-0000-0000F60C0000}"/>
    <cellStyle name="Título 2 2 2" xfId="1278" xr:uid="{00000000-0005-0000-0000-0000F70C0000}"/>
    <cellStyle name="Título 2 2 2 10" xfId="3248" xr:uid="{00000000-0005-0000-0000-0000F80C0000}"/>
    <cellStyle name="Título 2 2 2 11" xfId="3319" xr:uid="{00000000-0005-0000-0000-0000F90C0000}"/>
    <cellStyle name="Título 2 2 2 2" xfId="1279" xr:uid="{00000000-0005-0000-0000-0000FA0C0000}"/>
    <cellStyle name="Título 2 2 2 3" xfId="1904" xr:uid="{00000000-0005-0000-0000-0000FB0C0000}"/>
    <cellStyle name="Título 2 2 2 4" xfId="2132" xr:uid="{00000000-0005-0000-0000-0000FC0C0000}"/>
    <cellStyle name="Título 2 2 2 5" xfId="2351" xr:uid="{00000000-0005-0000-0000-0000FD0C0000}"/>
    <cellStyle name="Título 2 2 2 6" xfId="2555" xr:uid="{00000000-0005-0000-0000-0000FE0C0000}"/>
    <cellStyle name="Título 2 2 2 7" xfId="2755" xr:uid="{00000000-0005-0000-0000-0000FF0C0000}"/>
    <cellStyle name="Título 2 2 2 8" xfId="2948" xr:uid="{00000000-0005-0000-0000-0000000D0000}"/>
    <cellStyle name="Título 2 2 2 9" xfId="3118" xr:uid="{00000000-0005-0000-0000-0000010D0000}"/>
    <cellStyle name="Título 2 2 3" xfId="1280" xr:uid="{00000000-0005-0000-0000-0000020D0000}"/>
    <cellStyle name="Título 2 2 4" xfId="1903" xr:uid="{00000000-0005-0000-0000-0000030D0000}"/>
    <cellStyle name="Título 2 2 5" xfId="2131" xr:uid="{00000000-0005-0000-0000-0000040D0000}"/>
    <cellStyle name="Título 2 2 6" xfId="2350" xr:uid="{00000000-0005-0000-0000-0000050D0000}"/>
    <cellStyle name="Título 2 2 7" xfId="2554" xr:uid="{00000000-0005-0000-0000-0000060D0000}"/>
    <cellStyle name="Título 2 2 8" xfId="2754" xr:uid="{00000000-0005-0000-0000-0000070D0000}"/>
    <cellStyle name="Título 2 2 9" xfId="2947" xr:uid="{00000000-0005-0000-0000-0000080D0000}"/>
    <cellStyle name="Título 2 3" xfId="431" xr:uid="{00000000-0005-0000-0000-0000090D0000}"/>
    <cellStyle name="Título 2 3 10" xfId="3119" xr:uid="{00000000-0005-0000-0000-00000A0D0000}"/>
    <cellStyle name="Título 2 3 11" xfId="3249" xr:uid="{00000000-0005-0000-0000-00000B0D0000}"/>
    <cellStyle name="Título 2 3 12" xfId="3320" xr:uid="{00000000-0005-0000-0000-00000C0D0000}"/>
    <cellStyle name="Título 2 3 2" xfId="1281" xr:uid="{00000000-0005-0000-0000-00000D0D0000}"/>
    <cellStyle name="Título 2 3 2 10" xfId="3250" xr:uid="{00000000-0005-0000-0000-00000E0D0000}"/>
    <cellStyle name="Título 2 3 2 11" xfId="3321" xr:uid="{00000000-0005-0000-0000-00000F0D0000}"/>
    <cellStyle name="Título 2 3 2 2" xfId="1282" xr:uid="{00000000-0005-0000-0000-0000100D0000}"/>
    <cellStyle name="Título 2 3 2 3" xfId="1907" xr:uid="{00000000-0005-0000-0000-0000110D0000}"/>
    <cellStyle name="Título 2 3 2 4" xfId="2135" xr:uid="{00000000-0005-0000-0000-0000120D0000}"/>
    <cellStyle name="Título 2 3 2 5" xfId="2354" xr:uid="{00000000-0005-0000-0000-0000130D0000}"/>
    <cellStyle name="Título 2 3 2 6" xfId="2558" xr:uid="{00000000-0005-0000-0000-0000140D0000}"/>
    <cellStyle name="Título 2 3 2 7" xfId="2758" xr:uid="{00000000-0005-0000-0000-0000150D0000}"/>
    <cellStyle name="Título 2 3 2 8" xfId="2951" xr:uid="{00000000-0005-0000-0000-0000160D0000}"/>
    <cellStyle name="Título 2 3 2 9" xfId="3120" xr:uid="{00000000-0005-0000-0000-0000170D0000}"/>
    <cellStyle name="Título 2 3 3" xfId="1283" xr:uid="{00000000-0005-0000-0000-0000180D0000}"/>
    <cellStyle name="Título 2 3 4" xfId="1906" xr:uid="{00000000-0005-0000-0000-0000190D0000}"/>
    <cellStyle name="Título 2 3 5" xfId="2134" xr:uid="{00000000-0005-0000-0000-00001A0D0000}"/>
    <cellStyle name="Título 2 3 6" xfId="2353" xr:uid="{00000000-0005-0000-0000-00001B0D0000}"/>
    <cellStyle name="Título 2 3 7" xfId="2557" xr:uid="{00000000-0005-0000-0000-00001C0D0000}"/>
    <cellStyle name="Título 2 3 8" xfId="2757" xr:uid="{00000000-0005-0000-0000-00001D0D0000}"/>
    <cellStyle name="Título 2 3 9" xfId="2950" xr:uid="{00000000-0005-0000-0000-00001E0D0000}"/>
    <cellStyle name="Título 2 4" xfId="432" xr:uid="{00000000-0005-0000-0000-00001F0D0000}"/>
    <cellStyle name="Título 2 5" xfId="433" xr:uid="{00000000-0005-0000-0000-0000200D0000}"/>
    <cellStyle name="Título 2 6" xfId="434" xr:uid="{00000000-0005-0000-0000-0000210D0000}"/>
    <cellStyle name="Título 2 7" xfId="1277" xr:uid="{00000000-0005-0000-0000-0000220D0000}"/>
    <cellStyle name="Título 2 8" xfId="1902" xr:uid="{00000000-0005-0000-0000-0000230D0000}"/>
    <cellStyle name="Título 2 9" xfId="2130" xr:uid="{00000000-0005-0000-0000-0000240D0000}"/>
    <cellStyle name="Título 3 10" xfId="2359" xr:uid="{00000000-0005-0000-0000-0000250D0000}"/>
    <cellStyle name="Título 3 11" xfId="2563" xr:uid="{00000000-0005-0000-0000-0000260D0000}"/>
    <cellStyle name="Título 3 12" xfId="2762" xr:uid="{00000000-0005-0000-0000-0000270D0000}"/>
    <cellStyle name="Título 3 13" xfId="2955" xr:uid="{00000000-0005-0000-0000-0000280D0000}"/>
    <cellStyle name="Título 3 14" xfId="3121" xr:uid="{00000000-0005-0000-0000-0000290D0000}"/>
    <cellStyle name="Título 3 15" xfId="3251" xr:uid="{00000000-0005-0000-0000-00002A0D0000}"/>
    <cellStyle name="Título 3 16" xfId="3322" xr:uid="{00000000-0005-0000-0000-00002B0D0000}"/>
    <cellStyle name="Título 3 2" xfId="435" xr:uid="{00000000-0005-0000-0000-00002C0D0000}"/>
    <cellStyle name="Título 3 2 10" xfId="3122" xr:uid="{00000000-0005-0000-0000-00002D0D0000}"/>
    <cellStyle name="Título 3 2 11" xfId="3252" xr:uid="{00000000-0005-0000-0000-00002E0D0000}"/>
    <cellStyle name="Título 3 2 12" xfId="3323" xr:uid="{00000000-0005-0000-0000-00002F0D0000}"/>
    <cellStyle name="Título 3 2 2" xfId="1288" xr:uid="{00000000-0005-0000-0000-0000300D0000}"/>
    <cellStyle name="Título 3 2 2 10" xfId="3253" xr:uid="{00000000-0005-0000-0000-0000310D0000}"/>
    <cellStyle name="Título 3 2 2 11" xfId="3324" xr:uid="{00000000-0005-0000-0000-0000320D0000}"/>
    <cellStyle name="Título 3 2 2 2" xfId="1289" xr:uid="{00000000-0005-0000-0000-0000330D0000}"/>
    <cellStyle name="Título 3 2 2 3" xfId="1914" xr:uid="{00000000-0005-0000-0000-0000340D0000}"/>
    <cellStyle name="Título 3 2 2 4" xfId="2142" xr:uid="{00000000-0005-0000-0000-0000350D0000}"/>
    <cellStyle name="Título 3 2 2 5" xfId="2361" xr:uid="{00000000-0005-0000-0000-0000360D0000}"/>
    <cellStyle name="Título 3 2 2 6" xfId="2565" xr:uid="{00000000-0005-0000-0000-0000370D0000}"/>
    <cellStyle name="Título 3 2 2 7" xfId="2764" xr:uid="{00000000-0005-0000-0000-0000380D0000}"/>
    <cellStyle name="Título 3 2 2 8" xfId="2957" xr:uid="{00000000-0005-0000-0000-0000390D0000}"/>
    <cellStyle name="Título 3 2 2 9" xfId="3123" xr:uid="{00000000-0005-0000-0000-00003A0D0000}"/>
    <cellStyle name="Título 3 2 3" xfId="1290" xr:uid="{00000000-0005-0000-0000-00003B0D0000}"/>
    <cellStyle name="Título 3 2 4" xfId="1913" xr:uid="{00000000-0005-0000-0000-00003C0D0000}"/>
    <cellStyle name="Título 3 2 5" xfId="2141" xr:uid="{00000000-0005-0000-0000-00003D0D0000}"/>
    <cellStyle name="Título 3 2 6" xfId="2360" xr:uid="{00000000-0005-0000-0000-00003E0D0000}"/>
    <cellStyle name="Título 3 2 7" xfId="2564" xr:uid="{00000000-0005-0000-0000-00003F0D0000}"/>
    <cellStyle name="Título 3 2 8" xfId="2763" xr:uid="{00000000-0005-0000-0000-0000400D0000}"/>
    <cellStyle name="Título 3 2 9" xfId="2956" xr:uid="{00000000-0005-0000-0000-0000410D0000}"/>
    <cellStyle name="Título 3 3" xfId="436" xr:uid="{00000000-0005-0000-0000-0000420D0000}"/>
    <cellStyle name="Título 3 3 10" xfId="3124" xr:uid="{00000000-0005-0000-0000-0000430D0000}"/>
    <cellStyle name="Título 3 3 11" xfId="3254" xr:uid="{00000000-0005-0000-0000-0000440D0000}"/>
    <cellStyle name="Título 3 3 12" xfId="3325" xr:uid="{00000000-0005-0000-0000-0000450D0000}"/>
    <cellStyle name="Título 3 3 2" xfId="1291" xr:uid="{00000000-0005-0000-0000-0000460D0000}"/>
    <cellStyle name="Título 3 3 2 10" xfId="3255" xr:uid="{00000000-0005-0000-0000-0000470D0000}"/>
    <cellStyle name="Título 3 3 2 11" xfId="3326" xr:uid="{00000000-0005-0000-0000-0000480D0000}"/>
    <cellStyle name="Título 3 3 2 2" xfId="1292" xr:uid="{00000000-0005-0000-0000-0000490D0000}"/>
    <cellStyle name="Título 3 3 2 3" xfId="1917" xr:uid="{00000000-0005-0000-0000-00004A0D0000}"/>
    <cellStyle name="Título 3 3 2 4" xfId="2145" xr:uid="{00000000-0005-0000-0000-00004B0D0000}"/>
    <cellStyle name="Título 3 3 2 5" xfId="2364" xr:uid="{00000000-0005-0000-0000-00004C0D0000}"/>
    <cellStyle name="Título 3 3 2 6" xfId="2568" xr:uid="{00000000-0005-0000-0000-00004D0D0000}"/>
    <cellStyle name="Título 3 3 2 7" xfId="2767" xr:uid="{00000000-0005-0000-0000-00004E0D0000}"/>
    <cellStyle name="Título 3 3 2 8" xfId="2959" xr:uid="{00000000-0005-0000-0000-00004F0D0000}"/>
    <cellStyle name="Título 3 3 2 9" xfId="3125" xr:uid="{00000000-0005-0000-0000-0000500D0000}"/>
    <cellStyle name="Título 3 3 3" xfId="1293" xr:uid="{00000000-0005-0000-0000-0000510D0000}"/>
    <cellStyle name="Título 3 3 4" xfId="1916" xr:uid="{00000000-0005-0000-0000-0000520D0000}"/>
    <cellStyle name="Título 3 3 5" xfId="2144" xr:uid="{00000000-0005-0000-0000-0000530D0000}"/>
    <cellStyle name="Título 3 3 6" xfId="2363" xr:uid="{00000000-0005-0000-0000-0000540D0000}"/>
    <cellStyle name="Título 3 3 7" xfId="2567" xr:uid="{00000000-0005-0000-0000-0000550D0000}"/>
    <cellStyle name="Título 3 3 8" xfId="2766" xr:uid="{00000000-0005-0000-0000-0000560D0000}"/>
    <cellStyle name="Título 3 3 9" xfId="2958" xr:uid="{00000000-0005-0000-0000-0000570D0000}"/>
    <cellStyle name="Título 3 4" xfId="437" xr:uid="{00000000-0005-0000-0000-0000580D0000}"/>
    <cellStyle name="Título 3 5" xfId="438" xr:uid="{00000000-0005-0000-0000-0000590D0000}"/>
    <cellStyle name="Título 3 6" xfId="439" xr:uid="{00000000-0005-0000-0000-00005A0D0000}"/>
    <cellStyle name="Título 3 7" xfId="1287" xr:uid="{00000000-0005-0000-0000-00005B0D0000}"/>
    <cellStyle name="Título 3 8" xfId="1912" xr:uid="{00000000-0005-0000-0000-00005C0D0000}"/>
    <cellStyle name="Título 3 9" xfId="2140" xr:uid="{00000000-0005-0000-0000-00005D0D0000}"/>
    <cellStyle name="Título 4" xfId="440" xr:uid="{00000000-0005-0000-0000-00005E0D0000}"/>
    <cellStyle name="Título 4 10" xfId="3126" xr:uid="{00000000-0005-0000-0000-00005F0D0000}"/>
    <cellStyle name="Título 4 11" xfId="3256" xr:uid="{00000000-0005-0000-0000-0000600D0000}"/>
    <cellStyle name="Título 4 12" xfId="3328" xr:uid="{00000000-0005-0000-0000-0000610D0000}"/>
    <cellStyle name="Título 4 2" xfId="1297" xr:uid="{00000000-0005-0000-0000-0000620D0000}"/>
    <cellStyle name="Título 4 2 10" xfId="3257" xr:uid="{00000000-0005-0000-0000-0000630D0000}"/>
    <cellStyle name="Título 4 2 11" xfId="3329" xr:uid="{00000000-0005-0000-0000-0000640D0000}"/>
    <cellStyle name="Título 4 2 2" xfId="1298" xr:uid="{00000000-0005-0000-0000-0000650D0000}"/>
    <cellStyle name="Título 4 2 3" xfId="1922" xr:uid="{00000000-0005-0000-0000-0000660D0000}"/>
    <cellStyle name="Título 4 2 4" xfId="2150" xr:uid="{00000000-0005-0000-0000-0000670D0000}"/>
    <cellStyle name="Título 4 2 5" xfId="2370" xr:uid="{00000000-0005-0000-0000-0000680D0000}"/>
    <cellStyle name="Título 4 2 6" xfId="2573" xr:uid="{00000000-0005-0000-0000-0000690D0000}"/>
    <cellStyle name="Título 4 2 7" xfId="2772" xr:uid="{00000000-0005-0000-0000-00006A0D0000}"/>
    <cellStyle name="Título 4 2 8" xfId="2962" xr:uid="{00000000-0005-0000-0000-00006B0D0000}"/>
    <cellStyle name="Título 4 2 9" xfId="3127" xr:uid="{00000000-0005-0000-0000-00006C0D0000}"/>
    <cellStyle name="Título 4 3" xfId="1299" xr:uid="{00000000-0005-0000-0000-00006D0D0000}"/>
    <cellStyle name="Título 4 4" xfId="1921" xr:uid="{00000000-0005-0000-0000-00006E0D0000}"/>
    <cellStyle name="Título 4 5" xfId="2149" xr:uid="{00000000-0005-0000-0000-00006F0D0000}"/>
    <cellStyle name="Título 4 6" xfId="2369" xr:uid="{00000000-0005-0000-0000-0000700D0000}"/>
    <cellStyle name="Título 4 7" xfId="2572" xr:uid="{00000000-0005-0000-0000-0000710D0000}"/>
    <cellStyle name="Título 4 8" xfId="2771" xr:uid="{00000000-0005-0000-0000-0000720D0000}"/>
    <cellStyle name="Título 4 9" xfId="2961" xr:uid="{00000000-0005-0000-0000-0000730D0000}"/>
    <cellStyle name="Título 5" xfId="441" xr:uid="{00000000-0005-0000-0000-0000740D0000}"/>
    <cellStyle name="Título 5 10" xfId="3128" xr:uid="{00000000-0005-0000-0000-0000750D0000}"/>
    <cellStyle name="Título 5 11" xfId="3258" xr:uid="{00000000-0005-0000-0000-0000760D0000}"/>
    <cellStyle name="Título 5 12" xfId="3331" xr:uid="{00000000-0005-0000-0000-0000770D0000}"/>
    <cellStyle name="Título 5 2" xfId="1300" xr:uid="{00000000-0005-0000-0000-0000780D0000}"/>
    <cellStyle name="Título 5 2 10" xfId="3259" xr:uid="{00000000-0005-0000-0000-0000790D0000}"/>
    <cellStyle name="Título 5 2 11" xfId="3332" xr:uid="{00000000-0005-0000-0000-00007A0D0000}"/>
    <cellStyle name="Título 5 2 2" xfId="1301" xr:uid="{00000000-0005-0000-0000-00007B0D0000}"/>
    <cellStyle name="Título 5 2 3" xfId="1925" xr:uid="{00000000-0005-0000-0000-00007C0D0000}"/>
    <cellStyle name="Título 5 2 4" xfId="2153" xr:uid="{00000000-0005-0000-0000-00007D0D0000}"/>
    <cellStyle name="Título 5 2 5" xfId="2373" xr:uid="{00000000-0005-0000-0000-00007E0D0000}"/>
    <cellStyle name="Título 5 2 6" xfId="2576" xr:uid="{00000000-0005-0000-0000-00007F0D0000}"/>
    <cellStyle name="Título 5 2 7" xfId="2775" xr:uid="{00000000-0005-0000-0000-0000800D0000}"/>
    <cellStyle name="Título 5 2 8" xfId="2965" xr:uid="{00000000-0005-0000-0000-0000810D0000}"/>
    <cellStyle name="Título 5 2 9" xfId="3129" xr:uid="{00000000-0005-0000-0000-0000820D0000}"/>
    <cellStyle name="Título 5 3" xfId="1302" xr:uid="{00000000-0005-0000-0000-0000830D0000}"/>
    <cellStyle name="Título 5 4" xfId="1924" xr:uid="{00000000-0005-0000-0000-0000840D0000}"/>
    <cellStyle name="Título 5 5" xfId="2152" xr:uid="{00000000-0005-0000-0000-0000850D0000}"/>
    <cellStyle name="Título 5 6" xfId="2372" xr:uid="{00000000-0005-0000-0000-0000860D0000}"/>
    <cellStyle name="Título 5 7" xfId="2575" xr:uid="{00000000-0005-0000-0000-0000870D0000}"/>
    <cellStyle name="Título 5 8" xfId="2774" xr:uid="{00000000-0005-0000-0000-0000880D0000}"/>
    <cellStyle name="Título 5 9" xfId="2964" xr:uid="{00000000-0005-0000-0000-0000890D0000}"/>
    <cellStyle name="Título 6" xfId="442" xr:uid="{00000000-0005-0000-0000-00008A0D0000}"/>
    <cellStyle name="Título 7" xfId="443" xr:uid="{00000000-0005-0000-0000-00008B0D0000}"/>
    <cellStyle name="Título 8" xfId="444" xr:uid="{00000000-0005-0000-0000-00008C0D0000}"/>
    <cellStyle name="Título 9" xfId="1266" xr:uid="{00000000-0005-0000-0000-00008D0D0000}"/>
    <cellStyle name="Total 10" xfId="3130" xr:uid="{00000000-0005-0000-0000-00008E0D0000}"/>
    <cellStyle name="Total 11" xfId="3260" xr:uid="{00000000-0005-0000-0000-00008F0D0000}"/>
    <cellStyle name="Total 12" xfId="3336" xr:uid="{00000000-0005-0000-0000-0000900D0000}"/>
    <cellStyle name="Total 2" xfId="1306" xr:uid="{00000000-0005-0000-0000-0000910D0000}"/>
    <cellStyle name="Total 2 10" xfId="3261" xr:uid="{00000000-0005-0000-0000-0000920D0000}"/>
    <cellStyle name="Total 2 11" xfId="3337" xr:uid="{00000000-0005-0000-0000-0000930D0000}"/>
    <cellStyle name="Total 2 2" xfId="1307" xr:uid="{00000000-0005-0000-0000-0000940D0000}"/>
    <cellStyle name="Total 2 3" xfId="1931" xr:uid="{00000000-0005-0000-0000-0000950D0000}"/>
    <cellStyle name="Total 2 4" xfId="2159" xr:uid="{00000000-0005-0000-0000-0000960D0000}"/>
    <cellStyle name="Total 2 5" xfId="2379" xr:uid="{00000000-0005-0000-0000-0000970D0000}"/>
    <cellStyle name="Total 2 6" xfId="2582" xr:uid="{00000000-0005-0000-0000-0000980D0000}"/>
    <cellStyle name="Total 2 7" xfId="2781" xr:uid="{00000000-0005-0000-0000-0000990D0000}"/>
    <cellStyle name="Total 2 8" xfId="2970" xr:uid="{00000000-0005-0000-0000-00009A0D0000}"/>
    <cellStyle name="Total 2 9" xfId="3131" xr:uid="{00000000-0005-0000-0000-00009B0D0000}"/>
    <cellStyle name="Total 3" xfId="1308" xr:uid="{00000000-0005-0000-0000-00009C0D0000}"/>
    <cellStyle name="Total 4" xfId="1930" xr:uid="{00000000-0005-0000-0000-00009D0D0000}"/>
    <cellStyle name="Total 5" xfId="2158" xr:uid="{00000000-0005-0000-0000-00009E0D0000}"/>
    <cellStyle name="Total 6" xfId="2378" xr:uid="{00000000-0005-0000-0000-00009F0D0000}"/>
    <cellStyle name="Total 7" xfId="2581" xr:uid="{00000000-0005-0000-0000-0000A00D0000}"/>
    <cellStyle name="Total 8" xfId="2780" xr:uid="{00000000-0005-0000-0000-0000A10D0000}"/>
    <cellStyle name="Total 9" xfId="2969" xr:uid="{00000000-0005-0000-0000-0000A20D0000}"/>
    <cellStyle name="TotalData" xfId="445" xr:uid="{00000000-0005-0000-0000-0000A30D0000}"/>
    <cellStyle name="Tytuł" xfId="446" xr:uid="{00000000-0005-0000-0000-0000A40D0000}"/>
    <cellStyle name="US$#,##0" xfId="3476" xr:uid="{00000000-0005-0000-0000-0000A50D0000}"/>
    <cellStyle name="US$#,##0.00" xfId="3477" xr:uid="{00000000-0005-0000-0000-0000A60D0000}"/>
    <cellStyle name="UserInput" xfId="447" xr:uid="{00000000-0005-0000-0000-0000A70D0000}"/>
    <cellStyle name="Uwaga" xfId="448" xr:uid="{00000000-0005-0000-0000-0000A80D0000}"/>
    <cellStyle name="Warning Text" xfId="449" xr:uid="{00000000-0005-0000-0000-0000A90D0000}"/>
    <cellStyle name="XComma" xfId="1312" xr:uid="{00000000-0005-0000-0000-0000AA0D0000}"/>
    <cellStyle name="XComma 0.0" xfId="1313" xr:uid="{00000000-0005-0000-0000-0000AB0D0000}"/>
    <cellStyle name="XComma 0.00" xfId="1314" xr:uid="{00000000-0005-0000-0000-0000AC0D0000}"/>
    <cellStyle name="XComma 0.000" xfId="1315" xr:uid="{00000000-0005-0000-0000-0000AD0D0000}"/>
    <cellStyle name="XCurrency" xfId="1316" xr:uid="{00000000-0005-0000-0000-0000AE0D0000}"/>
    <cellStyle name="XCurrency 0.0" xfId="1317" xr:uid="{00000000-0005-0000-0000-0000AF0D0000}"/>
    <cellStyle name="XCurrency 0.00" xfId="1318" xr:uid="{00000000-0005-0000-0000-0000B00D0000}"/>
    <cellStyle name="XCurrency 0.000" xfId="1319" xr:uid="{00000000-0005-0000-0000-0000B10D0000}"/>
    <cellStyle name="Year" xfId="3478" xr:uid="{00000000-0005-0000-0000-0000B20D0000}"/>
    <cellStyle name="Year Estimate" xfId="3479" xr:uid="{00000000-0005-0000-0000-0000B30D0000}"/>
    <cellStyle name="Złe" xfId="450" xr:uid="{00000000-0005-0000-0000-0000B40D0000}"/>
  </cellStyles>
  <dxfs count="20"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</dxfs>
  <tableStyles count="0" defaultTableStyle="TableStyleMedium9" defaultPivotStyle="PivotStyleLight16"/>
  <colors>
    <mruColors>
      <color rgb="FF0080FF"/>
      <color rgb="FFFFFFFF"/>
      <color rgb="FF00FF00"/>
      <color rgb="FFFF6600"/>
      <color rgb="FFFF9900"/>
      <color rgb="FFFF9933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D0152.AF90C960" TargetMode="External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159330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56</xdr:row>
      <xdr:rowOff>0</xdr:rowOff>
    </xdr:from>
    <xdr:to>
      <xdr:col>5</xdr:col>
      <xdr:colOff>390525</xdr:colOff>
      <xdr:row>56</xdr:row>
      <xdr:rowOff>9525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66E154A9-3126-49C2-B512-72F91C85BA2F}"/>
            </a:ext>
          </a:extLst>
        </xdr:cNvPr>
        <xdr:cNvSpPr>
          <a:spLocks noChangeShapeType="1"/>
        </xdr:cNvSpPr>
      </xdr:nvSpPr>
      <xdr:spPr bwMode="auto">
        <a:xfrm>
          <a:off x="4019550" y="103441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381000</xdr:colOff>
      <xdr:row>40</xdr:row>
      <xdr:rowOff>0</xdr:rowOff>
    </xdr:from>
    <xdr:to>
      <xdr:col>5</xdr:col>
      <xdr:colOff>390525</xdr:colOff>
      <xdr:row>40</xdr:row>
      <xdr:rowOff>9525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17C8F6C5-62B0-48B8-A6E1-6C6A7F0D1EF8}"/>
            </a:ext>
          </a:extLst>
        </xdr:cNvPr>
        <xdr:cNvSpPr>
          <a:spLocks noChangeShapeType="1"/>
        </xdr:cNvSpPr>
      </xdr:nvSpPr>
      <xdr:spPr bwMode="auto">
        <a:xfrm>
          <a:off x="4019550" y="7534275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45</xdr:row>
      <xdr:rowOff>0</xdr:rowOff>
    </xdr:from>
    <xdr:ext cx="13011150" cy="7172325"/>
    <xdr:pic>
      <xdr:nvPicPr>
        <xdr:cNvPr id="2" name="Picture 3">
          <a:extLst>
            <a:ext uri="{FF2B5EF4-FFF2-40B4-BE49-F238E27FC236}">
              <a16:creationId xmlns:a16="http://schemas.microsoft.com/office/drawing/2014/main" id="{18ADF958-06F5-4D78-858F-9AE83E59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64550" y="7696200"/>
          <a:ext cx="13011150" cy="717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18</xdr:col>
      <xdr:colOff>139700</xdr:colOff>
      <xdr:row>40</xdr:row>
      <xdr:rowOff>152400</xdr:rowOff>
    </xdr:from>
    <xdr:ext cx="22761906" cy="7028536"/>
    <xdr:pic>
      <xdr:nvPicPr>
        <xdr:cNvPr id="3" name="1 Imagen">
          <a:extLst>
            <a:ext uri="{FF2B5EF4-FFF2-40B4-BE49-F238E27FC236}">
              <a16:creationId xmlns:a16="http://schemas.microsoft.com/office/drawing/2014/main" id="{7EB40B15-A44E-4548-B7A7-3DD4B4B4D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66250" y="7038975"/>
          <a:ext cx="22761906" cy="70285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0</xdr:rowOff>
    </xdr:from>
    <xdr:ext cx="22739893" cy="7034886"/>
    <xdr:pic>
      <xdr:nvPicPr>
        <xdr:cNvPr id="4" name="6 Imagen">
          <a:extLst>
            <a:ext uri="{FF2B5EF4-FFF2-40B4-BE49-F238E27FC236}">
              <a16:creationId xmlns:a16="http://schemas.microsoft.com/office/drawing/2014/main" id="{2857E825-0549-4908-A7A4-F7C006070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516725"/>
          <a:ext cx="22739893" cy="70348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84668</xdr:colOff>
      <xdr:row>56</xdr:row>
      <xdr:rowOff>135467</xdr:rowOff>
    </xdr:from>
    <xdr:to>
      <xdr:col>36</xdr:col>
      <xdr:colOff>464121</xdr:colOff>
      <xdr:row>77</xdr:row>
      <xdr:rowOff>228601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182A9D15-55BA-4EF6-96EC-AF48EAE6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28118" y="8854017"/>
          <a:ext cx="6783428" cy="40301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69</xdr:row>
      <xdr:rowOff>0</xdr:rowOff>
    </xdr:from>
    <xdr:to>
      <xdr:col>12</xdr:col>
      <xdr:colOff>733425</xdr:colOff>
      <xdr:row>95</xdr:row>
      <xdr:rowOff>95250</xdr:rowOff>
    </xdr:to>
    <xdr:pic>
      <xdr:nvPicPr>
        <xdr:cNvPr id="2" name="Imagen 1" descr="cid:image001.jpg@01CD0152.AF90C960">
          <a:extLst>
            <a:ext uri="{FF2B5EF4-FFF2-40B4-BE49-F238E27FC236}">
              <a16:creationId xmlns:a16="http://schemas.microsoft.com/office/drawing/2014/main" id="{D058D1DB-E430-4FD8-B6E7-EFE5B657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925050" y="12249150"/>
          <a:ext cx="1495425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zoomScale="78" workbookViewId="0">
      <selection activeCell="G16" sqref="G16"/>
    </sheetView>
  </sheetViews>
  <sheetFormatPr baseColWidth="10" defaultColWidth="11.453125" defaultRowHeight="14.5"/>
  <cols>
    <col min="1" max="16384" width="11.453125" style="48"/>
  </cols>
  <sheetData>
    <row r="9" spans="2:2" ht="62.5">
      <c r="B9" s="47" t="s">
        <v>996</v>
      </c>
    </row>
    <row r="10" spans="2:2" ht="62.5">
      <c r="B10" s="47" t="s">
        <v>1259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000B-93EB-4CBC-A7EC-797A68BB79A9}">
  <dimension ref="B1:M20"/>
  <sheetViews>
    <sheetView showGridLines="0" zoomScale="115" zoomScaleNormal="115" workbookViewId="0">
      <selection activeCell="G15" sqref="G15"/>
    </sheetView>
  </sheetViews>
  <sheetFormatPr baseColWidth="10" defaultColWidth="11.453125" defaultRowHeight="13"/>
  <cols>
    <col min="1" max="1" width="1.1796875" style="49" customWidth="1"/>
    <col min="2" max="2" width="19.54296875" style="49" customWidth="1"/>
    <col min="3" max="3" width="11.453125" style="49" customWidth="1"/>
    <col min="4" max="4" width="54.453125" style="49" customWidth="1"/>
    <col min="5" max="5" width="18.1796875" style="49" customWidth="1"/>
    <col min="6" max="6" width="1.1796875" style="49" customWidth="1"/>
    <col min="7" max="7" width="24.81640625" style="49" customWidth="1"/>
    <col min="8" max="8" width="11.7265625" style="49" bestFit="1" customWidth="1"/>
    <col min="9" max="9" width="11.6328125" style="49" bestFit="1" customWidth="1"/>
    <col min="10" max="12" width="11.453125" style="49"/>
    <col min="13" max="13" width="11.1796875" style="49" customWidth="1"/>
    <col min="14" max="14" width="10.7265625" style="49" customWidth="1"/>
    <col min="15" max="15" width="13.453125" style="49" customWidth="1"/>
    <col min="16" max="16" width="13.26953125" style="49" customWidth="1"/>
    <col min="17" max="16384" width="11.453125" style="49"/>
  </cols>
  <sheetData>
    <row r="1" spans="2:13" ht="5.15" customHeight="1"/>
    <row r="2" spans="2:13" s="129" customFormat="1" ht="18.5">
      <c r="B2" s="127" t="s">
        <v>1250</v>
      </c>
      <c r="C2" s="128"/>
    </row>
    <row r="3" spans="2:13">
      <c r="F3" s="170"/>
    </row>
    <row r="4" spans="2:13" ht="38.25" customHeight="1">
      <c r="B4" s="171" t="s">
        <v>749</v>
      </c>
      <c r="C4" s="171" t="s">
        <v>742</v>
      </c>
      <c r="D4" s="171" t="s">
        <v>827</v>
      </c>
      <c r="E4" s="171" t="s">
        <v>828</v>
      </c>
      <c r="F4" s="170"/>
      <c r="G4" s="819" t="s">
        <v>514</v>
      </c>
      <c r="H4" s="814">
        <v>2023</v>
      </c>
      <c r="I4" s="815"/>
      <c r="J4" s="815"/>
      <c r="K4" s="815"/>
      <c r="L4" s="815"/>
      <c r="M4" s="816"/>
    </row>
    <row r="5" spans="2:13">
      <c r="B5" s="819" t="s">
        <v>743</v>
      </c>
      <c r="C5" s="825" t="s">
        <v>140</v>
      </c>
      <c r="D5" s="172" t="s">
        <v>747</v>
      </c>
      <c r="E5" s="173" t="s">
        <v>1265</v>
      </c>
      <c r="G5" s="821"/>
      <c r="H5" s="171" t="s">
        <v>140</v>
      </c>
      <c r="I5" s="171" t="s">
        <v>39</v>
      </c>
      <c r="J5" s="171" t="s">
        <v>407</v>
      </c>
      <c r="K5" s="171" t="s">
        <v>408</v>
      </c>
      <c r="L5" s="171" t="s">
        <v>1056</v>
      </c>
      <c r="M5" s="171" t="s">
        <v>122</v>
      </c>
    </row>
    <row r="6" spans="2:13">
      <c r="B6" s="820"/>
      <c r="C6" s="826"/>
      <c r="D6" s="172" t="s">
        <v>748</v>
      </c>
      <c r="E6" s="173">
        <v>2E-3</v>
      </c>
      <c r="G6" s="175" t="s">
        <v>416</v>
      </c>
      <c r="H6" s="176">
        <v>7.4300000000000005E-2</v>
      </c>
      <c r="I6" s="177">
        <v>0</v>
      </c>
      <c r="J6" s="176">
        <v>7.5499999999999998E-2</v>
      </c>
      <c r="K6" s="176">
        <v>9.0200000000000002E-2</v>
      </c>
      <c r="L6" s="176">
        <v>4.7899999999999998E-2</v>
      </c>
      <c r="M6" s="176">
        <v>8.1799999999999998E-2</v>
      </c>
    </row>
    <row r="7" spans="2:13">
      <c r="B7" s="821"/>
      <c r="C7" s="826"/>
      <c r="D7" s="172" t="s">
        <v>744</v>
      </c>
      <c r="E7" s="173" t="s">
        <v>1204</v>
      </c>
      <c r="G7" s="175" t="s">
        <v>515</v>
      </c>
      <c r="H7" s="176">
        <v>7.3400000000000007E-2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</row>
    <row r="8" spans="2:13">
      <c r="B8" s="83"/>
      <c r="C8" s="826"/>
      <c r="D8" s="172" t="s">
        <v>751</v>
      </c>
      <c r="E8" s="173" t="s">
        <v>1266</v>
      </c>
      <c r="G8" s="63" t="s">
        <v>641</v>
      </c>
      <c r="H8" s="176">
        <v>7.3800000000000004E-2</v>
      </c>
      <c r="I8" s="176">
        <v>0.26879999999999998</v>
      </c>
      <c r="J8" s="177">
        <v>0</v>
      </c>
      <c r="K8" s="177">
        <v>0</v>
      </c>
      <c r="M8" s="177">
        <v>0</v>
      </c>
    </row>
    <row r="9" spans="2:13">
      <c r="B9" s="174" t="s">
        <v>750</v>
      </c>
      <c r="C9" s="826"/>
      <c r="D9" s="172" t="s">
        <v>752</v>
      </c>
      <c r="E9" s="173">
        <v>0</v>
      </c>
      <c r="G9" s="63" t="s">
        <v>210</v>
      </c>
      <c r="H9" s="177">
        <v>0</v>
      </c>
      <c r="I9" s="177">
        <v>0</v>
      </c>
      <c r="J9" s="177">
        <v>0</v>
      </c>
      <c r="K9" s="176">
        <v>9.5699999999999993E-2</v>
      </c>
      <c r="L9" s="177">
        <v>0</v>
      </c>
      <c r="M9" s="177">
        <v>0</v>
      </c>
    </row>
    <row r="10" spans="2:13">
      <c r="B10" s="58"/>
      <c r="C10" s="826"/>
      <c r="D10" s="172" t="s">
        <v>744</v>
      </c>
      <c r="E10" s="173" t="s">
        <v>1204</v>
      </c>
    </row>
    <row r="11" spans="2:13" ht="12.75" customHeight="1">
      <c r="B11" s="819" t="s">
        <v>614</v>
      </c>
      <c r="C11" s="826"/>
      <c r="D11" s="172" t="s">
        <v>747</v>
      </c>
      <c r="E11" s="173" t="s">
        <v>1267</v>
      </c>
      <c r="G11" s="819" t="s">
        <v>649</v>
      </c>
      <c r="H11" s="817" t="s">
        <v>648</v>
      </c>
      <c r="I11" s="818"/>
    </row>
    <row r="12" spans="2:13">
      <c r="B12" s="820"/>
      <c r="C12" s="826"/>
      <c r="D12" s="172" t="s">
        <v>748</v>
      </c>
      <c r="E12" s="173" t="s">
        <v>1205</v>
      </c>
      <c r="G12" s="821"/>
      <c r="H12" s="179">
        <v>45382</v>
      </c>
      <c r="I12" s="179">
        <v>45291</v>
      </c>
    </row>
    <row r="13" spans="2:13">
      <c r="B13" s="820"/>
      <c r="C13" s="826"/>
      <c r="D13" s="172" t="s">
        <v>745</v>
      </c>
      <c r="E13" s="173" t="s">
        <v>1268</v>
      </c>
      <c r="G13" s="180" t="s">
        <v>140</v>
      </c>
      <c r="H13" s="181">
        <v>6.3899999999999998E-2</v>
      </c>
      <c r="I13" s="181">
        <v>6.3399999999999998E-2</v>
      </c>
    </row>
    <row r="14" spans="2:13">
      <c r="B14" s="821"/>
      <c r="C14" s="827"/>
      <c r="D14" s="172" t="s">
        <v>746</v>
      </c>
      <c r="E14" s="173">
        <v>0.85</v>
      </c>
      <c r="G14" s="180" t="s">
        <v>39</v>
      </c>
      <c r="H14" s="181">
        <v>0.20699999999999999</v>
      </c>
      <c r="I14" s="181">
        <v>0.2001</v>
      </c>
    </row>
    <row r="15" spans="2:13">
      <c r="B15" s="819" t="s">
        <v>743</v>
      </c>
      <c r="C15" s="822" t="s">
        <v>39</v>
      </c>
      <c r="D15" s="172" t="s">
        <v>747</v>
      </c>
      <c r="E15" s="173" t="s">
        <v>1269</v>
      </c>
      <c r="G15" s="180" t="s">
        <v>305</v>
      </c>
      <c r="H15" s="181">
        <v>7.3599999999999999E-2</v>
      </c>
      <c r="I15" s="181">
        <v>7.1999999999999995E-2</v>
      </c>
    </row>
    <row r="16" spans="2:13">
      <c r="B16" s="820"/>
      <c r="C16" s="823"/>
      <c r="D16" s="172" t="s">
        <v>748</v>
      </c>
      <c r="E16" s="173">
        <v>5.0000000000000001E-3</v>
      </c>
      <c r="G16" s="170"/>
      <c r="H16" s="182"/>
      <c r="I16" s="182"/>
    </row>
    <row r="17" spans="2:9">
      <c r="B17" s="821"/>
      <c r="C17" s="824"/>
      <c r="D17" s="172" t="s">
        <v>744</v>
      </c>
      <c r="E17" s="173" t="s">
        <v>865</v>
      </c>
      <c r="H17"/>
      <c r="I17"/>
    </row>
    <row r="18" spans="2:9">
      <c r="B18" s="819" t="s">
        <v>743</v>
      </c>
      <c r="C18" s="822" t="s">
        <v>305</v>
      </c>
      <c r="D18" s="172" t="s">
        <v>747</v>
      </c>
      <c r="E18" s="173" t="s">
        <v>1270</v>
      </c>
      <c r="H18"/>
      <c r="I18"/>
    </row>
    <row r="19" spans="2:9">
      <c r="B19" s="820"/>
      <c r="C19" s="823"/>
      <c r="D19" s="172" t="s">
        <v>748</v>
      </c>
      <c r="E19" s="173">
        <v>5.0000000000000001E-3</v>
      </c>
      <c r="H19"/>
      <c r="I19"/>
    </row>
    <row r="20" spans="2:9">
      <c r="B20" s="821"/>
      <c r="C20" s="824"/>
      <c r="D20" s="172" t="s">
        <v>744</v>
      </c>
      <c r="E20" s="173">
        <v>0.99199999999999999</v>
      </c>
    </row>
  </sheetData>
  <mergeCells count="11">
    <mergeCell ref="H4:M4"/>
    <mergeCell ref="H11:I11"/>
    <mergeCell ref="B15:B17"/>
    <mergeCell ref="C15:C17"/>
    <mergeCell ref="B18:B20"/>
    <mergeCell ref="C18:C20"/>
    <mergeCell ref="G4:G5"/>
    <mergeCell ref="B5:B7"/>
    <mergeCell ref="C5:C14"/>
    <mergeCell ref="B11:B14"/>
    <mergeCell ref="G11:G12"/>
  </mergeCells>
  <pageMargins left="0.75" right="0.75" top="1" bottom="1" header="0" footer="0"/>
  <pageSetup orientation="portrait" horizontalDpi="4294967295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FED6-91FF-4A1C-8B57-91CDAE30C334}">
  <sheetPr>
    <pageSetUpPr fitToPage="1"/>
  </sheetPr>
  <dimension ref="A1:R38"/>
  <sheetViews>
    <sheetView showGridLines="0" zoomScaleNormal="100" workbookViewId="0">
      <selection activeCell="H12" sqref="H12"/>
    </sheetView>
  </sheetViews>
  <sheetFormatPr baseColWidth="10" defaultColWidth="11.453125" defaultRowHeight="13"/>
  <cols>
    <col min="1" max="1" width="1.7265625" style="49" customWidth="1"/>
    <col min="2" max="2" width="37.1796875" style="49" customWidth="1"/>
    <col min="3" max="4" width="17.26953125" style="49" customWidth="1"/>
    <col min="5" max="5" width="11.453125" style="49"/>
    <col min="6" max="7" width="11.6328125" style="49" bestFit="1" customWidth="1"/>
    <col min="8" max="16384" width="11.453125" style="49"/>
  </cols>
  <sheetData>
    <row r="1" spans="2:8" ht="5.15" customHeight="1"/>
    <row r="2" spans="2:8" s="129" customFormat="1" ht="18.5">
      <c r="B2" s="127" t="s">
        <v>1072</v>
      </c>
      <c r="C2" s="128"/>
    </row>
    <row r="3" spans="2:8" ht="6" customHeight="1"/>
    <row r="4" spans="2:8" s="52" customFormat="1">
      <c r="B4" s="183" t="s">
        <v>185</v>
      </c>
      <c r="C4" s="828" t="s">
        <v>52</v>
      </c>
      <c r="D4" s="829"/>
    </row>
    <row r="5" spans="2:8" s="52" customFormat="1">
      <c r="B5" s="184"/>
      <c r="C5" s="55">
        <v>45382</v>
      </c>
      <c r="D5" s="55">
        <v>45291</v>
      </c>
    </row>
    <row r="6" spans="2:8" s="52" customFormat="1">
      <c r="B6" s="184"/>
      <c r="C6" s="58" t="s">
        <v>150</v>
      </c>
      <c r="D6" s="58" t="s">
        <v>150</v>
      </c>
    </row>
    <row r="7" spans="2:8">
      <c r="B7" s="63" t="s">
        <v>53</v>
      </c>
      <c r="C7" s="185">
        <v>34642551</v>
      </c>
      <c r="D7" s="185">
        <v>30511680</v>
      </c>
    </row>
    <row r="8" spans="2:8">
      <c r="B8" s="63" t="s">
        <v>54</v>
      </c>
      <c r="C8" s="185">
        <v>422420013</v>
      </c>
      <c r="D8" s="185">
        <v>398294601</v>
      </c>
      <c r="E8"/>
      <c r="F8"/>
      <c r="G8"/>
      <c r="H8"/>
    </row>
    <row r="9" spans="2:8">
      <c r="B9" s="186" t="s">
        <v>783</v>
      </c>
      <c r="C9" s="185">
        <v>107863474</v>
      </c>
      <c r="D9" s="185">
        <v>54319303</v>
      </c>
      <c r="E9"/>
      <c r="F9"/>
      <c r="G9"/>
      <c r="H9"/>
    </row>
    <row r="10" spans="2:8">
      <c r="B10" s="187" t="s">
        <v>582</v>
      </c>
      <c r="C10" s="69">
        <f>+SUM(C7:C9)</f>
        <v>564926038</v>
      </c>
      <c r="D10" s="69">
        <f>+SUM(D7:D9)</f>
        <v>483125584</v>
      </c>
      <c r="E10"/>
      <c r="F10"/>
      <c r="G10"/>
      <c r="H10"/>
    </row>
    <row r="11" spans="2:8">
      <c r="E11"/>
      <c r="F11"/>
      <c r="G11"/>
      <c r="H11"/>
    </row>
    <row r="12" spans="2:8">
      <c r="E12"/>
      <c r="F12"/>
      <c r="G12"/>
      <c r="H12"/>
    </row>
    <row r="13" spans="2:8" ht="6" customHeight="1">
      <c r="E13"/>
      <c r="F13"/>
      <c r="G13"/>
      <c r="H13"/>
    </row>
    <row r="14" spans="2:8" s="52" customFormat="1">
      <c r="B14" s="830" t="s">
        <v>55</v>
      </c>
      <c r="C14" s="828" t="s">
        <v>52</v>
      </c>
      <c r="D14" s="829"/>
      <c r="E14"/>
      <c r="F14"/>
      <c r="G14"/>
      <c r="H14"/>
    </row>
    <row r="15" spans="2:8" s="52" customFormat="1">
      <c r="B15" s="831"/>
      <c r="C15" s="55">
        <v>45382</v>
      </c>
      <c r="D15" s="55">
        <v>45291</v>
      </c>
      <c r="E15"/>
      <c r="F15"/>
      <c r="G15"/>
      <c r="H15"/>
    </row>
    <row r="16" spans="2:8" s="52" customFormat="1">
      <c r="B16" s="188"/>
      <c r="C16" s="58" t="s">
        <v>150</v>
      </c>
      <c r="D16" s="58" t="s">
        <v>150</v>
      </c>
      <c r="E16"/>
      <c r="F16"/>
      <c r="G16"/>
      <c r="H16"/>
    </row>
    <row r="17" spans="2:8">
      <c r="B17" s="63" t="s">
        <v>402</v>
      </c>
      <c r="C17" s="65">
        <v>221615209</v>
      </c>
      <c r="D17" s="65">
        <v>133345022</v>
      </c>
      <c r="E17"/>
      <c r="F17"/>
      <c r="G17"/>
      <c r="H17"/>
    </row>
    <row r="18" spans="2:8">
      <c r="B18" s="63" t="s">
        <v>404</v>
      </c>
      <c r="C18" s="65">
        <v>18640445</v>
      </c>
      <c r="D18" s="65">
        <v>17722945</v>
      </c>
      <c r="E18"/>
      <c r="F18"/>
      <c r="G18"/>
      <c r="H18"/>
    </row>
    <row r="19" spans="2:8">
      <c r="B19" s="189" t="s">
        <v>35</v>
      </c>
      <c r="C19" s="65">
        <v>205591430</v>
      </c>
      <c r="D19" s="65">
        <v>174848009</v>
      </c>
      <c r="E19"/>
      <c r="F19"/>
      <c r="G19"/>
      <c r="H19"/>
    </row>
    <row r="20" spans="2:8">
      <c r="B20" s="189" t="s">
        <v>36</v>
      </c>
      <c r="C20" s="65">
        <v>72086458</v>
      </c>
      <c r="D20" s="65">
        <v>57829479</v>
      </c>
      <c r="E20"/>
      <c r="F20"/>
      <c r="G20"/>
      <c r="H20"/>
    </row>
    <row r="21" spans="2:8">
      <c r="B21" s="189" t="s">
        <v>37</v>
      </c>
      <c r="C21" s="65">
        <v>23369059</v>
      </c>
      <c r="D21" s="65">
        <v>75470102</v>
      </c>
      <c r="E21"/>
      <c r="F21"/>
      <c r="G21"/>
      <c r="H21"/>
    </row>
    <row r="22" spans="2:8">
      <c r="B22" s="189" t="s">
        <v>409</v>
      </c>
      <c r="C22" s="65">
        <v>23280762</v>
      </c>
      <c r="D22" s="65">
        <v>23890361</v>
      </c>
      <c r="E22"/>
      <c r="F22"/>
      <c r="G22"/>
      <c r="H22"/>
    </row>
    <row r="23" spans="2:8">
      <c r="B23" s="189" t="s">
        <v>1111</v>
      </c>
      <c r="C23" s="65">
        <v>342675</v>
      </c>
      <c r="D23" s="65">
        <v>19666</v>
      </c>
      <c r="E23"/>
      <c r="F23"/>
      <c r="G23"/>
      <c r="H23"/>
    </row>
    <row r="24" spans="2:8">
      <c r="B24" s="190" t="s">
        <v>50</v>
      </c>
      <c r="C24" s="69">
        <f>+SUM(C17:C23)</f>
        <v>564926038</v>
      </c>
      <c r="D24" s="69">
        <f>+SUM(D17:D23)</f>
        <v>483125584</v>
      </c>
      <c r="E24"/>
      <c r="F24"/>
      <c r="G24"/>
      <c r="H24"/>
    </row>
    <row r="25" spans="2:8">
      <c r="C25" s="77"/>
      <c r="D25" s="77"/>
      <c r="E25"/>
      <c r="F25"/>
      <c r="G25"/>
      <c r="H25"/>
    </row>
    <row r="26" spans="2:8" ht="8.5" customHeight="1">
      <c r="C26" s="77"/>
      <c r="D26" s="77"/>
      <c r="E26"/>
      <c r="F26"/>
      <c r="G26"/>
      <c r="H26"/>
    </row>
    <row r="27" spans="2:8">
      <c r="E27"/>
      <c r="F27"/>
      <c r="G27"/>
      <c r="H27"/>
    </row>
    <row r="38" spans="1:18" s="191" customForma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</row>
  </sheetData>
  <mergeCells count="3">
    <mergeCell ref="C4:D4"/>
    <mergeCell ref="B14:B15"/>
    <mergeCell ref="C14:D14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1ACA-8572-42DB-BE16-DA22788C208C}">
  <dimension ref="B1:H21"/>
  <sheetViews>
    <sheetView showGridLines="0" topLeftCell="A2" zoomScaleNormal="100" workbookViewId="0">
      <selection activeCell="C21" sqref="C21:D21"/>
    </sheetView>
  </sheetViews>
  <sheetFormatPr baseColWidth="10" defaultColWidth="11.453125" defaultRowHeight="13"/>
  <cols>
    <col min="1" max="1" width="1.7265625" style="49" customWidth="1"/>
    <col min="2" max="2" width="47.26953125" style="49" customWidth="1"/>
    <col min="3" max="4" width="16.26953125" style="49" customWidth="1"/>
    <col min="5" max="16384" width="11.453125" style="49"/>
  </cols>
  <sheetData>
    <row r="1" spans="2:8" ht="5.15" customHeight="1"/>
    <row r="2" spans="2:8" s="129" customFormat="1" ht="18.5">
      <c r="B2" s="127" t="s">
        <v>1073</v>
      </c>
      <c r="C2" s="128"/>
    </row>
    <row r="3" spans="2:8" ht="6" customHeight="1"/>
    <row r="4" spans="2:8" s="52" customFormat="1">
      <c r="B4" s="832" t="s">
        <v>215</v>
      </c>
      <c r="C4" s="828" t="s">
        <v>52</v>
      </c>
      <c r="D4" s="829"/>
    </row>
    <row r="5" spans="2:8" s="52" customFormat="1">
      <c r="B5" s="833"/>
      <c r="C5" s="569">
        <v>45382</v>
      </c>
      <c r="D5" s="569">
        <v>45291</v>
      </c>
    </row>
    <row r="6" spans="2:8" s="52" customFormat="1">
      <c r="B6" s="58"/>
      <c r="C6" s="560" t="s">
        <v>150</v>
      </c>
      <c r="D6" s="560" t="s">
        <v>150</v>
      </c>
      <c r="F6"/>
      <c r="G6"/>
      <c r="H6"/>
    </row>
    <row r="7" spans="2:8" ht="13.15" customHeight="1">
      <c r="B7" s="63" t="s">
        <v>225</v>
      </c>
      <c r="C7" s="185">
        <v>32330263</v>
      </c>
      <c r="D7" s="185">
        <v>78648179</v>
      </c>
      <c r="F7"/>
      <c r="G7"/>
      <c r="H7"/>
    </row>
    <row r="8" spans="2:8" ht="13.15" customHeight="1">
      <c r="B8" s="63" t="s">
        <v>1271</v>
      </c>
      <c r="C8" s="185">
        <v>55389777</v>
      </c>
      <c r="D8" s="185">
        <v>0</v>
      </c>
      <c r="F8"/>
      <c r="G8"/>
      <c r="H8"/>
    </row>
    <row r="9" spans="2:8">
      <c r="B9" s="63" t="s">
        <v>1251</v>
      </c>
      <c r="C9" s="185">
        <v>90360945</v>
      </c>
      <c r="D9" s="185">
        <v>132433275</v>
      </c>
      <c r="F9"/>
      <c r="G9"/>
      <c r="H9"/>
    </row>
    <row r="10" spans="2:8">
      <c r="B10" s="552" t="s">
        <v>354</v>
      </c>
      <c r="C10" s="500">
        <f>+SUM(C7:C9)</f>
        <v>178080985</v>
      </c>
      <c r="D10" s="500">
        <f>+SUM(D7:D9)</f>
        <v>211081454</v>
      </c>
      <c r="F10"/>
      <c r="G10"/>
      <c r="H10"/>
    </row>
    <row r="11" spans="2:8">
      <c r="F11"/>
      <c r="G11"/>
      <c r="H11"/>
    </row>
    <row r="12" spans="2:8" ht="6" customHeight="1">
      <c r="F12"/>
      <c r="G12"/>
      <c r="H12"/>
    </row>
    <row r="13" spans="2:8" s="52" customFormat="1">
      <c r="B13" s="832" t="s">
        <v>80</v>
      </c>
      <c r="C13" s="828" t="s">
        <v>52</v>
      </c>
      <c r="D13" s="829"/>
      <c r="F13"/>
      <c r="G13"/>
      <c r="H13"/>
    </row>
    <row r="14" spans="2:8" s="52" customFormat="1">
      <c r="B14" s="833"/>
      <c r="C14" s="192">
        <v>45382</v>
      </c>
      <c r="D14" s="192">
        <v>45291</v>
      </c>
      <c r="F14"/>
      <c r="G14"/>
      <c r="H14"/>
    </row>
    <row r="15" spans="2:8" s="52" customFormat="1">
      <c r="B15" s="58"/>
      <c r="C15" s="58" t="s">
        <v>150</v>
      </c>
      <c r="D15" s="58" t="s">
        <v>150</v>
      </c>
      <c r="F15"/>
      <c r="G15"/>
      <c r="H15"/>
    </row>
    <row r="16" spans="2:8">
      <c r="B16" s="63" t="s">
        <v>671</v>
      </c>
      <c r="C16" s="185">
        <v>197749239</v>
      </c>
      <c r="D16" s="185">
        <v>185601391</v>
      </c>
      <c r="F16"/>
      <c r="G16"/>
      <c r="H16"/>
    </row>
    <row r="17" spans="2:8">
      <c r="B17" s="63" t="s">
        <v>986</v>
      </c>
      <c r="C17" s="185">
        <v>20265995</v>
      </c>
      <c r="D17" s="185">
        <v>18187013</v>
      </c>
      <c r="F17"/>
      <c r="G17"/>
      <c r="H17"/>
    </row>
    <row r="18" spans="2:8">
      <c r="B18" s="63" t="s">
        <v>1049</v>
      </c>
      <c r="C18" s="185">
        <v>27425344</v>
      </c>
      <c r="D18" s="185">
        <v>26472682</v>
      </c>
      <c r="F18"/>
      <c r="G18"/>
      <c r="H18"/>
    </row>
    <row r="19" spans="2:8">
      <c r="B19" s="63" t="s">
        <v>447</v>
      </c>
      <c r="C19" s="185">
        <v>350972</v>
      </c>
      <c r="D19" s="185">
        <v>324088</v>
      </c>
      <c r="F19"/>
      <c r="G19"/>
      <c r="H19"/>
    </row>
    <row r="20" spans="2:8">
      <c r="B20" s="193" t="s">
        <v>447</v>
      </c>
      <c r="C20" s="69">
        <f>+SUM(C16:C19)</f>
        <v>245791550</v>
      </c>
      <c r="D20" s="69">
        <f>+SUM(D16:D19)</f>
        <v>230585174</v>
      </c>
      <c r="F20"/>
      <c r="G20"/>
      <c r="H20"/>
    </row>
    <row r="21" spans="2:8">
      <c r="F21"/>
      <c r="G21"/>
      <c r="H21"/>
    </row>
  </sheetData>
  <mergeCells count="4">
    <mergeCell ref="B4:B5"/>
    <mergeCell ref="C4:D4"/>
    <mergeCell ref="B13:B14"/>
    <mergeCell ref="C13:D13"/>
  </mergeCells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FD4E-B60E-4574-B274-546E1029D1AC}">
  <dimension ref="B1:G9"/>
  <sheetViews>
    <sheetView showGridLines="0" zoomScale="108" zoomScaleNormal="160" workbookViewId="0">
      <selection activeCell="B3" sqref="B3"/>
    </sheetView>
  </sheetViews>
  <sheetFormatPr baseColWidth="10" defaultRowHeight="13"/>
  <cols>
    <col min="1" max="1" width="1.7265625" style="570" customWidth="1"/>
    <col min="2" max="2" width="20.90625" style="570" bestFit="1" customWidth="1"/>
    <col min="3" max="3" width="38.453125" style="570" bestFit="1" customWidth="1"/>
    <col min="4" max="4" width="10.54296875" style="570" customWidth="1"/>
    <col min="5" max="5" width="12.1796875" style="570" customWidth="1"/>
    <col min="6" max="7" width="16.54296875" style="570" customWidth="1"/>
    <col min="8" max="16384" width="10.90625" style="570"/>
  </cols>
  <sheetData>
    <row r="1" spans="2:7" ht="5.15" customHeight="1"/>
    <row r="2" spans="2:7" ht="18.5">
      <c r="B2" s="127" t="s">
        <v>1341</v>
      </c>
    </row>
    <row r="4" spans="2:7" ht="12.5" customHeight="1">
      <c r="B4" s="819" t="s">
        <v>1112</v>
      </c>
      <c r="C4" s="819" t="s">
        <v>1113</v>
      </c>
      <c r="D4" s="819" t="s">
        <v>1114</v>
      </c>
      <c r="E4" s="819" t="s">
        <v>44</v>
      </c>
      <c r="F4" s="819" t="s">
        <v>1272</v>
      </c>
      <c r="G4" s="819" t="s">
        <v>1115</v>
      </c>
    </row>
    <row r="5" spans="2:7" ht="12.5" customHeight="1">
      <c r="B5" s="821"/>
      <c r="C5" s="821"/>
      <c r="D5" s="821"/>
      <c r="E5" s="821"/>
      <c r="F5" s="821"/>
      <c r="G5" s="821"/>
    </row>
    <row r="6" spans="2:7">
      <c r="B6" s="571" t="s">
        <v>1116</v>
      </c>
      <c r="C6" s="571" t="s">
        <v>1118</v>
      </c>
      <c r="D6" s="572" t="s">
        <v>282</v>
      </c>
      <c r="E6" s="573">
        <v>45700</v>
      </c>
      <c r="F6" s="574">
        <v>524346000</v>
      </c>
      <c r="G6" s="574">
        <v>175000000</v>
      </c>
    </row>
    <row r="7" spans="2:7">
      <c r="B7" s="571" t="s">
        <v>1116</v>
      </c>
      <c r="C7" s="571" t="s">
        <v>1117</v>
      </c>
      <c r="D7" s="572" t="s">
        <v>282</v>
      </c>
      <c r="E7" s="573">
        <v>46585</v>
      </c>
      <c r="F7" s="574">
        <v>974789000</v>
      </c>
      <c r="G7" s="574">
        <v>211779299</v>
      </c>
    </row>
    <row r="8" spans="2:7">
      <c r="B8" s="571" t="s">
        <v>1116</v>
      </c>
      <c r="C8" s="571" t="s">
        <v>1273</v>
      </c>
      <c r="D8" s="572" t="s">
        <v>282</v>
      </c>
      <c r="E8" s="573">
        <v>53005</v>
      </c>
      <c r="F8" s="574">
        <v>350000000</v>
      </c>
      <c r="G8" s="574">
        <v>350000000</v>
      </c>
    </row>
    <row r="9" spans="2:7">
      <c r="B9" s="187" t="s">
        <v>161</v>
      </c>
      <c r="C9" s="187"/>
      <c r="D9" s="187"/>
      <c r="E9" s="187"/>
      <c r="F9" s="194">
        <f>SUM(F6:F8)</f>
        <v>1849135000</v>
      </c>
      <c r="G9" s="194">
        <f>SUM(G6:G8)</f>
        <v>736779299</v>
      </c>
    </row>
  </sheetData>
  <mergeCells count="6"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59C1-206D-4305-9017-C3A8BAAF1E4F}">
  <sheetPr>
    <pageSetUpPr fitToPage="1"/>
  </sheetPr>
  <dimension ref="B1:F68"/>
  <sheetViews>
    <sheetView showGridLines="0" zoomScale="88" zoomScaleNormal="130" workbookViewId="0">
      <selection activeCell="F14" sqref="F14"/>
    </sheetView>
  </sheetViews>
  <sheetFormatPr baseColWidth="10" defaultColWidth="11.453125" defaultRowHeight="13"/>
  <cols>
    <col min="1" max="1" width="1.7265625" style="49" customWidth="1"/>
    <col min="2" max="2" width="58.54296875" style="49" customWidth="1"/>
    <col min="3" max="4" width="14.54296875" style="49" customWidth="1"/>
    <col min="5" max="16384" width="11.453125" style="49"/>
  </cols>
  <sheetData>
    <row r="1" spans="2:4" ht="5.15" customHeight="1"/>
    <row r="2" spans="2:4" s="196" customFormat="1" ht="18.5">
      <c r="B2" s="127" t="s">
        <v>1074</v>
      </c>
      <c r="C2" s="195"/>
    </row>
    <row r="3" spans="2:4" ht="9.75" customHeight="1"/>
    <row r="4" spans="2:4" s="52" customFormat="1" ht="13.15" customHeight="1">
      <c r="B4" s="819" t="s">
        <v>623</v>
      </c>
      <c r="C4" s="828" t="s">
        <v>52</v>
      </c>
      <c r="D4" s="829"/>
    </row>
    <row r="5" spans="2:4" s="52" customFormat="1">
      <c r="B5" s="820"/>
      <c r="C5" s="192">
        <v>45382</v>
      </c>
      <c r="D5" s="192">
        <v>45291</v>
      </c>
    </row>
    <row r="6" spans="2:4" s="52" customFormat="1">
      <c r="B6" s="58"/>
      <c r="C6" s="58" t="s">
        <v>150</v>
      </c>
      <c r="D6" s="58" t="s">
        <v>150</v>
      </c>
    </row>
    <row r="7" spans="2:4">
      <c r="B7" s="63" t="s">
        <v>625</v>
      </c>
      <c r="C7" s="65">
        <v>218043953</v>
      </c>
      <c r="D7" s="65">
        <v>220193179</v>
      </c>
    </row>
    <row r="8" spans="2:4">
      <c r="B8" s="197" t="s">
        <v>793</v>
      </c>
      <c r="C8" s="65">
        <v>148209814</v>
      </c>
      <c r="D8" s="65">
        <v>91062855</v>
      </c>
    </row>
    <row r="9" spans="2:4">
      <c r="B9" s="197" t="s">
        <v>348</v>
      </c>
      <c r="C9" s="65">
        <v>509207437</v>
      </c>
      <c r="D9" s="65">
        <v>390427169</v>
      </c>
    </row>
    <row r="10" spans="2:4">
      <c r="B10" s="187" t="s">
        <v>50</v>
      </c>
      <c r="C10" s="69">
        <f>+SUM(C7:C9)</f>
        <v>875461204</v>
      </c>
      <c r="D10" s="69">
        <f>+SUM(D7:D9)</f>
        <v>701683203</v>
      </c>
    </row>
    <row r="11" spans="2:4" ht="6" customHeight="1"/>
    <row r="12" spans="2:4" s="52" customFormat="1" ht="13.15" customHeight="1">
      <c r="B12" s="819" t="s">
        <v>624</v>
      </c>
      <c r="C12" s="828" t="s">
        <v>52</v>
      </c>
      <c r="D12" s="829"/>
    </row>
    <row r="13" spans="2:4" s="52" customFormat="1">
      <c r="B13" s="820"/>
      <c r="C13" s="192">
        <v>45382</v>
      </c>
      <c r="D13" s="192">
        <v>45291</v>
      </c>
    </row>
    <row r="14" spans="2:4" s="52" customFormat="1">
      <c r="B14" s="58"/>
      <c r="C14" s="58" t="s">
        <v>150</v>
      </c>
      <c r="D14" s="58" t="s">
        <v>150</v>
      </c>
    </row>
    <row r="15" spans="2:4">
      <c r="B15" s="197" t="s">
        <v>794</v>
      </c>
      <c r="C15" s="65">
        <v>34828</v>
      </c>
      <c r="D15" s="65">
        <v>92685</v>
      </c>
    </row>
    <row r="16" spans="2:4">
      <c r="B16" s="197" t="s">
        <v>116</v>
      </c>
      <c r="C16" s="65">
        <v>103485</v>
      </c>
      <c r="D16" s="65">
        <v>63914</v>
      </c>
    </row>
    <row r="17" spans="2:6">
      <c r="B17" s="187" t="s">
        <v>50</v>
      </c>
      <c r="C17" s="198">
        <f>+SUM(C15:C16)</f>
        <v>138313</v>
      </c>
      <c r="D17" s="198">
        <f>+SUM(D15:D16)</f>
        <v>156599</v>
      </c>
    </row>
    <row r="18" spans="2:6" ht="6" customHeight="1"/>
    <row r="19" spans="2:6" s="52" customFormat="1" ht="13.15" customHeight="1">
      <c r="B19" s="819" t="s">
        <v>626</v>
      </c>
      <c r="C19" s="828" t="s">
        <v>52</v>
      </c>
      <c r="D19" s="829"/>
    </row>
    <row r="20" spans="2:6" s="52" customFormat="1">
      <c r="B20" s="820"/>
      <c r="C20" s="192">
        <v>45382</v>
      </c>
      <c r="D20" s="192">
        <v>45291</v>
      </c>
    </row>
    <row r="21" spans="2:6" s="52" customFormat="1">
      <c r="B21" s="58"/>
      <c r="C21" s="58" t="s">
        <v>150</v>
      </c>
      <c r="D21" s="58" t="s">
        <v>150</v>
      </c>
    </row>
    <row r="22" spans="2:6">
      <c r="B22" s="63" t="s">
        <v>628</v>
      </c>
      <c r="C22" s="65">
        <v>231797948</v>
      </c>
      <c r="D22" s="65">
        <v>233568460</v>
      </c>
    </row>
    <row r="23" spans="2:6">
      <c r="B23" s="197" t="s">
        <v>795</v>
      </c>
      <c r="C23" s="65">
        <v>154571354</v>
      </c>
      <c r="D23" s="65">
        <v>95465842</v>
      </c>
    </row>
    <row r="24" spans="2:6">
      <c r="B24" s="197" t="s">
        <v>194</v>
      </c>
      <c r="C24" s="65">
        <v>530397856</v>
      </c>
      <c r="D24" s="65">
        <v>409478985</v>
      </c>
    </row>
    <row r="25" spans="2:6">
      <c r="B25" s="187" t="s">
        <v>50</v>
      </c>
      <c r="C25" s="69">
        <f>+SUM(C22:C24)</f>
        <v>916767158</v>
      </c>
      <c r="D25" s="69">
        <f>+SUM(D22:D24)</f>
        <v>738513287</v>
      </c>
      <c r="E25" s="52"/>
      <c r="F25" s="52"/>
    </row>
    <row r="26" spans="2:6" ht="6" customHeight="1">
      <c r="E26" s="52"/>
      <c r="F26" s="52"/>
    </row>
    <row r="27" spans="2:6" s="52" customFormat="1" ht="12.75" customHeight="1">
      <c r="B27" s="819" t="s">
        <v>627</v>
      </c>
      <c r="C27" s="828" t="s">
        <v>52</v>
      </c>
      <c r="D27" s="829"/>
    </row>
    <row r="28" spans="2:6" s="52" customFormat="1">
      <c r="B28" s="820"/>
      <c r="C28" s="192">
        <v>45382</v>
      </c>
      <c r="D28" s="192">
        <v>45291</v>
      </c>
    </row>
    <row r="29" spans="2:6" s="52" customFormat="1">
      <c r="B29" s="58"/>
      <c r="C29" s="58" t="s">
        <v>150</v>
      </c>
      <c r="D29" s="58" t="s">
        <v>150</v>
      </c>
    </row>
    <row r="30" spans="2:6" s="52" customFormat="1">
      <c r="B30" s="197" t="s">
        <v>1075</v>
      </c>
      <c r="C30" s="65">
        <v>34828</v>
      </c>
      <c r="D30" s="65">
        <v>92685</v>
      </c>
    </row>
    <row r="31" spans="2:6">
      <c r="B31" s="197" t="s">
        <v>1076</v>
      </c>
      <c r="C31" s="65">
        <v>103485</v>
      </c>
      <c r="D31" s="65">
        <v>63914</v>
      </c>
      <c r="E31" s="52"/>
      <c r="F31" s="52"/>
    </row>
    <row r="32" spans="2:6">
      <c r="B32" s="187" t="s">
        <v>50</v>
      </c>
      <c r="C32" s="69">
        <f>+SUM(C30:C31)</f>
        <v>138313</v>
      </c>
      <c r="D32" s="69">
        <f>+SUM(D30:D31)</f>
        <v>156599</v>
      </c>
      <c r="E32" s="52"/>
      <c r="F32" s="52"/>
    </row>
    <row r="33" spans="2:6" ht="6" customHeight="1">
      <c r="E33" s="52"/>
      <c r="F33" s="52"/>
    </row>
    <row r="34" spans="2:6" s="52" customFormat="1">
      <c r="B34" s="819" t="s">
        <v>629</v>
      </c>
      <c r="C34" s="828" t="s">
        <v>52</v>
      </c>
      <c r="D34" s="829"/>
    </row>
    <row r="35" spans="2:6" s="52" customFormat="1">
      <c r="B35" s="820"/>
      <c r="C35" s="192">
        <v>45382</v>
      </c>
      <c r="D35" s="192">
        <v>45291</v>
      </c>
    </row>
    <row r="36" spans="2:6" s="52" customFormat="1">
      <c r="B36" s="58"/>
      <c r="C36" s="58" t="s">
        <v>150</v>
      </c>
      <c r="D36" s="58" t="s">
        <v>150</v>
      </c>
    </row>
    <row r="37" spans="2:6">
      <c r="B37" s="63" t="s">
        <v>14</v>
      </c>
      <c r="C37" s="65">
        <v>702473516</v>
      </c>
      <c r="D37" s="65">
        <v>546021427</v>
      </c>
    </row>
    <row r="38" spans="2:6">
      <c r="B38" s="63" t="s">
        <v>15</v>
      </c>
      <c r="C38" s="65">
        <v>41760548</v>
      </c>
      <c r="D38" s="65">
        <v>36633197</v>
      </c>
    </row>
    <row r="39" spans="2:6">
      <c r="B39" s="63" t="s">
        <v>293</v>
      </c>
      <c r="C39" s="65">
        <v>36599187</v>
      </c>
      <c r="D39" s="65">
        <v>33868748</v>
      </c>
    </row>
    <row r="40" spans="2:6">
      <c r="B40" s="63" t="s">
        <v>294</v>
      </c>
      <c r="C40" s="65">
        <v>138313</v>
      </c>
      <c r="D40" s="65">
        <v>156599</v>
      </c>
    </row>
    <row r="41" spans="2:6">
      <c r="B41" s="187" t="s">
        <v>50</v>
      </c>
      <c r="C41" s="69">
        <f>+SUM(C37:C40)</f>
        <v>780971564</v>
      </c>
      <c r="D41" s="69">
        <f>+SUM(D37:D40)</f>
        <v>616679971</v>
      </c>
    </row>
    <row r="42" spans="2:6" ht="6" customHeight="1"/>
    <row r="43" spans="2:6" s="52" customFormat="1">
      <c r="B43" s="819" t="s">
        <v>716</v>
      </c>
      <c r="C43" s="828" t="s">
        <v>52</v>
      </c>
      <c r="D43" s="829"/>
    </row>
    <row r="44" spans="2:6" s="52" customFormat="1">
      <c r="B44" s="820"/>
      <c r="C44" s="192">
        <v>45382</v>
      </c>
      <c r="D44" s="192">
        <v>45291</v>
      </c>
    </row>
    <row r="45" spans="2:6" s="52" customFormat="1">
      <c r="B45" s="58"/>
      <c r="C45" s="58" t="s">
        <v>150</v>
      </c>
      <c r="D45" s="58" t="s">
        <v>150</v>
      </c>
    </row>
    <row r="46" spans="2:6">
      <c r="B46" s="63" t="s">
        <v>14</v>
      </c>
      <c r="C46" s="65">
        <v>99412424</v>
      </c>
      <c r="D46" s="65">
        <v>90642244</v>
      </c>
    </row>
    <row r="47" spans="2:6">
      <c r="B47" s="63" t="s">
        <v>15</v>
      </c>
      <c r="C47" s="65">
        <v>13192366</v>
      </c>
      <c r="D47" s="65">
        <v>11126296</v>
      </c>
    </row>
    <row r="48" spans="2:6">
      <c r="B48" s="63" t="s">
        <v>293</v>
      </c>
      <c r="C48" s="65">
        <v>5602723</v>
      </c>
      <c r="D48" s="65">
        <v>4338500</v>
      </c>
    </row>
    <row r="49" spans="2:4">
      <c r="B49" s="63" t="s">
        <v>294</v>
      </c>
      <c r="C49" s="65">
        <v>17726394</v>
      </c>
      <c r="D49" s="65">
        <v>15882875</v>
      </c>
    </row>
    <row r="50" spans="2:4">
      <c r="B50" s="187" t="s">
        <v>50</v>
      </c>
      <c r="C50" s="69">
        <f>+SUM(C46:C49)</f>
        <v>135933907</v>
      </c>
      <c r="D50" s="69">
        <f>+SUM(D46:D49)</f>
        <v>121989915</v>
      </c>
    </row>
    <row r="51" spans="2:4" ht="6" customHeight="1"/>
    <row r="52" spans="2:4" s="52" customFormat="1">
      <c r="B52" s="199" t="s">
        <v>396</v>
      </c>
      <c r="C52" s="192">
        <v>45382</v>
      </c>
      <c r="D52" s="192">
        <v>45291</v>
      </c>
    </row>
    <row r="53" spans="2:4" s="52" customFormat="1">
      <c r="B53" s="58"/>
      <c r="C53" s="58" t="s">
        <v>150</v>
      </c>
      <c r="D53" s="58" t="s">
        <v>150</v>
      </c>
    </row>
    <row r="54" spans="2:4">
      <c r="B54" s="63" t="s">
        <v>94</v>
      </c>
      <c r="C54" s="65">
        <v>36830084</v>
      </c>
      <c r="D54" s="65">
        <v>41461172</v>
      </c>
    </row>
    <row r="55" spans="2:4">
      <c r="B55" s="63" t="s">
        <v>397</v>
      </c>
      <c r="C55" s="65">
        <v>7512168</v>
      </c>
      <c r="D55" s="65">
        <v>22199708</v>
      </c>
    </row>
    <row r="56" spans="2:4">
      <c r="B56" s="63" t="s">
        <v>1050</v>
      </c>
      <c r="C56" s="65">
        <v>0</v>
      </c>
      <c r="D56" s="65">
        <v>638543</v>
      </c>
    </row>
    <row r="57" spans="2:4">
      <c r="B57" s="63" t="s">
        <v>1051</v>
      </c>
      <c r="C57" s="65">
        <v>-2480609</v>
      </c>
      <c r="D57" s="65">
        <v>-13625883</v>
      </c>
    </row>
    <row r="58" spans="2:4">
      <c r="B58" s="63" t="s">
        <v>398</v>
      </c>
      <c r="C58" s="65">
        <v>-555689</v>
      </c>
      <c r="D58" s="65">
        <v>-8715758</v>
      </c>
    </row>
    <row r="59" spans="2:4">
      <c r="B59" s="187" t="s">
        <v>50</v>
      </c>
      <c r="C59" s="200">
        <f>+SUM(C54:C58)</f>
        <v>41305954</v>
      </c>
      <c r="D59" s="200">
        <f>+SUM(D54:D58)</f>
        <v>41957782</v>
      </c>
    </row>
    <row r="60" spans="2:4">
      <c r="B60" s="834"/>
      <c r="C60" s="77"/>
      <c r="D60" s="201">
        <v>0</v>
      </c>
    </row>
    <row r="61" spans="2:4">
      <c r="B61" s="835"/>
      <c r="C61" s="77"/>
      <c r="D61" s="202"/>
    </row>
    <row r="62" spans="2:4">
      <c r="C62" s="79"/>
      <c r="D62" s="79"/>
    </row>
    <row r="63" spans="2:4">
      <c r="C63" s="79"/>
      <c r="D63" s="79"/>
    </row>
    <row r="64" spans="2:4">
      <c r="C64" s="79"/>
      <c r="D64" s="79"/>
    </row>
    <row r="65" spans="2:4">
      <c r="C65" s="79"/>
      <c r="D65" s="79"/>
    </row>
    <row r="66" spans="2:4">
      <c r="B66" s="203"/>
      <c r="C66" s="105"/>
      <c r="D66" s="105"/>
    </row>
    <row r="68" spans="2:4">
      <c r="C68" s="204"/>
    </row>
  </sheetData>
  <mergeCells count="13">
    <mergeCell ref="B4:B5"/>
    <mergeCell ref="C4:D4"/>
    <mergeCell ref="B12:B13"/>
    <mergeCell ref="C12:D12"/>
    <mergeCell ref="B19:B20"/>
    <mergeCell ref="C19:D19"/>
    <mergeCell ref="B60:B61"/>
    <mergeCell ref="B27:B28"/>
    <mergeCell ref="C27:D27"/>
    <mergeCell ref="B34:B35"/>
    <mergeCell ref="C34:D34"/>
    <mergeCell ref="B43:B44"/>
    <mergeCell ref="C43:D43"/>
  </mergeCells>
  <pageMargins left="0.75" right="0.75" top="1" bottom="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0503-2C0F-47BF-AEAD-C0066BA0AE76}">
  <dimension ref="A1:V33"/>
  <sheetViews>
    <sheetView showGridLines="0" zoomScale="145" zoomScaleNormal="145" workbookViewId="0">
      <selection activeCell="E1" sqref="E1:E1048576"/>
    </sheetView>
  </sheetViews>
  <sheetFormatPr baseColWidth="10" defaultColWidth="11.453125" defaultRowHeight="13"/>
  <cols>
    <col min="1" max="1" width="2" style="96" customWidth="1"/>
    <col min="2" max="2" width="36.7265625" style="49" customWidth="1"/>
    <col min="3" max="4" width="14.1796875" style="49" customWidth="1"/>
    <col min="5" max="5" width="0.81640625" style="96" customWidth="1"/>
    <col min="6" max="16384" width="11.453125" style="49"/>
  </cols>
  <sheetData>
    <row r="1" spans="1:22" s="96" customFormat="1" ht="5.15" customHeight="1"/>
    <row r="2" spans="1:22" s="196" customFormat="1" ht="18.5">
      <c r="B2" s="127" t="s">
        <v>1077</v>
      </c>
      <c r="C2" s="195"/>
    </row>
    <row r="3" spans="1:22" s="96" customFormat="1" ht="3" customHeight="1"/>
    <row r="4" spans="1:22" s="52" customFormat="1" ht="12.75" customHeight="1">
      <c r="A4" s="205"/>
      <c r="B4" s="819" t="s">
        <v>302</v>
      </c>
      <c r="C4" s="828" t="s">
        <v>90</v>
      </c>
      <c r="D4" s="836"/>
      <c r="E4" s="205"/>
    </row>
    <row r="5" spans="1:22" s="52" customFormat="1" ht="12.75" customHeight="1">
      <c r="A5" s="205"/>
      <c r="B5" s="820"/>
      <c r="C5" s="55">
        <v>45382</v>
      </c>
      <c r="D5" s="83">
        <v>45291</v>
      </c>
      <c r="E5" s="205"/>
    </row>
    <row r="6" spans="1:22" ht="12.75" customHeight="1">
      <c r="B6" s="821"/>
      <c r="C6" s="58" t="s">
        <v>150</v>
      </c>
      <c r="D6" s="58" t="s">
        <v>150</v>
      </c>
    </row>
    <row r="7" spans="1:22">
      <c r="B7" s="63" t="s">
        <v>105</v>
      </c>
      <c r="C7" s="206">
        <v>154571354</v>
      </c>
      <c r="D7" s="206">
        <v>95465842</v>
      </c>
    </row>
    <row r="8" spans="1:22" ht="13.15" customHeight="1">
      <c r="B8" s="63" t="s">
        <v>606</v>
      </c>
      <c r="C8" s="206">
        <v>34828</v>
      </c>
      <c r="D8" s="206">
        <v>92685</v>
      </c>
    </row>
    <row r="9" spans="1:22">
      <c r="B9" s="187" t="s">
        <v>106</v>
      </c>
      <c r="C9" s="207">
        <f>+SUM(C7:C8)</f>
        <v>154606182</v>
      </c>
      <c r="D9" s="207">
        <v>95558527</v>
      </c>
    </row>
    <row r="10" spans="1:22">
      <c r="B10" s="208"/>
      <c r="C10" s="208"/>
      <c r="D10" s="208"/>
    </row>
    <row r="11" spans="1:22" ht="12.75" customHeight="1">
      <c r="B11" s="63" t="s">
        <v>143</v>
      </c>
      <c r="C11" s="209">
        <v>154606182</v>
      </c>
      <c r="D11" s="209">
        <v>95558527</v>
      </c>
    </row>
    <row r="12" spans="1:22" ht="12.75" customHeight="1">
      <c r="B12" s="187" t="s">
        <v>106</v>
      </c>
      <c r="C12" s="207">
        <f>+C11</f>
        <v>154606182</v>
      </c>
      <c r="D12" s="207">
        <f>+D11</f>
        <v>95558527</v>
      </c>
    </row>
    <row r="13" spans="1:22">
      <c r="B13" s="210"/>
      <c r="C13" s="211"/>
      <c r="D13" s="96"/>
    </row>
    <row r="14" spans="1:22" s="52" customFormat="1">
      <c r="A14" s="96"/>
      <c r="B14" s="96"/>
      <c r="C14" s="96"/>
      <c r="D14" s="96"/>
      <c r="E14" s="96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 s="52" customFormat="1" ht="12.75" customHeight="1">
      <c r="A15" s="96"/>
      <c r="B15" s="96"/>
      <c r="C15" s="96"/>
      <c r="D15" s="96"/>
      <c r="E15" s="9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2" s="52" customFormat="1">
      <c r="A16" s="96"/>
      <c r="B16" s="96"/>
      <c r="C16" s="96"/>
      <c r="D16" s="96"/>
      <c r="E16" s="96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s="52" customFormat="1">
      <c r="A17" s="96"/>
      <c r="B17" s="96"/>
      <c r="C17" s="96"/>
      <c r="D17" s="96"/>
      <c r="E17" s="96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s="52" customFormat="1" ht="5.25" customHeight="1">
      <c r="A18" s="96"/>
      <c r="B18" s="96"/>
      <c r="C18" s="96"/>
      <c r="D18" s="96"/>
      <c r="E18" s="9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s="52" customFormat="1" ht="12.75" customHeight="1">
      <c r="A19" s="96"/>
      <c r="B19" s="96"/>
      <c r="C19" s="96"/>
      <c r="D19" s="96"/>
      <c r="E19" s="96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s="52" customFormat="1">
      <c r="A20" s="96"/>
      <c r="B20" s="96"/>
      <c r="C20" s="96"/>
      <c r="D20" s="96"/>
      <c r="E20" s="9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s="52" customFormat="1">
      <c r="A21" s="96"/>
      <c r="B21" s="96"/>
      <c r="C21" s="96"/>
      <c r="D21" s="96"/>
      <c r="E21" s="9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s="52" customFormat="1">
      <c r="A22" s="96"/>
      <c r="B22" s="96"/>
      <c r="C22" s="96"/>
      <c r="D22" s="96"/>
      <c r="E22" s="96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 s="52" customFormat="1">
      <c r="A23" s="96"/>
      <c r="B23" s="96"/>
      <c r="C23" s="96"/>
      <c r="D23" s="96"/>
      <c r="E23" s="96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2" s="52" customFormat="1">
      <c r="A24" s="96"/>
      <c r="B24" s="96"/>
      <c r="C24" s="96"/>
      <c r="D24" s="96"/>
      <c r="E24" s="96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 s="52" customFormat="1">
      <c r="A25" s="96"/>
      <c r="B25" s="96"/>
      <c r="C25" s="96"/>
      <c r="E25" s="96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 s="52" customFormat="1">
      <c r="A26" s="96"/>
      <c r="B26" s="96"/>
      <c r="C26" s="96"/>
      <c r="E26" s="96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 s="52" customFormat="1">
      <c r="A27" s="96"/>
      <c r="B27" s="96"/>
      <c r="C27" s="96"/>
      <c r="E27" s="96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 s="52" customFormat="1">
      <c r="A28" s="96"/>
      <c r="B28" s="96"/>
      <c r="C28" s="96"/>
      <c r="E28" s="96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 s="96" customFormat="1">
      <c r="D29" s="52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s="96" customFormat="1">
      <c r="D30" s="52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s="96" customFormat="1">
      <c r="D31" s="52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s="96" customFormat="1">
      <c r="D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4:22" s="96" customFormat="1">
      <c r="D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</sheetData>
  <mergeCells count="2">
    <mergeCell ref="B4:B6"/>
    <mergeCell ref="C4:D4"/>
  </mergeCells>
  <pageMargins left="0.75" right="0.75" top="1" bottom="1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787B-D897-4B9A-8E38-338DE284D1FD}">
  <dimension ref="A1:O94"/>
  <sheetViews>
    <sheetView showGridLines="0" zoomScale="115" zoomScaleNormal="115" workbookViewId="0">
      <selection activeCell="C16" sqref="C16:G16"/>
    </sheetView>
  </sheetViews>
  <sheetFormatPr baseColWidth="10" defaultColWidth="11.453125" defaultRowHeight="13"/>
  <cols>
    <col min="1" max="1" width="1.453125" style="96" customWidth="1"/>
    <col min="2" max="2" width="15.453125" style="49" customWidth="1"/>
    <col min="3" max="4" width="12.54296875" style="49" customWidth="1"/>
    <col min="5" max="5" width="13.81640625" style="49" customWidth="1"/>
    <col min="6" max="6" width="12.54296875" style="49" customWidth="1"/>
    <col min="7" max="7" width="13.1796875" style="49" bestFit="1" customWidth="1"/>
    <col min="8" max="8" width="0.81640625" style="96" customWidth="1"/>
    <col min="9" max="9" width="2.7265625" style="96" customWidth="1"/>
    <col min="10" max="10" width="1" style="96" customWidth="1"/>
    <col min="11" max="11" width="39.453125" style="49" customWidth="1"/>
    <col min="12" max="12" width="12.54296875" style="212" customWidth="1"/>
    <col min="13" max="13" width="66.26953125" style="49" customWidth="1"/>
    <col min="14" max="14" width="0.81640625" style="49" customWidth="1"/>
    <col min="15" max="16384" width="11.453125" style="49"/>
  </cols>
  <sheetData>
    <row r="1" spans="2:15" ht="5.15" customHeight="1"/>
    <row r="2" spans="2:15" s="196" customFormat="1" ht="18.5">
      <c r="B2" s="127" t="s">
        <v>1078</v>
      </c>
      <c r="C2" s="195"/>
    </row>
    <row r="3" spans="2:15" s="196" customFormat="1" ht="5.15" customHeight="1">
      <c r="C3" s="213"/>
      <c r="D3" s="195"/>
      <c r="O3" s="49"/>
    </row>
    <row r="4" spans="2:15">
      <c r="B4" s="214" t="s">
        <v>1280</v>
      </c>
      <c r="C4" s="215"/>
      <c r="D4" s="215"/>
      <c r="E4" s="215"/>
      <c r="F4" s="215"/>
      <c r="G4" s="215"/>
      <c r="K4" s="214" t="s">
        <v>1280</v>
      </c>
      <c r="L4" s="216"/>
      <c r="M4" s="215"/>
    </row>
    <row r="5" spans="2:15" ht="39">
      <c r="B5" s="839" t="s">
        <v>144</v>
      </c>
      <c r="C5" s="83" t="s">
        <v>145</v>
      </c>
      <c r="D5" s="83" t="s">
        <v>146</v>
      </c>
      <c r="E5" s="83" t="s">
        <v>147</v>
      </c>
      <c r="F5" s="83" t="s">
        <v>438</v>
      </c>
      <c r="G5" s="83" t="s">
        <v>383</v>
      </c>
      <c r="K5" s="218"/>
      <c r="L5" s="219" t="s">
        <v>150</v>
      </c>
      <c r="M5" s="220"/>
    </row>
    <row r="6" spans="2:15">
      <c r="B6" s="840"/>
      <c r="C6" s="58" t="s">
        <v>384</v>
      </c>
      <c r="D6" s="58" t="s">
        <v>150</v>
      </c>
      <c r="E6" s="58" t="s">
        <v>384</v>
      </c>
      <c r="F6" s="58" t="s">
        <v>150</v>
      </c>
      <c r="G6" s="58" t="s">
        <v>150</v>
      </c>
      <c r="K6" s="575" t="s">
        <v>527</v>
      </c>
      <c r="L6" s="576">
        <v>6105933</v>
      </c>
      <c r="M6" s="577" t="s">
        <v>1344</v>
      </c>
    </row>
    <row r="7" spans="2:15">
      <c r="B7" s="222" t="s">
        <v>385</v>
      </c>
      <c r="C7" s="223">
        <v>461552</v>
      </c>
      <c r="D7" s="223">
        <v>133864307</v>
      </c>
      <c r="E7" s="223">
        <v>7422</v>
      </c>
      <c r="F7" s="223">
        <v>1824512</v>
      </c>
      <c r="G7" s="223">
        <v>135688819</v>
      </c>
      <c r="K7" s="575" t="s">
        <v>528</v>
      </c>
      <c r="L7" s="576">
        <v>255607</v>
      </c>
      <c r="M7" s="577" t="s">
        <v>1344</v>
      </c>
    </row>
    <row r="8" spans="2:15">
      <c r="B8" s="224" t="s">
        <v>386</v>
      </c>
      <c r="C8" s="223">
        <v>42498</v>
      </c>
      <c r="D8" s="223">
        <v>10550360</v>
      </c>
      <c r="E8" s="223">
        <v>2156</v>
      </c>
      <c r="F8" s="223">
        <v>363938</v>
      </c>
      <c r="G8" s="223">
        <v>10914298</v>
      </c>
      <c r="K8" s="575" t="s">
        <v>529</v>
      </c>
      <c r="L8" s="576">
        <v>1922223</v>
      </c>
      <c r="M8" s="577" t="s">
        <v>1345</v>
      </c>
    </row>
    <row r="9" spans="2:15">
      <c r="B9" s="225" t="s">
        <v>387</v>
      </c>
      <c r="C9" s="223">
        <v>16774</v>
      </c>
      <c r="D9" s="223">
        <v>2665267</v>
      </c>
      <c r="E9" s="223">
        <v>1013</v>
      </c>
      <c r="F9" s="223">
        <v>244767</v>
      </c>
      <c r="G9" s="223">
        <v>2910034</v>
      </c>
      <c r="K9" s="575" t="s">
        <v>530</v>
      </c>
      <c r="L9" s="576">
        <v>475961</v>
      </c>
      <c r="M9" s="577" t="s">
        <v>1346</v>
      </c>
    </row>
    <row r="10" spans="2:15">
      <c r="B10" s="225" t="s">
        <v>388</v>
      </c>
      <c r="C10" s="223">
        <v>7323</v>
      </c>
      <c r="D10" s="223">
        <v>1866611</v>
      </c>
      <c r="E10" s="223">
        <v>722</v>
      </c>
      <c r="F10" s="223">
        <v>154760</v>
      </c>
      <c r="G10" s="223">
        <v>2021371</v>
      </c>
      <c r="K10" s="226"/>
      <c r="L10" s="227"/>
    </row>
    <row r="11" spans="2:15">
      <c r="B11" s="225" t="s">
        <v>389</v>
      </c>
      <c r="C11" s="223">
        <v>5246</v>
      </c>
      <c r="D11" s="223">
        <v>1121830</v>
      </c>
      <c r="E11" s="223">
        <v>419</v>
      </c>
      <c r="F11" s="223">
        <v>135749</v>
      </c>
      <c r="G11" s="223">
        <v>1257579</v>
      </c>
      <c r="K11" s="228"/>
      <c r="L11" s="229" t="s">
        <v>391</v>
      </c>
      <c r="M11" s="178"/>
    </row>
    <row r="12" spans="2:15">
      <c r="B12" s="225" t="s">
        <v>390</v>
      </c>
      <c r="C12" s="223">
        <v>3122</v>
      </c>
      <c r="D12" s="223">
        <v>874135</v>
      </c>
      <c r="E12" s="223">
        <v>22</v>
      </c>
      <c r="F12" s="223">
        <v>12576</v>
      </c>
      <c r="G12" s="223">
        <v>886711</v>
      </c>
      <c r="K12" s="575" t="s">
        <v>392</v>
      </c>
      <c r="L12" s="576">
        <v>1542367</v>
      </c>
      <c r="M12" s="577" t="s">
        <v>1344</v>
      </c>
    </row>
    <row r="13" spans="2:15" ht="12.75" customHeight="1">
      <c r="B13" s="225" t="s">
        <v>526</v>
      </c>
      <c r="C13" s="223">
        <v>2657</v>
      </c>
      <c r="D13" s="223">
        <v>844683</v>
      </c>
      <c r="E13" s="223">
        <v>1</v>
      </c>
      <c r="F13" s="223">
        <v>207</v>
      </c>
      <c r="G13" s="223">
        <v>844890</v>
      </c>
      <c r="K13" s="575" t="s">
        <v>531</v>
      </c>
      <c r="L13" s="576">
        <v>551711</v>
      </c>
      <c r="M13" s="577" t="s">
        <v>1344</v>
      </c>
    </row>
    <row r="14" spans="2:15" ht="12.75" customHeight="1">
      <c r="B14" s="230" t="s">
        <v>698</v>
      </c>
      <c r="C14" s="223">
        <v>784</v>
      </c>
      <c r="D14" s="223">
        <v>82480</v>
      </c>
      <c r="E14" s="223">
        <v>0</v>
      </c>
      <c r="F14" s="223">
        <v>0</v>
      </c>
      <c r="G14" s="223">
        <v>82480</v>
      </c>
      <c r="K14" s="575" t="s">
        <v>393</v>
      </c>
      <c r="L14" s="576">
        <v>1044</v>
      </c>
      <c r="M14" s="577" t="s">
        <v>1347</v>
      </c>
    </row>
    <row r="15" spans="2:15">
      <c r="B15" s="187" t="s">
        <v>50</v>
      </c>
      <c r="C15" s="207">
        <v>539956</v>
      </c>
      <c r="D15" s="207">
        <v>151869673</v>
      </c>
      <c r="E15" s="207">
        <v>11755</v>
      </c>
      <c r="F15" s="207">
        <v>2736509</v>
      </c>
      <c r="G15" s="207">
        <v>154606182</v>
      </c>
      <c r="K15" s="226"/>
      <c r="L15" s="227"/>
    </row>
    <row r="16" spans="2:15">
      <c r="B16" s="96"/>
      <c r="C16" s="96"/>
      <c r="D16" s="96"/>
      <c r="E16" s="96"/>
      <c r="F16" s="96"/>
      <c r="G16" s="96"/>
      <c r="K16" s="231" t="s">
        <v>532</v>
      </c>
      <c r="L16" s="207">
        <v>2736509</v>
      </c>
      <c r="M16" s="231" t="s">
        <v>1401</v>
      </c>
    </row>
    <row r="17" spans="2:13">
      <c r="B17" s="214" t="s">
        <v>1280</v>
      </c>
      <c r="C17" s="215"/>
      <c r="D17" s="215"/>
      <c r="E17" s="215"/>
      <c r="F17" s="215"/>
      <c r="K17" s="231" t="s">
        <v>533</v>
      </c>
      <c r="L17" s="232">
        <v>2.1770000000000001E-2</v>
      </c>
      <c r="M17" s="231" t="s">
        <v>1402</v>
      </c>
    </row>
    <row r="18" spans="2:13" ht="25.5" customHeight="1">
      <c r="B18" s="233" t="s">
        <v>144</v>
      </c>
      <c r="C18" s="817" t="s">
        <v>1119</v>
      </c>
      <c r="D18" s="818"/>
      <c r="E18" s="817" t="s">
        <v>1120</v>
      </c>
      <c r="F18" s="818"/>
      <c r="G18" s="96"/>
      <c r="K18" s="214"/>
      <c r="L18" s="214"/>
      <c r="M18" s="215"/>
    </row>
    <row r="19" spans="2:13">
      <c r="B19" s="234" t="s">
        <v>385</v>
      </c>
      <c r="C19" s="841">
        <v>1.9288566036215617E-2</v>
      </c>
      <c r="D19" s="842"/>
      <c r="E19" s="841">
        <v>2.5333431411002767E-2</v>
      </c>
      <c r="F19" s="842"/>
      <c r="G19" s="96"/>
    </row>
    <row r="20" spans="2:13">
      <c r="B20" s="235" t="s">
        <v>386</v>
      </c>
      <c r="C20" s="841">
        <v>7.1458815248913871E-2</v>
      </c>
      <c r="D20" s="842"/>
      <c r="E20" s="841">
        <v>5.3378627731130217E-2</v>
      </c>
      <c r="F20" s="842"/>
      <c r="G20" s="96"/>
      <c r="K20" s="214" t="s">
        <v>1280</v>
      </c>
      <c r="L20" s="215"/>
      <c r="M20" s="215"/>
    </row>
    <row r="21" spans="2:13">
      <c r="B21" s="235" t="s">
        <v>387</v>
      </c>
      <c r="C21" s="841">
        <v>0.13212256265908431</v>
      </c>
      <c r="D21" s="842"/>
      <c r="E21" s="841">
        <v>0.17631700480524778</v>
      </c>
      <c r="F21" s="842"/>
      <c r="G21" s="96"/>
      <c r="K21" s="226"/>
      <c r="L21" s="226"/>
      <c r="M21" s="236"/>
    </row>
    <row r="22" spans="2:13">
      <c r="B22" s="235" t="s">
        <v>388</v>
      </c>
      <c r="C22" s="841">
        <v>0.34250482392413834</v>
      </c>
      <c r="D22" s="842"/>
      <c r="E22" s="841">
        <v>0.41783059241669307</v>
      </c>
      <c r="F22" s="842"/>
      <c r="G22" s="96"/>
      <c r="K22" s="237" t="s">
        <v>738</v>
      </c>
      <c r="L22" s="238"/>
      <c r="M22" s="239"/>
    </row>
    <row r="23" spans="2:13" ht="14.5" customHeight="1">
      <c r="B23" s="235" t="s">
        <v>389</v>
      </c>
      <c r="C23" s="841">
        <v>0.60127820315733937</v>
      </c>
      <c r="D23" s="842"/>
      <c r="E23" s="841">
        <v>0.55261641835559905</v>
      </c>
      <c r="F23" s="842"/>
      <c r="G23" s="96"/>
      <c r="K23" s="579" t="s">
        <v>266</v>
      </c>
      <c r="L23" s="578">
        <v>4.0205090899913087E-2</v>
      </c>
      <c r="M23" s="580" t="s">
        <v>520</v>
      </c>
    </row>
    <row r="24" spans="2:13">
      <c r="B24" s="235" t="s">
        <v>390</v>
      </c>
      <c r="C24" s="841">
        <v>0.59947199401623841</v>
      </c>
      <c r="D24" s="842"/>
      <c r="E24" s="841">
        <v>0.55612692155413157</v>
      </c>
      <c r="F24" s="842"/>
      <c r="G24" s="96"/>
      <c r="K24" s="579" t="s">
        <v>267</v>
      </c>
      <c r="L24" s="578">
        <v>9.3406238296876748E-2</v>
      </c>
      <c r="M24" s="581" t="s">
        <v>522</v>
      </c>
    </row>
    <row r="25" spans="2:13">
      <c r="B25" s="235" t="s">
        <v>526</v>
      </c>
      <c r="C25" s="841">
        <v>0.68260081804415229</v>
      </c>
      <c r="D25" s="842"/>
      <c r="E25" s="841">
        <v>1</v>
      </c>
      <c r="F25" s="842"/>
      <c r="G25" s="96"/>
      <c r="K25" s="579" t="s">
        <v>268</v>
      </c>
      <c r="L25" s="578">
        <v>4.1146744140339128E-2</v>
      </c>
      <c r="M25" s="581" t="s">
        <v>521</v>
      </c>
    </row>
    <row r="26" spans="2:13">
      <c r="B26" s="187" t="s">
        <v>50</v>
      </c>
      <c r="C26" s="837">
        <v>4.0205090899913087E-2</v>
      </c>
      <c r="D26" s="838"/>
      <c r="E26" s="837">
        <v>9.3406196549539688E-2</v>
      </c>
      <c r="F26" s="838"/>
      <c r="G26" s="96"/>
      <c r="K26" s="231" t="s">
        <v>739</v>
      </c>
      <c r="L26" s="240">
        <v>1.2433028092041712E-2</v>
      </c>
      <c r="M26" s="241"/>
    </row>
    <row r="27" spans="2:13" ht="12.75" customHeight="1">
      <c r="G27" s="96"/>
      <c r="L27" s="214"/>
    </row>
    <row r="28" spans="2:13" ht="12.5" customHeight="1">
      <c r="G28" s="96"/>
      <c r="K28" s="214"/>
      <c r="L28" s="226"/>
      <c r="M28" s="236"/>
    </row>
    <row r="29" spans="2:13">
      <c r="B29" s="96"/>
      <c r="C29" s="96"/>
      <c r="D29" s="96"/>
      <c r="E29" s="96"/>
      <c r="F29" s="96"/>
      <c r="G29" s="96"/>
      <c r="K29" s="96"/>
      <c r="L29" s="96"/>
      <c r="M29" s="96"/>
    </row>
    <row r="30" spans="2:13">
      <c r="B30" s="96"/>
      <c r="C30" s="96"/>
      <c r="D30" s="96"/>
      <c r="E30" s="96"/>
      <c r="F30" s="96"/>
      <c r="G30" s="96"/>
      <c r="K30" s="96"/>
      <c r="L30" s="96"/>
      <c r="M30" s="96"/>
    </row>
    <row r="31" spans="2:13">
      <c r="B31" s="96"/>
      <c r="C31" s="96"/>
      <c r="D31" s="96"/>
      <c r="E31" s="96"/>
      <c r="F31" s="96"/>
      <c r="G31" s="96"/>
      <c r="K31" s="96"/>
      <c r="L31" s="96"/>
      <c r="M31" s="96"/>
    </row>
    <row r="32" spans="2:13">
      <c r="B32" s="96"/>
      <c r="C32" s="96"/>
      <c r="D32" s="96"/>
      <c r="E32" s="96"/>
      <c r="F32" s="96"/>
      <c r="G32" s="96"/>
      <c r="K32" s="96"/>
      <c r="L32" s="96"/>
      <c r="M32" s="96"/>
    </row>
    <row r="33" spans="2:13">
      <c r="B33" s="96"/>
      <c r="C33" s="96"/>
      <c r="D33" s="96"/>
      <c r="E33" s="96"/>
      <c r="F33" s="96"/>
      <c r="G33" s="96"/>
      <c r="K33" s="96"/>
      <c r="L33" s="96"/>
      <c r="M33" s="96"/>
    </row>
    <row r="34" spans="2:13">
      <c r="B34" s="96"/>
      <c r="C34" s="96"/>
      <c r="D34" s="96"/>
      <c r="E34" s="96"/>
      <c r="F34" s="96"/>
      <c r="G34" s="96"/>
      <c r="K34" s="96"/>
      <c r="L34" s="96"/>
      <c r="M34" s="96"/>
    </row>
    <row r="35" spans="2:13">
      <c r="B35" s="96"/>
      <c r="C35" s="96"/>
      <c r="D35" s="96"/>
      <c r="E35" s="96"/>
      <c r="F35" s="96"/>
      <c r="G35" s="96"/>
      <c r="K35" s="96"/>
      <c r="L35" s="96"/>
      <c r="M35" s="96"/>
    </row>
    <row r="36" spans="2:13">
      <c r="B36" s="96"/>
      <c r="C36" s="96"/>
      <c r="D36" s="96"/>
      <c r="E36" s="96"/>
      <c r="F36" s="96"/>
      <c r="G36" s="96"/>
      <c r="K36" s="96"/>
      <c r="L36" s="96"/>
      <c r="M36" s="96"/>
    </row>
    <row r="37" spans="2:13">
      <c r="B37" s="96"/>
      <c r="C37" s="96"/>
      <c r="D37" s="96"/>
      <c r="E37" s="96"/>
      <c r="F37" s="96"/>
      <c r="G37" s="96"/>
      <c r="K37" s="96"/>
      <c r="L37" s="96"/>
      <c r="M37" s="96"/>
    </row>
    <row r="38" spans="2:13">
      <c r="B38" s="96"/>
      <c r="C38" s="96"/>
      <c r="D38" s="96"/>
      <c r="E38" s="96"/>
      <c r="F38" s="96"/>
      <c r="G38" s="96"/>
      <c r="K38" s="96"/>
      <c r="L38" s="96"/>
      <c r="M38" s="96"/>
    </row>
    <row r="39" spans="2:13">
      <c r="B39" s="96"/>
      <c r="C39" s="96"/>
      <c r="D39" s="96"/>
      <c r="E39" s="96"/>
      <c r="F39" s="96"/>
      <c r="G39" s="96"/>
      <c r="K39" s="96"/>
      <c r="L39" s="96"/>
      <c r="M39" s="96"/>
    </row>
    <row r="40" spans="2:13">
      <c r="B40" s="214"/>
      <c r="C40" s="215"/>
      <c r="D40" s="215"/>
      <c r="E40" s="215"/>
      <c r="F40" s="215"/>
      <c r="G40" s="96"/>
      <c r="K40" s="96"/>
      <c r="L40" s="96"/>
      <c r="M40" s="96"/>
    </row>
    <row r="41" spans="2:13">
      <c r="B41" s="96"/>
      <c r="C41" s="96"/>
      <c r="D41" s="96"/>
      <c r="E41" s="96"/>
      <c r="F41" s="96"/>
      <c r="G41" s="96"/>
      <c r="K41" s="96"/>
      <c r="L41" s="96"/>
      <c r="M41" s="96"/>
    </row>
    <row r="42" spans="2:13" ht="25.5" customHeight="1">
      <c r="B42" s="96"/>
      <c r="C42" s="96"/>
      <c r="D42" s="96"/>
      <c r="E42" s="96"/>
      <c r="F42" s="96"/>
      <c r="G42" s="96"/>
      <c r="K42" s="96"/>
      <c r="L42" s="96"/>
      <c r="M42" s="96"/>
    </row>
    <row r="43" spans="2:13">
      <c r="B43" s="96"/>
      <c r="C43" s="96"/>
      <c r="D43" s="96"/>
      <c r="E43" s="96"/>
      <c r="F43" s="96"/>
      <c r="G43" s="96"/>
      <c r="K43" s="96"/>
      <c r="L43" s="96"/>
      <c r="M43" s="96"/>
    </row>
    <row r="44" spans="2:13">
      <c r="B44" s="96"/>
      <c r="C44" s="96"/>
      <c r="D44" s="96"/>
      <c r="E44" s="96"/>
      <c r="F44" s="96"/>
      <c r="G44" s="96"/>
      <c r="K44" s="96"/>
      <c r="L44" s="96"/>
      <c r="M44" s="96"/>
    </row>
    <row r="45" spans="2:13">
      <c r="B45" s="96"/>
      <c r="C45" s="96"/>
      <c r="D45" s="96"/>
      <c r="E45" s="96"/>
      <c r="F45" s="96"/>
      <c r="G45" s="96"/>
      <c r="K45" s="96"/>
      <c r="L45" s="96"/>
      <c r="M45" s="96"/>
    </row>
    <row r="46" spans="2:13">
      <c r="B46" s="96"/>
      <c r="C46" s="96"/>
      <c r="D46" s="96"/>
      <c r="E46" s="96"/>
      <c r="F46" s="96"/>
      <c r="G46" s="96"/>
      <c r="K46" s="96"/>
      <c r="L46" s="96"/>
      <c r="M46" s="96"/>
    </row>
    <row r="47" spans="2:13">
      <c r="B47" s="96"/>
      <c r="C47" s="96"/>
      <c r="D47" s="96"/>
      <c r="E47" s="96"/>
      <c r="F47" s="96"/>
      <c r="G47" s="96"/>
      <c r="K47" s="96"/>
      <c r="L47" s="96"/>
      <c r="M47" s="96"/>
    </row>
    <row r="48" spans="2:13">
      <c r="B48" s="96"/>
      <c r="C48" s="96"/>
      <c r="D48" s="96"/>
      <c r="E48" s="96"/>
      <c r="F48" s="96"/>
      <c r="G48" s="96"/>
      <c r="K48" s="96"/>
      <c r="L48" s="96"/>
      <c r="M48" s="96"/>
    </row>
    <row r="49" spans="2:13" ht="12.75" customHeight="1">
      <c r="B49" s="96"/>
      <c r="C49" s="96"/>
      <c r="D49" s="96"/>
      <c r="E49" s="96"/>
      <c r="F49" s="96"/>
      <c r="G49" s="96"/>
      <c r="K49" s="96"/>
      <c r="L49" s="96"/>
      <c r="M49" s="96"/>
    </row>
    <row r="50" spans="2:13" ht="12.75" customHeight="1">
      <c r="B50" s="96"/>
      <c r="C50" s="96"/>
      <c r="D50" s="96"/>
      <c r="E50" s="96"/>
      <c r="F50" s="96"/>
      <c r="G50" s="96"/>
      <c r="K50" s="96"/>
      <c r="L50" s="96"/>
      <c r="M50" s="96"/>
    </row>
    <row r="51" spans="2:13" ht="5.15" customHeight="1">
      <c r="B51" s="96"/>
      <c r="C51" s="96"/>
      <c r="D51" s="96"/>
      <c r="E51" s="96"/>
      <c r="F51" s="96"/>
      <c r="G51" s="96"/>
      <c r="K51" s="96"/>
      <c r="L51" s="96"/>
      <c r="M51" s="96"/>
    </row>
    <row r="52" spans="2:13">
      <c r="B52" s="96"/>
      <c r="C52" s="96"/>
      <c r="D52" s="96"/>
      <c r="E52" s="96"/>
      <c r="F52" s="96"/>
      <c r="G52" s="96"/>
      <c r="L52" s="49"/>
    </row>
    <row r="53" spans="2:13">
      <c r="B53" s="96"/>
      <c r="C53" s="96"/>
      <c r="D53" s="96"/>
      <c r="E53" s="96"/>
      <c r="F53" s="96"/>
      <c r="G53" s="96"/>
      <c r="L53" s="49"/>
    </row>
    <row r="54" spans="2:13">
      <c r="B54" s="96"/>
      <c r="C54" s="96"/>
      <c r="D54" s="96"/>
      <c r="E54" s="96"/>
      <c r="F54" s="96"/>
      <c r="G54" s="96"/>
      <c r="L54" s="49"/>
    </row>
    <row r="55" spans="2:13">
      <c r="B55" s="96"/>
      <c r="C55" s="96"/>
      <c r="D55" s="96"/>
      <c r="E55" s="96"/>
      <c r="F55" s="96"/>
      <c r="G55" s="96"/>
      <c r="L55" s="49"/>
    </row>
    <row r="56" spans="2:13" s="96" customFormat="1">
      <c r="G56" s="215"/>
      <c r="L56" s="242"/>
    </row>
    <row r="57" spans="2:13" ht="5.25" customHeight="1">
      <c r="B57" s="96"/>
      <c r="C57" s="96"/>
      <c r="D57" s="96"/>
      <c r="E57" s="96"/>
      <c r="F57" s="96"/>
    </row>
    <row r="58" spans="2:13" ht="28.5" customHeight="1">
      <c r="B58" s="96"/>
      <c r="C58" s="96"/>
      <c r="D58" s="96"/>
      <c r="E58" s="96"/>
      <c r="F58" s="96"/>
    </row>
    <row r="59" spans="2:13">
      <c r="B59" s="96"/>
      <c r="C59" s="96"/>
      <c r="D59" s="96"/>
      <c r="E59" s="96"/>
      <c r="F59" s="96"/>
    </row>
    <row r="60" spans="2:13">
      <c r="B60" s="96"/>
      <c r="C60" s="96"/>
      <c r="D60" s="96"/>
      <c r="E60" s="96"/>
      <c r="F60" s="96"/>
    </row>
    <row r="61" spans="2:13">
      <c r="B61" s="96"/>
      <c r="C61" s="96"/>
      <c r="D61" s="96"/>
      <c r="E61" s="96"/>
      <c r="F61" s="96"/>
    </row>
    <row r="62" spans="2:13">
      <c r="B62" s="96"/>
      <c r="C62" s="96"/>
      <c r="D62" s="96"/>
      <c r="E62" s="96"/>
      <c r="F62" s="96"/>
    </row>
    <row r="63" spans="2:13">
      <c r="B63" s="96"/>
      <c r="C63" s="96"/>
      <c r="D63" s="96"/>
      <c r="E63" s="96"/>
      <c r="F63" s="96"/>
    </row>
    <row r="64" spans="2:13">
      <c r="B64" s="96"/>
      <c r="C64" s="96"/>
      <c r="D64" s="96"/>
      <c r="E64" s="96"/>
      <c r="F64" s="96"/>
    </row>
    <row r="65" spans="2:14">
      <c r="B65" s="96"/>
      <c r="C65" s="96"/>
      <c r="D65" s="96"/>
      <c r="E65" s="96"/>
      <c r="F65" s="96"/>
    </row>
    <row r="66" spans="2:14">
      <c r="B66" s="96"/>
      <c r="C66" s="96"/>
      <c r="D66" s="96"/>
      <c r="E66" s="96"/>
      <c r="F66" s="96"/>
    </row>
    <row r="67" spans="2:14">
      <c r="B67" s="96"/>
      <c r="C67" s="96"/>
      <c r="D67" s="96"/>
      <c r="E67" s="96"/>
      <c r="F67" s="96"/>
    </row>
    <row r="68" spans="2:14">
      <c r="B68" s="96"/>
      <c r="C68" s="96"/>
      <c r="D68" s="96"/>
      <c r="E68" s="96"/>
      <c r="F68" s="96"/>
      <c r="G68" s="96"/>
    </row>
    <row r="69" spans="2:14">
      <c r="B69" s="96"/>
      <c r="C69" s="96"/>
      <c r="D69" s="96"/>
      <c r="E69" s="96"/>
      <c r="F69" s="96"/>
      <c r="G69" s="96"/>
      <c r="L69" s="49"/>
    </row>
    <row r="70" spans="2:14" ht="3.75" customHeight="1">
      <c r="B70" s="96"/>
      <c r="C70" s="96"/>
      <c r="D70" s="96"/>
      <c r="E70" s="96"/>
      <c r="F70" s="96"/>
      <c r="G70" s="96"/>
      <c r="L70" s="49"/>
    </row>
    <row r="71" spans="2:14">
      <c r="B71" s="96"/>
      <c r="C71" s="96"/>
      <c r="D71" s="96"/>
      <c r="E71" s="96"/>
      <c r="F71" s="96"/>
      <c r="G71" s="96"/>
      <c r="L71" s="49"/>
    </row>
    <row r="72" spans="2:14">
      <c r="B72" s="96"/>
      <c r="C72" s="96"/>
      <c r="D72" s="96"/>
      <c r="E72" s="96"/>
      <c r="F72" s="96"/>
      <c r="G72" s="96"/>
      <c r="L72" s="49"/>
    </row>
    <row r="73" spans="2:14">
      <c r="B73" s="96"/>
      <c r="C73" s="96"/>
      <c r="D73" s="96"/>
      <c r="E73" s="96"/>
      <c r="F73" s="96"/>
      <c r="G73" s="96"/>
      <c r="L73" s="49"/>
    </row>
    <row r="74" spans="2:14">
      <c r="B74" s="96"/>
      <c r="C74" s="96"/>
      <c r="D74" s="96"/>
      <c r="E74" s="96"/>
      <c r="F74" s="96"/>
      <c r="G74" s="96"/>
      <c r="L74" s="49"/>
    </row>
    <row r="75" spans="2:14">
      <c r="B75" s="96"/>
      <c r="C75" s="96"/>
      <c r="D75" s="96"/>
      <c r="E75" s="96"/>
      <c r="F75" s="96"/>
      <c r="G75" s="96"/>
      <c r="L75" s="49"/>
    </row>
    <row r="76" spans="2:14">
      <c r="B76" s="96"/>
      <c r="C76" s="96"/>
      <c r="D76" s="96"/>
      <c r="E76" s="96"/>
      <c r="F76" s="96"/>
      <c r="G76" s="96"/>
      <c r="L76" s="49"/>
    </row>
    <row r="77" spans="2:14">
      <c r="B77" s="96"/>
      <c r="C77" s="96"/>
      <c r="D77" s="96"/>
      <c r="E77" s="96"/>
      <c r="F77" s="96"/>
      <c r="G77" s="96"/>
      <c r="L77" s="49"/>
    </row>
    <row r="78" spans="2:14">
      <c r="B78" s="96"/>
      <c r="C78" s="96"/>
      <c r="D78" s="96"/>
      <c r="E78" s="96"/>
      <c r="F78" s="96"/>
      <c r="G78" s="96"/>
      <c r="L78" s="49"/>
    </row>
    <row r="79" spans="2:14">
      <c r="B79" s="96"/>
      <c r="C79" s="96"/>
      <c r="D79" s="96"/>
      <c r="E79" s="96"/>
      <c r="F79" s="96"/>
      <c r="G79" s="96"/>
    </row>
    <row r="80" spans="2:14" ht="5.25" customHeight="1">
      <c r="K80" s="205"/>
      <c r="L80" s="215"/>
      <c r="M80" s="215"/>
      <c r="N80" s="96"/>
    </row>
    <row r="81" spans="11:14">
      <c r="K81" s="96"/>
      <c r="L81" s="243"/>
      <c r="M81" s="243"/>
      <c r="N81" s="96"/>
    </row>
    <row r="82" spans="11:14">
      <c r="K82" s="96"/>
      <c r="N82" s="96"/>
    </row>
    <row r="83" spans="11:14">
      <c r="N83" s="96"/>
    </row>
    <row r="84" spans="11:14">
      <c r="N84" s="96"/>
    </row>
    <row r="85" spans="11:14">
      <c r="N85" s="96"/>
    </row>
    <row r="86" spans="11:14">
      <c r="N86" s="96"/>
    </row>
    <row r="87" spans="11:14">
      <c r="N87" s="96"/>
    </row>
    <row r="88" spans="11:14" ht="7.5" customHeight="1">
      <c r="N88" s="96"/>
    </row>
    <row r="89" spans="11:14">
      <c r="N89" s="96"/>
    </row>
    <row r="90" spans="11:14">
      <c r="N90" s="96"/>
    </row>
    <row r="91" spans="11:14">
      <c r="N91" s="96"/>
    </row>
    <row r="92" spans="11:14">
      <c r="N92" s="96"/>
    </row>
    <row r="93" spans="11:14">
      <c r="N93" s="96"/>
    </row>
    <row r="94" spans="11:14">
      <c r="N94" s="96"/>
    </row>
  </sheetData>
  <mergeCells count="19">
    <mergeCell ref="E24:F24"/>
    <mergeCell ref="C25:D25"/>
    <mergeCell ref="E25:F25"/>
    <mergeCell ref="C26:D26"/>
    <mergeCell ref="E26:F26"/>
    <mergeCell ref="B5:B6"/>
    <mergeCell ref="C18:D18"/>
    <mergeCell ref="E18:F18"/>
    <mergeCell ref="C19:D19"/>
    <mergeCell ref="E19:F19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5" right="0.75" top="1" bottom="1" header="0" footer="0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89C3-21BD-4A75-AB2D-E2E24FB3B84B}">
  <sheetPr>
    <pageSetUpPr fitToPage="1"/>
  </sheetPr>
  <dimension ref="B1:K41"/>
  <sheetViews>
    <sheetView showGridLines="0" zoomScale="115" zoomScaleNormal="115" workbookViewId="0">
      <selection activeCell="H18" sqref="H18:I18"/>
    </sheetView>
  </sheetViews>
  <sheetFormatPr baseColWidth="10" defaultColWidth="11.453125" defaultRowHeight="13"/>
  <cols>
    <col min="1" max="1" width="1.7265625" style="49" customWidth="1"/>
    <col min="2" max="2" width="13.54296875" style="49" customWidth="1"/>
    <col min="3" max="3" width="39.453125" style="49" customWidth="1"/>
    <col min="4" max="4" width="23" style="49" customWidth="1"/>
    <col min="5" max="7" width="16.7265625" style="49" customWidth="1"/>
    <col min="8" max="11" width="15" style="49" customWidth="1"/>
    <col min="12" max="12" width="2.81640625" style="49" customWidth="1"/>
    <col min="13" max="16384" width="11.453125" style="49"/>
  </cols>
  <sheetData>
    <row r="1" spans="2:11" ht="6" customHeight="1"/>
    <row r="2" spans="2:11" s="129" customFormat="1" ht="18.5">
      <c r="B2" s="127" t="s">
        <v>1079</v>
      </c>
      <c r="C2" s="195"/>
    </row>
    <row r="3" spans="2:11" ht="6" customHeight="1"/>
    <row r="4" spans="2:11" s="52" customFormat="1">
      <c r="B4" s="843" t="s">
        <v>523</v>
      </c>
      <c r="C4" s="844"/>
      <c r="D4" s="844"/>
      <c r="E4" s="844"/>
      <c r="F4" s="844"/>
      <c r="G4" s="845"/>
      <c r="H4" s="849" t="s">
        <v>52</v>
      </c>
      <c r="I4" s="850"/>
      <c r="J4" s="850"/>
      <c r="K4" s="851"/>
    </row>
    <row r="5" spans="2:11" s="52" customFormat="1">
      <c r="B5" s="846"/>
      <c r="C5" s="847"/>
      <c r="D5" s="847"/>
      <c r="E5" s="847"/>
      <c r="F5" s="847"/>
      <c r="G5" s="848"/>
      <c r="H5" s="828" t="s">
        <v>419</v>
      </c>
      <c r="I5" s="852"/>
      <c r="J5" s="828" t="s">
        <v>420</v>
      </c>
      <c r="K5" s="829"/>
    </row>
    <row r="6" spans="2:11" s="52" customFormat="1">
      <c r="B6" s="244" t="s">
        <v>422</v>
      </c>
      <c r="C6" s="244" t="s">
        <v>421</v>
      </c>
      <c r="D6" s="245" t="s">
        <v>370</v>
      </c>
      <c r="E6" s="245" t="s">
        <v>366</v>
      </c>
      <c r="F6" s="245" t="s">
        <v>368</v>
      </c>
      <c r="G6" s="245" t="s">
        <v>55</v>
      </c>
      <c r="H6" s="55">
        <v>45382</v>
      </c>
      <c r="I6" s="55">
        <v>45291</v>
      </c>
      <c r="J6" s="55">
        <v>45382</v>
      </c>
      <c r="K6" s="55">
        <v>45291</v>
      </c>
    </row>
    <row r="7" spans="2:11" s="52" customFormat="1">
      <c r="B7" s="246"/>
      <c r="C7" s="246"/>
      <c r="D7" s="247" t="s">
        <v>367</v>
      </c>
      <c r="E7" s="247" t="s">
        <v>367</v>
      </c>
      <c r="F7" s="247" t="s">
        <v>369</v>
      </c>
      <c r="G7" s="247"/>
      <c r="H7" s="58" t="s">
        <v>150</v>
      </c>
      <c r="I7" s="58" t="s">
        <v>150</v>
      </c>
      <c r="J7" s="58" t="s">
        <v>150</v>
      </c>
      <c r="K7" s="58" t="s">
        <v>150</v>
      </c>
    </row>
    <row r="8" spans="2:11">
      <c r="B8" s="63" t="s">
        <v>69</v>
      </c>
      <c r="C8" s="63" t="s">
        <v>759</v>
      </c>
      <c r="D8" s="63" t="s">
        <v>806</v>
      </c>
      <c r="E8" s="63" t="s">
        <v>807</v>
      </c>
      <c r="F8" s="63" t="s">
        <v>808</v>
      </c>
      <c r="G8" s="63" t="s">
        <v>38</v>
      </c>
      <c r="H8" s="65">
        <v>6119290</v>
      </c>
      <c r="I8" s="65">
        <v>5472904</v>
      </c>
      <c r="J8" s="65">
        <v>0</v>
      </c>
      <c r="K8" s="65">
        <v>0</v>
      </c>
    </row>
    <row r="9" spans="2:11">
      <c r="B9" s="63" t="s">
        <v>809</v>
      </c>
      <c r="C9" s="63" t="s">
        <v>644</v>
      </c>
      <c r="D9" s="63" t="s">
        <v>806</v>
      </c>
      <c r="E9" s="63" t="s">
        <v>807</v>
      </c>
      <c r="F9" s="63" t="s">
        <v>808</v>
      </c>
      <c r="G9" s="63" t="s">
        <v>810</v>
      </c>
      <c r="H9" s="65">
        <v>3804773</v>
      </c>
      <c r="I9" s="65">
        <v>2455905</v>
      </c>
      <c r="J9" s="65">
        <v>0</v>
      </c>
      <c r="K9" s="65">
        <v>0</v>
      </c>
    </row>
    <row r="10" spans="2:11">
      <c r="B10" s="63" t="s">
        <v>809</v>
      </c>
      <c r="C10" s="63" t="s">
        <v>644</v>
      </c>
      <c r="D10" s="63" t="s">
        <v>811</v>
      </c>
      <c r="E10" s="63" t="s">
        <v>807</v>
      </c>
      <c r="F10" s="63" t="s">
        <v>808</v>
      </c>
      <c r="G10" s="63" t="s">
        <v>810</v>
      </c>
      <c r="H10" s="65">
        <v>378706</v>
      </c>
      <c r="I10" s="65">
        <v>206056</v>
      </c>
      <c r="J10" s="65">
        <v>0</v>
      </c>
      <c r="K10" s="65">
        <v>0</v>
      </c>
    </row>
    <row r="11" spans="2:11">
      <c r="B11" s="63" t="s">
        <v>812</v>
      </c>
      <c r="C11" s="63" t="s">
        <v>645</v>
      </c>
      <c r="D11" s="63" t="s">
        <v>806</v>
      </c>
      <c r="E11" s="63" t="s">
        <v>807</v>
      </c>
      <c r="F11" s="63" t="s">
        <v>808</v>
      </c>
      <c r="G11" s="63" t="s">
        <v>810</v>
      </c>
      <c r="H11" s="65">
        <v>116105</v>
      </c>
      <c r="I11" s="65">
        <v>151335</v>
      </c>
      <c r="J11" s="65">
        <v>0</v>
      </c>
      <c r="K11" s="65">
        <v>0</v>
      </c>
    </row>
    <row r="12" spans="2:11">
      <c r="B12" s="63" t="s">
        <v>812</v>
      </c>
      <c r="C12" s="63" t="s">
        <v>645</v>
      </c>
      <c r="D12" s="63" t="s">
        <v>811</v>
      </c>
      <c r="E12" s="63" t="s">
        <v>807</v>
      </c>
      <c r="F12" s="63" t="s">
        <v>808</v>
      </c>
      <c r="G12" s="63" t="s">
        <v>810</v>
      </c>
      <c r="H12" s="65">
        <v>282651</v>
      </c>
      <c r="I12" s="65">
        <v>1329668</v>
      </c>
      <c r="J12" s="65">
        <v>0</v>
      </c>
      <c r="K12" s="65">
        <v>0</v>
      </c>
    </row>
    <row r="13" spans="2:11">
      <c r="B13" s="63" t="s">
        <v>813</v>
      </c>
      <c r="C13" s="63" t="s">
        <v>776</v>
      </c>
      <c r="D13" s="63" t="s">
        <v>811</v>
      </c>
      <c r="E13" s="63" t="s">
        <v>807</v>
      </c>
      <c r="F13" s="63" t="s">
        <v>808</v>
      </c>
      <c r="G13" s="63" t="s">
        <v>810</v>
      </c>
      <c r="H13" s="65">
        <v>460830</v>
      </c>
      <c r="I13" s="65">
        <v>1610221</v>
      </c>
      <c r="J13" s="65">
        <v>0</v>
      </c>
      <c r="K13" s="65">
        <v>0</v>
      </c>
    </row>
    <row r="14" spans="2:11">
      <c r="B14" s="63" t="s">
        <v>813</v>
      </c>
      <c r="C14" s="63" t="s">
        <v>776</v>
      </c>
      <c r="D14" s="63" t="s">
        <v>806</v>
      </c>
      <c r="E14" s="63" t="s">
        <v>807</v>
      </c>
      <c r="F14" s="63" t="s">
        <v>808</v>
      </c>
      <c r="G14" s="63" t="s">
        <v>810</v>
      </c>
      <c r="H14" s="65">
        <v>1772246</v>
      </c>
      <c r="I14" s="65">
        <v>1167742</v>
      </c>
      <c r="J14" s="65">
        <v>0</v>
      </c>
      <c r="K14" s="65">
        <v>0</v>
      </c>
    </row>
    <row r="15" spans="2:11">
      <c r="B15" s="63" t="s">
        <v>633</v>
      </c>
      <c r="C15" s="63" t="s">
        <v>632</v>
      </c>
      <c r="D15" s="63" t="s">
        <v>811</v>
      </c>
      <c r="E15" s="63" t="s">
        <v>807</v>
      </c>
      <c r="F15" s="63" t="s">
        <v>808</v>
      </c>
      <c r="G15" s="63" t="s">
        <v>810</v>
      </c>
      <c r="H15" s="65">
        <v>63532</v>
      </c>
      <c r="I15" s="65">
        <v>232150</v>
      </c>
      <c r="J15" s="65">
        <v>0</v>
      </c>
      <c r="K15" s="65">
        <v>0</v>
      </c>
    </row>
    <row r="16" spans="2:11">
      <c r="B16" s="63" t="s">
        <v>633</v>
      </c>
      <c r="C16" s="63" t="s">
        <v>632</v>
      </c>
      <c r="D16" s="63" t="s">
        <v>806</v>
      </c>
      <c r="E16" s="63" t="s">
        <v>807</v>
      </c>
      <c r="F16" s="63" t="s">
        <v>808</v>
      </c>
      <c r="G16" s="63" t="s">
        <v>810</v>
      </c>
      <c r="H16" s="65">
        <v>7532</v>
      </c>
      <c r="I16" s="65">
        <v>3746</v>
      </c>
      <c r="J16" s="65">
        <v>0</v>
      </c>
      <c r="K16" s="65">
        <v>0</v>
      </c>
    </row>
    <row r="17" spans="2:11">
      <c r="B17" s="853" t="s">
        <v>50</v>
      </c>
      <c r="C17" s="854"/>
      <c r="D17" s="854"/>
      <c r="E17" s="854"/>
      <c r="F17" s="854"/>
      <c r="G17" s="855"/>
      <c r="H17" s="69">
        <f>+SUM(H8:H16)</f>
        <v>13005665</v>
      </c>
      <c r="I17" s="69">
        <f>+SUM(I8:I16)</f>
        <v>12629727</v>
      </c>
      <c r="J17" s="69">
        <v>0</v>
      </c>
      <c r="K17" s="69">
        <v>0</v>
      </c>
    </row>
    <row r="19" spans="2:11" ht="6" customHeight="1"/>
    <row r="20" spans="2:11" s="52" customFormat="1">
      <c r="B20" s="843" t="s">
        <v>524</v>
      </c>
      <c r="C20" s="844"/>
      <c r="D20" s="844"/>
      <c r="E20" s="844"/>
      <c r="F20" s="844"/>
      <c r="G20" s="845"/>
      <c r="H20" s="849" t="s">
        <v>52</v>
      </c>
      <c r="I20" s="850"/>
      <c r="J20" s="850"/>
      <c r="K20" s="851"/>
    </row>
    <row r="21" spans="2:11" s="52" customFormat="1">
      <c r="B21" s="846"/>
      <c r="C21" s="847"/>
      <c r="D21" s="847"/>
      <c r="E21" s="847"/>
      <c r="F21" s="847"/>
      <c r="G21" s="848"/>
      <c r="H21" s="828" t="s">
        <v>419</v>
      </c>
      <c r="I21" s="852"/>
      <c r="J21" s="828" t="s">
        <v>420</v>
      </c>
      <c r="K21" s="829"/>
    </row>
    <row r="22" spans="2:11" s="52" customFormat="1">
      <c r="B22" s="244" t="s">
        <v>422</v>
      </c>
      <c r="C22" s="244" t="s">
        <v>421</v>
      </c>
      <c r="D22" s="245" t="s">
        <v>370</v>
      </c>
      <c r="E22" s="245" t="s">
        <v>366</v>
      </c>
      <c r="F22" s="245" t="s">
        <v>368</v>
      </c>
      <c r="G22" s="245" t="s">
        <v>55</v>
      </c>
      <c r="H22" s="55">
        <v>45382</v>
      </c>
      <c r="I22" s="55">
        <v>45291</v>
      </c>
      <c r="J22" s="55">
        <v>45382</v>
      </c>
      <c r="K22" s="55">
        <v>45291</v>
      </c>
    </row>
    <row r="23" spans="2:11" s="52" customFormat="1">
      <c r="B23" s="246"/>
      <c r="C23" s="246"/>
      <c r="D23" s="247" t="s">
        <v>367</v>
      </c>
      <c r="E23" s="247" t="s">
        <v>367</v>
      </c>
      <c r="F23" s="247" t="s">
        <v>369</v>
      </c>
      <c r="G23" s="247"/>
      <c r="H23" s="58" t="s">
        <v>150</v>
      </c>
      <c r="I23" s="58" t="s">
        <v>150</v>
      </c>
      <c r="J23" s="58" t="s">
        <v>150</v>
      </c>
      <c r="K23" s="58" t="s">
        <v>150</v>
      </c>
    </row>
    <row r="24" spans="2:11" ht="12.75" customHeight="1" collapsed="1">
      <c r="B24" s="63" t="s">
        <v>69</v>
      </c>
      <c r="C24" s="63" t="s">
        <v>306</v>
      </c>
      <c r="D24" s="63" t="s">
        <v>814</v>
      </c>
      <c r="E24" s="63" t="s">
        <v>807</v>
      </c>
      <c r="F24" s="63" t="s">
        <v>808</v>
      </c>
      <c r="G24" s="63" t="s">
        <v>38</v>
      </c>
      <c r="H24" s="65">
        <v>1058803</v>
      </c>
      <c r="I24" s="65">
        <v>1110899</v>
      </c>
      <c r="J24" s="65">
        <v>0</v>
      </c>
      <c r="K24" s="65">
        <v>0</v>
      </c>
    </row>
    <row r="25" spans="2:11" ht="12.75" customHeight="1" collapsed="1">
      <c r="B25" s="63" t="s">
        <v>69</v>
      </c>
      <c r="C25" s="63" t="s">
        <v>759</v>
      </c>
      <c r="D25" s="63" t="s">
        <v>806</v>
      </c>
      <c r="E25" s="63" t="s">
        <v>807</v>
      </c>
      <c r="F25" s="63" t="s">
        <v>808</v>
      </c>
      <c r="G25" s="63" t="s">
        <v>38</v>
      </c>
      <c r="H25" s="65">
        <v>1318483</v>
      </c>
      <c r="I25" s="65">
        <v>1212137</v>
      </c>
      <c r="J25" s="65">
        <v>0</v>
      </c>
      <c r="K25" s="65">
        <v>0</v>
      </c>
    </row>
    <row r="26" spans="2:11" ht="12.75" customHeight="1" collapsed="1">
      <c r="B26" s="63" t="s">
        <v>809</v>
      </c>
      <c r="C26" s="63" t="s">
        <v>644</v>
      </c>
      <c r="D26" s="63" t="s">
        <v>806</v>
      </c>
      <c r="E26" s="63" t="s">
        <v>807</v>
      </c>
      <c r="F26" s="63" t="s">
        <v>808</v>
      </c>
      <c r="G26" s="63" t="s">
        <v>810</v>
      </c>
      <c r="H26" s="65">
        <v>12110658</v>
      </c>
      <c r="I26" s="65">
        <v>13204867</v>
      </c>
      <c r="J26" s="65">
        <v>0</v>
      </c>
      <c r="K26" s="65">
        <v>0</v>
      </c>
    </row>
    <row r="27" spans="2:11" ht="12.75" customHeight="1" collapsed="1">
      <c r="B27" s="63" t="s">
        <v>812</v>
      </c>
      <c r="C27" s="63" t="s">
        <v>645</v>
      </c>
      <c r="D27" s="63" t="s">
        <v>806</v>
      </c>
      <c r="E27" s="63" t="s">
        <v>807</v>
      </c>
      <c r="F27" s="63" t="s">
        <v>808</v>
      </c>
      <c r="G27" s="63" t="s">
        <v>810</v>
      </c>
      <c r="H27" s="65">
        <v>452</v>
      </c>
      <c r="I27" s="65">
        <v>116966</v>
      </c>
      <c r="J27" s="65">
        <v>0</v>
      </c>
      <c r="K27" s="65">
        <v>0</v>
      </c>
    </row>
    <row r="28" spans="2:11">
      <c r="B28" s="63" t="s">
        <v>633</v>
      </c>
      <c r="C28" s="63" t="s">
        <v>632</v>
      </c>
      <c r="D28" s="63" t="s">
        <v>806</v>
      </c>
      <c r="E28" s="63" t="s">
        <v>807</v>
      </c>
      <c r="F28" s="63" t="s">
        <v>808</v>
      </c>
      <c r="G28" s="63" t="s">
        <v>810</v>
      </c>
      <c r="H28" s="65">
        <v>3152034</v>
      </c>
      <c r="I28" s="65">
        <v>871803</v>
      </c>
      <c r="J28" s="65">
        <v>0</v>
      </c>
      <c r="K28" s="65">
        <v>0</v>
      </c>
    </row>
    <row r="29" spans="2:11">
      <c r="B29" s="248" t="s">
        <v>50</v>
      </c>
      <c r="C29" s="249"/>
      <c r="D29" s="249"/>
      <c r="E29" s="249"/>
      <c r="F29" s="249"/>
      <c r="G29" s="250"/>
      <c r="H29" s="69">
        <f>+SUM(H24:H28)</f>
        <v>17640430</v>
      </c>
      <c r="I29" s="69">
        <f>+SUM(I24:I28)</f>
        <v>16516672</v>
      </c>
      <c r="J29" s="69">
        <v>0</v>
      </c>
      <c r="K29" s="69">
        <v>0</v>
      </c>
    </row>
    <row r="41" spans="8:8">
      <c r="H41" s="77"/>
    </row>
  </sheetData>
  <mergeCells count="9">
    <mergeCell ref="B20:G21"/>
    <mergeCell ref="H20:K20"/>
    <mergeCell ref="H21:I21"/>
    <mergeCell ref="J21:K21"/>
    <mergeCell ref="B4:G5"/>
    <mergeCell ref="H4:K4"/>
    <mergeCell ref="H5:I5"/>
    <mergeCell ref="J5:K5"/>
    <mergeCell ref="B17:G17"/>
  </mergeCells>
  <pageMargins left="0.75" right="0.75" top="1" bottom="1" header="0" footer="0"/>
  <pageSetup paperSize="9" scale="4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53D7-2C42-4ECA-BE9E-89916C3B3981}">
  <dimension ref="B1:K35"/>
  <sheetViews>
    <sheetView showGridLines="0" topLeftCell="A4" zoomScale="78" zoomScaleNormal="100" workbookViewId="0">
      <selection activeCell="J7" sqref="J7"/>
    </sheetView>
  </sheetViews>
  <sheetFormatPr baseColWidth="10" defaultColWidth="11.453125" defaultRowHeight="13"/>
  <cols>
    <col min="1" max="1" width="1.54296875" style="49" customWidth="1"/>
    <col min="2" max="2" width="12.1796875" style="49" customWidth="1"/>
    <col min="3" max="3" width="41.54296875" style="49" customWidth="1"/>
    <col min="4" max="4" width="25.81640625" style="49" bestFit="1" customWidth="1"/>
    <col min="5" max="5" width="30.54296875" style="49" customWidth="1"/>
    <col min="6" max="6" width="17.453125" style="49" customWidth="1"/>
    <col min="7" max="7" width="10.54296875" style="49" customWidth="1"/>
    <col min="8" max="8" width="17.36328125" style="49" customWidth="1"/>
    <col min="9" max="9" width="17.1796875" style="49" customWidth="1"/>
    <col min="10" max="10" width="14.7265625" style="49" customWidth="1"/>
    <col min="11" max="11" width="17.1796875" style="49" customWidth="1"/>
    <col min="12" max="16384" width="11.453125" style="49"/>
  </cols>
  <sheetData>
    <row r="1" spans="2:11" ht="6" customHeight="1"/>
    <row r="2" spans="2:11" s="129" customFormat="1" ht="18.5">
      <c r="B2" s="127" t="s">
        <v>1080</v>
      </c>
      <c r="C2" s="195"/>
    </row>
    <row r="3" spans="2:11" ht="6" customHeight="1"/>
    <row r="4" spans="2:11" s="52" customFormat="1">
      <c r="B4" s="849" t="s">
        <v>56</v>
      </c>
      <c r="C4" s="850"/>
      <c r="D4" s="850"/>
      <c r="E4" s="850"/>
      <c r="F4" s="850"/>
      <c r="G4" s="850"/>
      <c r="H4" s="850"/>
      <c r="I4" s="850"/>
      <c r="J4" s="850"/>
      <c r="K4" s="851"/>
    </row>
    <row r="5" spans="2:11" s="52" customFormat="1" ht="6" customHeight="1">
      <c r="B5" s="856"/>
      <c r="C5" s="857"/>
      <c r="D5" s="857"/>
      <c r="E5" s="857"/>
      <c r="F5" s="857"/>
      <c r="G5" s="857"/>
      <c r="H5" s="857"/>
      <c r="I5" s="857"/>
      <c r="J5" s="857"/>
      <c r="K5" s="858"/>
    </row>
    <row r="6" spans="2:11" s="52" customFormat="1" ht="51.75" customHeight="1">
      <c r="B6" s="183" t="s">
        <v>422</v>
      </c>
      <c r="C6" s="183" t="s">
        <v>421</v>
      </c>
      <c r="D6" s="132" t="s">
        <v>99</v>
      </c>
      <c r="E6" s="132" t="s">
        <v>19</v>
      </c>
      <c r="F6" s="132" t="s">
        <v>413</v>
      </c>
      <c r="G6" s="132" t="s">
        <v>425</v>
      </c>
      <c r="H6" s="55">
        <v>45382</v>
      </c>
      <c r="I6" s="83" t="s">
        <v>174</v>
      </c>
      <c r="J6" s="55">
        <v>45291</v>
      </c>
      <c r="K6" s="83" t="s">
        <v>174</v>
      </c>
    </row>
    <row r="7" spans="2:11" s="52" customFormat="1">
      <c r="B7" s="246"/>
      <c r="C7" s="246"/>
      <c r="D7" s="247"/>
      <c r="E7" s="247"/>
      <c r="F7" s="247"/>
      <c r="G7" s="247"/>
      <c r="H7" s="58" t="s">
        <v>150</v>
      </c>
      <c r="I7" s="58" t="s">
        <v>150</v>
      </c>
      <c r="J7" s="58" t="s">
        <v>150</v>
      </c>
      <c r="K7" s="58" t="s">
        <v>150</v>
      </c>
    </row>
    <row r="8" spans="2:11" ht="13.5" customHeight="1">
      <c r="B8" s="261" t="s">
        <v>1348</v>
      </c>
      <c r="C8" s="261" t="s">
        <v>1349</v>
      </c>
      <c r="D8" s="261" t="s">
        <v>1350</v>
      </c>
      <c r="E8" s="261" t="s">
        <v>1351</v>
      </c>
      <c r="F8" s="261" t="s">
        <v>1352</v>
      </c>
      <c r="G8" s="261" t="s">
        <v>140</v>
      </c>
      <c r="H8" s="582">
        <v>173575</v>
      </c>
      <c r="I8" s="582">
        <v>173575</v>
      </c>
      <c r="J8" s="582">
        <v>234155</v>
      </c>
      <c r="K8" s="582">
        <v>234155</v>
      </c>
    </row>
    <row r="9" spans="2:11" ht="13.5" customHeight="1">
      <c r="B9" s="261" t="s">
        <v>1348</v>
      </c>
      <c r="C9" s="261" t="s">
        <v>1349</v>
      </c>
      <c r="D9" s="261" t="s">
        <v>1350</v>
      </c>
      <c r="E9" s="261" t="s">
        <v>1353</v>
      </c>
      <c r="F9" s="261" t="s">
        <v>1352</v>
      </c>
      <c r="G9" s="261" t="s">
        <v>140</v>
      </c>
      <c r="H9" s="582">
        <v>76125</v>
      </c>
      <c r="I9" s="582">
        <v>76125</v>
      </c>
      <c r="J9" s="582">
        <v>98805</v>
      </c>
      <c r="K9" s="582">
        <v>98805</v>
      </c>
    </row>
    <row r="10" spans="2:11" ht="13.5" customHeight="1">
      <c r="B10" s="261" t="s">
        <v>1354</v>
      </c>
      <c r="C10" s="261" t="s">
        <v>1355</v>
      </c>
      <c r="D10" s="261" t="s">
        <v>1356</v>
      </c>
      <c r="E10" s="261" t="s">
        <v>1357</v>
      </c>
      <c r="F10" s="261" t="s">
        <v>1352</v>
      </c>
      <c r="G10" s="261" t="s">
        <v>140</v>
      </c>
      <c r="H10" s="582">
        <v>16090</v>
      </c>
      <c r="I10" s="582">
        <v>-16090</v>
      </c>
      <c r="J10" s="582">
        <v>19259</v>
      </c>
      <c r="K10" s="582">
        <v>-19259</v>
      </c>
    </row>
    <row r="11" spans="2:11" ht="13.5" customHeight="1">
      <c r="B11" s="261" t="s">
        <v>1354</v>
      </c>
      <c r="C11" s="261" t="s">
        <v>1355</v>
      </c>
      <c r="D11" s="261" t="s">
        <v>1356</v>
      </c>
      <c r="E11" s="261" t="s">
        <v>1351</v>
      </c>
      <c r="F11" s="261" t="s">
        <v>1352</v>
      </c>
      <c r="G11" s="261" t="s">
        <v>140</v>
      </c>
      <c r="H11" s="582">
        <v>-268</v>
      </c>
      <c r="I11" s="582">
        <v>-268</v>
      </c>
      <c r="J11" s="582">
        <v>53139</v>
      </c>
      <c r="K11" s="582">
        <v>53139</v>
      </c>
    </row>
    <row r="12" spans="2:11" ht="13.5" customHeight="1">
      <c r="B12" s="261" t="s">
        <v>1354</v>
      </c>
      <c r="C12" s="261" t="s">
        <v>1355</v>
      </c>
      <c r="D12" s="261" t="s">
        <v>1356</v>
      </c>
      <c r="E12" s="261" t="s">
        <v>1353</v>
      </c>
      <c r="F12" s="261" t="s">
        <v>1352</v>
      </c>
      <c r="G12" s="261" t="s">
        <v>140</v>
      </c>
      <c r="H12" s="582">
        <v>0</v>
      </c>
      <c r="I12" s="582">
        <v>0</v>
      </c>
      <c r="J12" s="582">
        <v>14200</v>
      </c>
      <c r="K12" s="582">
        <v>14200</v>
      </c>
    </row>
    <row r="13" spans="2:11">
      <c r="B13" s="261" t="s">
        <v>1358</v>
      </c>
      <c r="C13" s="261" t="s">
        <v>1359</v>
      </c>
      <c r="D13" s="261" t="s">
        <v>1356</v>
      </c>
      <c r="E13" s="261" t="s">
        <v>1360</v>
      </c>
      <c r="F13" s="261" t="s">
        <v>1352</v>
      </c>
      <c r="G13" s="261" t="s">
        <v>140</v>
      </c>
      <c r="H13" s="582">
        <v>137045</v>
      </c>
      <c r="I13" s="582">
        <v>-137045</v>
      </c>
      <c r="J13" s="582">
        <v>143189</v>
      </c>
      <c r="K13" s="582">
        <v>-143189</v>
      </c>
    </row>
    <row r="14" spans="2:11">
      <c r="B14" s="261" t="s">
        <v>809</v>
      </c>
      <c r="C14" s="261" t="s">
        <v>644</v>
      </c>
      <c r="D14" s="261" t="s">
        <v>808</v>
      </c>
      <c r="E14" s="261" t="s">
        <v>1361</v>
      </c>
      <c r="F14" s="261" t="s">
        <v>1352</v>
      </c>
      <c r="G14" s="261" t="s">
        <v>140</v>
      </c>
      <c r="H14" s="582">
        <v>208607844</v>
      </c>
      <c r="I14" s="582">
        <v>4081346</v>
      </c>
      <c r="J14" s="582">
        <v>194833396</v>
      </c>
      <c r="K14" s="582">
        <v>4511948</v>
      </c>
    </row>
    <row r="15" spans="2:11">
      <c r="B15" s="261" t="s">
        <v>809</v>
      </c>
      <c r="C15" s="261" t="s">
        <v>644</v>
      </c>
      <c r="D15" s="261" t="s">
        <v>808</v>
      </c>
      <c r="E15" s="261" t="s">
        <v>1362</v>
      </c>
      <c r="F15" s="261" t="s">
        <v>1352</v>
      </c>
      <c r="G15" s="261" t="s">
        <v>140</v>
      </c>
      <c r="H15" s="582">
        <v>191051623</v>
      </c>
      <c r="I15" s="582">
        <v>0</v>
      </c>
      <c r="J15" s="582">
        <v>192403694</v>
      </c>
      <c r="K15" s="582">
        <v>0</v>
      </c>
    </row>
    <row r="16" spans="2:11">
      <c r="B16" s="261" t="s">
        <v>809</v>
      </c>
      <c r="C16" s="261" t="s">
        <v>644</v>
      </c>
      <c r="D16" s="261" t="s">
        <v>808</v>
      </c>
      <c r="E16" s="261" t="s">
        <v>1363</v>
      </c>
      <c r="F16" s="261" t="s">
        <v>1352</v>
      </c>
      <c r="G16" s="261" t="s">
        <v>140</v>
      </c>
      <c r="H16" s="582">
        <v>515139</v>
      </c>
      <c r="I16" s="582">
        <v>0</v>
      </c>
      <c r="J16" s="582">
        <v>7212411</v>
      </c>
      <c r="K16" s="582">
        <v>0</v>
      </c>
    </row>
    <row r="17" spans="2:11">
      <c r="B17" s="261" t="s">
        <v>812</v>
      </c>
      <c r="C17" s="261" t="s">
        <v>645</v>
      </c>
      <c r="D17" s="261" t="s">
        <v>808</v>
      </c>
      <c r="E17" s="261" t="s">
        <v>1364</v>
      </c>
      <c r="F17" s="261" t="s">
        <v>1352</v>
      </c>
      <c r="G17" s="261" t="s">
        <v>140</v>
      </c>
      <c r="H17" s="582">
        <v>9491</v>
      </c>
      <c r="I17" s="582">
        <v>9491</v>
      </c>
      <c r="J17" s="582">
        <v>31123</v>
      </c>
      <c r="K17" s="582">
        <v>31123</v>
      </c>
    </row>
    <row r="18" spans="2:11">
      <c r="B18" s="261" t="s">
        <v>812</v>
      </c>
      <c r="C18" s="261" t="s">
        <v>645</v>
      </c>
      <c r="D18" s="261" t="s">
        <v>808</v>
      </c>
      <c r="E18" s="261" t="s">
        <v>1363</v>
      </c>
      <c r="F18" s="261" t="s">
        <v>1352</v>
      </c>
      <c r="G18" s="261" t="s">
        <v>140</v>
      </c>
      <c r="H18" s="582">
        <v>8117475</v>
      </c>
      <c r="I18" s="582">
        <v>0</v>
      </c>
      <c r="J18" s="582">
        <v>1066884</v>
      </c>
      <c r="K18" s="582">
        <v>0</v>
      </c>
    </row>
    <row r="19" spans="2:11">
      <c r="B19" s="261" t="s">
        <v>633</v>
      </c>
      <c r="C19" s="261" t="s">
        <v>632</v>
      </c>
      <c r="D19" s="261" t="s">
        <v>808</v>
      </c>
      <c r="E19" s="261" t="s">
        <v>1364</v>
      </c>
      <c r="F19" s="261" t="s">
        <v>1352</v>
      </c>
      <c r="G19" s="261" t="s">
        <v>140</v>
      </c>
      <c r="H19" s="582">
        <v>9498</v>
      </c>
      <c r="I19" s="582">
        <v>9498</v>
      </c>
      <c r="J19" s="582">
        <v>31123</v>
      </c>
      <c r="K19" s="582">
        <v>31123</v>
      </c>
    </row>
    <row r="20" spans="2:11">
      <c r="B20" s="261" t="s">
        <v>633</v>
      </c>
      <c r="C20" s="261" t="s">
        <v>632</v>
      </c>
      <c r="D20" s="261" t="s">
        <v>808</v>
      </c>
      <c r="E20" s="261" t="s">
        <v>1363</v>
      </c>
      <c r="F20" s="261" t="s">
        <v>1352</v>
      </c>
      <c r="G20" s="261" t="s">
        <v>140</v>
      </c>
      <c r="H20" s="582">
        <v>1686029</v>
      </c>
      <c r="I20" s="582">
        <v>0</v>
      </c>
      <c r="J20" s="582">
        <v>497371</v>
      </c>
      <c r="K20" s="582">
        <v>0</v>
      </c>
    </row>
    <row r="21" spans="2:11">
      <c r="B21" s="261" t="s">
        <v>813</v>
      </c>
      <c r="C21" s="261" t="s">
        <v>776</v>
      </c>
      <c r="D21" s="261" t="s">
        <v>808</v>
      </c>
      <c r="E21" s="261" t="s">
        <v>1365</v>
      </c>
      <c r="F21" s="261" t="s">
        <v>1352</v>
      </c>
      <c r="G21" s="261" t="s">
        <v>140</v>
      </c>
      <c r="H21" s="582">
        <v>841527</v>
      </c>
      <c r="I21" s="582">
        <v>-841527</v>
      </c>
      <c r="J21" s="582">
        <v>239156</v>
      </c>
      <c r="K21" s="582">
        <v>-239156</v>
      </c>
    </row>
    <row r="22" spans="2:11">
      <c r="B22" s="261" t="s">
        <v>813</v>
      </c>
      <c r="C22" s="261" t="s">
        <v>776</v>
      </c>
      <c r="D22" s="261" t="s">
        <v>808</v>
      </c>
      <c r="E22" s="261" t="s">
        <v>1363</v>
      </c>
      <c r="F22" s="261" t="s">
        <v>1352</v>
      </c>
      <c r="G22" s="261" t="s">
        <v>140</v>
      </c>
      <c r="H22" s="582">
        <v>7069092</v>
      </c>
      <c r="I22" s="582">
        <v>0</v>
      </c>
      <c r="J22" s="582">
        <v>1056416</v>
      </c>
      <c r="K22" s="582">
        <v>0</v>
      </c>
    </row>
    <row r="23" spans="2:11">
      <c r="B23"/>
      <c r="C23"/>
      <c r="D23"/>
      <c r="E23"/>
      <c r="F23"/>
      <c r="G23"/>
      <c r="H23"/>
      <c r="I23"/>
      <c r="J23"/>
      <c r="K23"/>
    </row>
    <row r="24" spans="2:11">
      <c r="B24"/>
      <c r="C24"/>
      <c r="D24"/>
      <c r="E24"/>
      <c r="F24"/>
      <c r="G24"/>
      <c r="H24"/>
      <c r="I24"/>
      <c r="J24"/>
      <c r="K24"/>
    </row>
    <row r="25" spans="2:11">
      <c r="B25"/>
      <c r="C25"/>
      <c r="D25"/>
      <c r="E25"/>
      <c r="F25"/>
      <c r="G25"/>
      <c r="H25"/>
      <c r="I25"/>
      <c r="J25"/>
      <c r="K25"/>
    </row>
    <row r="26" spans="2:11">
      <c r="B26"/>
      <c r="C26"/>
      <c r="D26"/>
      <c r="E26"/>
      <c r="F26"/>
      <c r="G26"/>
      <c r="H26"/>
      <c r="I26"/>
      <c r="J26"/>
      <c r="K26"/>
    </row>
    <row r="27" spans="2:11">
      <c r="B27"/>
      <c r="C27"/>
      <c r="D27"/>
      <c r="E27"/>
      <c r="F27"/>
      <c r="G27"/>
      <c r="H27"/>
      <c r="I27"/>
      <c r="J27"/>
      <c r="K27"/>
    </row>
    <row r="28" spans="2:11">
      <c r="B28"/>
      <c r="C28"/>
      <c r="D28"/>
      <c r="E28"/>
      <c r="F28"/>
      <c r="G28"/>
      <c r="H28"/>
      <c r="I28"/>
      <c r="J28"/>
      <c r="K28"/>
    </row>
    <row r="29" spans="2:11">
      <c r="B29"/>
      <c r="C29"/>
      <c r="D29"/>
      <c r="E29"/>
      <c r="F29"/>
      <c r="G29"/>
      <c r="H29"/>
      <c r="I29"/>
      <c r="J29"/>
      <c r="K29"/>
    </row>
    <row r="30" spans="2:11">
      <c r="B30"/>
      <c r="C30"/>
      <c r="D30"/>
      <c r="E30"/>
      <c r="F30"/>
      <c r="G30"/>
      <c r="H30"/>
      <c r="I30"/>
      <c r="J30"/>
      <c r="K30"/>
    </row>
    <row r="35" spans="5:5" ht="16">
      <c r="E35" s="262"/>
    </row>
  </sheetData>
  <mergeCells count="1">
    <mergeCell ref="B4:K5"/>
  </mergeCells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AB6C-D2AF-45F9-BE35-3FD5099B5613}">
  <sheetPr>
    <pageSetUpPr fitToPage="1"/>
  </sheetPr>
  <dimension ref="A1:I48"/>
  <sheetViews>
    <sheetView showGridLines="0" topLeftCell="A4" zoomScale="115" zoomScaleNormal="115" workbookViewId="0">
      <selection activeCell="F25" sqref="F25"/>
    </sheetView>
  </sheetViews>
  <sheetFormatPr baseColWidth="10" defaultColWidth="11.453125" defaultRowHeight="13"/>
  <cols>
    <col min="1" max="1" width="1.7265625" style="49" customWidth="1"/>
    <col min="2" max="2" width="32.453125" style="49" customWidth="1"/>
    <col min="3" max="3" width="12.81640625" style="49" customWidth="1"/>
    <col min="4" max="4" width="36.54296875" style="49" bestFit="1" customWidth="1"/>
    <col min="5" max="5" width="1.7265625" style="49" customWidth="1"/>
    <col min="6" max="6" width="18.54296875" style="49" customWidth="1"/>
    <col min="7" max="7" width="44.453125" style="49" bestFit="1" customWidth="1"/>
    <col min="8" max="8" width="32.54296875" style="49" bestFit="1" customWidth="1"/>
    <col min="9" max="9" width="13.1796875" style="49" customWidth="1"/>
    <col min="10" max="10" width="43.453125" style="49" bestFit="1" customWidth="1"/>
    <col min="11" max="16384" width="11.453125" style="49"/>
  </cols>
  <sheetData>
    <row r="1" spans="2:4" ht="6" customHeight="1"/>
    <row r="2" spans="2:4" s="129" customFormat="1" ht="18.5">
      <c r="B2" s="127" t="s">
        <v>1081</v>
      </c>
      <c r="C2" s="195"/>
    </row>
    <row r="3" spans="2:4" ht="6" customHeight="1"/>
    <row r="4" spans="2:4" ht="12.75" customHeight="1">
      <c r="B4" s="859" t="s">
        <v>488</v>
      </c>
      <c r="C4" s="859" t="s">
        <v>424</v>
      </c>
      <c r="D4" s="859" t="s">
        <v>57</v>
      </c>
    </row>
    <row r="5" spans="2:4">
      <c r="B5" s="859"/>
      <c r="C5" s="859"/>
      <c r="D5" s="859"/>
    </row>
    <row r="6" spans="2:4">
      <c r="B6" s="252" t="s">
        <v>59</v>
      </c>
      <c r="C6" s="253" t="s">
        <v>1281</v>
      </c>
      <c r="D6" s="254" t="s">
        <v>58</v>
      </c>
    </row>
    <row r="7" spans="2:4">
      <c r="B7" s="252" t="s">
        <v>803</v>
      </c>
      <c r="C7" s="253" t="s">
        <v>60</v>
      </c>
      <c r="D7" s="254" t="s">
        <v>58</v>
      </c>
    </row>
    <row r="8" spans="2:4">
      <c r="B8" s="252" t="s">
        <v>829</v>
      </c>
      <c r="C8" s="253" t="s">
        <v>60</v>
      </c>
      <c r="D8" s="254" t="s">
        <v>58</v>
      </c>
    </row>
    <row r="9" spans="2:4">
      <c r="B9" s="252" t="s">
        <v>283</v>
      </c>
      <c r="C9" s="253" t="s">
        <v>1282</v>
      </c>
      <c r="D9" s="252" t="s">
        <v>346</v>
      </c>
    </row>
    <row r="10" spans="2:4">
      <c r="B10" s="252" t="s">
        <v>771</v>
      </c>
      <c r="C10" s="253" t="s">
        <v>1206</v>
      </c>
      <c r="D10" s="255" t="s">
        <v>320</v>
      </c>
    </row>
    <row r="11" spans="2:4">
      <c r="B11" s="252" t="s">
        <v>1021</v>
      </c>
      <c r="C11" s="253" t="s">
        <v>60</v>
      </c>
      <c r="D11" s="254" t="s">
        <v>1022</v>
      </c>
    </row>
    <row r="12" spans="2:4">
      <c r="B12" s="252" t="s">
        <v>1023</v>
      </c>
      <c r="C12" s="253" t="s">
        <v>60</v>
      </c>
      <c r="D12" s="252" t="s">
        <v>1024</v>
      </c>
    </row>
    <row r="13" spans="2:4">
      <c r="B13" s="252" t="s">
        <v>1025</v>
      </c>
      <c r="C13" s="253" t="s">
        <v>60</v>
      </c>
      <c r="D13" s="253" t="s">
        <v>1026</v>
      </c>
    </row>
    <row r="14" spans="2:4">
      <c r="B14" s="252" t="s">
        <v>1027</v>
      </c>
      <c r="C14" s="253" t="s">
        <v>60</v>
      </c>
      <c r="D14" s="253" t="s">
        <v>1028</v>
      </c>
    </row>
    <row r="16" spans="2:4" ht="14.5">
      <c r="B16" s="256"/>
      <c r="C16" s="256"/>
      <c r="D16" s="256"/>
    </row>
    <row r="17" spans="1:9" ht="14.5">
      <c r="B17" s="256"/>
      <c r="C17" s="256"/>
      <c r="D17" s="256"/>
    </row>
    <row r="18" spans="1:9" ht="14.5">
      <c r="B18" s="256"/>
      <c r="C18" s="256"/>
      <c r="D18" s="256"/>
      <c r="F18" s="257"/>
      <c r="G18" s="257"/>
      <c r="H18" s="257"/>
    </row>
    <row r="19" spans="1:9" ht="15.75" customHeight="1">
      <c r="B19" s="256"/>
      <c r="F19" s="170"/>
      <c r="G19" s="170"/>
      <c r="H19" s="170"/>
    </row>
    <row r="20" spans="1:9" ht="14.5">
      <c r="B20" s="256"/>
      <c r="F20" s="170"/>
      <c r="G20" s="170"/>
      <c r="H20" s="170"/>
    </row>
    <row r="21" spans="1:9" ht="12.75" customHeight="1">
      <c r="B21" s="256"/>
      <c r="F21" s="170"/>
      <c r="G21" s="170"/>
      <c r="H21" s="170"/>
    </row>
    <row r="22" spans="1:9" ht="14.5">
      <c r="B22" s="256"/>
      <c r="F22" s="170"/>
      <c r="G22" s="170"/>
      <c r="H22" s="170"/>
    </row>
    <row r="23" spans="1:9" ht="12.75" customHeight="1">
      <c r="B23" s="256"/>
      <c r="F23" s="170"/>
      <c r="G23" s="170"/>
      <c r="H23" s="170"/>
    </row>
    <row r="24" spans="1:9" ht="36.65" customHeight="1">
      <c r="B24" s="256"/>
      <c r="F24" s="170"/>
      <c r="G24" s="170"/>
      <c r="H24" s="170"/>
    </row>
    <row r="25" spans="1:9">
      <c r="F25" s="170"/>
      <c r="G25" s="170"/>
      <c r="H25" s="170"/>
    </row>
    <row r="26" spans="1:9">
      <c r="F26" s="170"/>
      <c r="G26" s="170"/>
      <c r="H26" s="170"/>
    </row>
    <row r="27" spans="1:9">
      <c r="F27" s="170"/>
      <c r="G27" s="170"/>
      <c r="H27" s="170"/>
    </row>
    <row r="28" spans="1:9" ht="14.5">
      <c r="A28" s="258"/>
      <c r="F28" s="259"/>
      <c r="G28" s="259"/>
      <c r="H28" s="259"/>
      <c r="I28" s="259"/>
    </row>
    <row r="48" spans="8:8">
      <c r="H48" s="260"/>
    </row>
  </sheetData>
  <mergeCells count="3">
    <mergeCell ref="B4:B5"/>
    <mergeCell ref="C4:C5"/>
    <mergeCell ref="D4:D5"/>
  </mergeCells>
  <pageMargins left="0.75" right="0.75" top="1" bottom="1" header="0" footer="0"/>
  <pageSetup paperSize="9" scale="2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7810-2065-44C5-AD5A-C21C3166955D}">
  <sheetPr>
    <pageSetUpPr fitToPage="1"/>
  </sheetPr>
  <dimension ref="B1:I38"/>
  <sheetViews>
    <sheetView showGridLines="0" zoomScale="138" zoomScaleNormal="115" workbookViewId="0">
      <pane xSplit="3" ySplit="10" topLeftCell="D11" activePane="bottomRight" state="frozen"/>
      <selection activeCell="H87" sqref="H87"/>
      <selection pane="topRight" activeCell="H87" sqref="H87"/>
      <selection pane="bottomLeft" activeCell="H87" sqref="H87"/>
      <selection pane="bottomRight" activeCell="D28" sqref="D28"/>
    </sheetView>
  </sheetViews>
  <sheetFormatPr baseColWidth="10" defaultColWidth="11.453125" defaultRowHeight="13"/>
  <cols>
    <col min="1" max="1" width="1.7265625" style="49" customWidth="1"/>
    <col min="2" max="2" width="60.7265625" style="49" customWidth="1"/>
    <col min="3" max="3" width="6.7265625" style="50" customWidth="1"/>
    <col min="4" max="5" width="19.26953125" style="49" customWidth="1"/>
    <col min="6" max="6" width="4.7265625" style="49" customWidth="1"/>
    <col min="7" max="7" width="12" style="49" bestFit="1" customWidth="1"/>
    <col min="8" max="8" width="16.54296875" style="49" bestFit="1" customWidth="1"/>
    <col min="9" max="16384" width="11.453125" style="49"/>
  </cols>
  <sheetData>
    <row r="1" spans="2:9" ht="6" customHeight="1">
      <c r="B1" s="51"/>
      <c r="C1" s="72"/>
    </row>
    <row r="2" spans="2:9">
      <c r="B2" s="51" t="s">
        <v>1175</v>
      </c>
      <c r="C2" s="72"/>
    </row>
    <row r="3" spans="2:9">
      <c r="B3" s="51" t="s">
        <v>998</v>
      </c>
      <c r="C3" s="72"/>
    </row>
    <row r="4" spans="2:9">
      <c r="B4" s="51" t="s">
        <v>1260</v>
      </c>
      <c r="C4" s="72"/>
    </row>
    <row r="5" spans="2:9">
      <c r="B5" s="51" t="s">
        <v>284</v>
      </c>
      <c r="C5" s="72"/>
    </row>
    <row r="6" spans="2:9">
      <c r="B6" s="51"/>
      <c r="C6" s="72"/>
    </row>
    <row r="7" spans="2:9" s="52" customFormat="1">
      <c r="B7" s="53" t="s">
        <v>1000</v>
      </c>
      <c r="C7" s="54" t="s">
        <v>151</v>
      </c>
      <c r="D7" s="55">
        <v>45382</v>
      </c>
      <c r="E7" s="55">
        <v>45291</v>
      </c>
    </row>
    <row r="8" spans="2:9" s="52" customFormat="1">
      <c r="B8" s="56"/>
      <c r="C8" s="57"/>
      <c r="D8" s="58" t="s">
        <v>150</v>
      </c>
      <c r="E8" s="58" t="s">
        <v>150</v>
      </c>
    </row>
    <row r="9" spans="2:9">
      <c r="D9" s="73"/>
    </row>
    <row r="10" spans="2:9" s="52" customFormat="1">
      <c r="B10" s="59" t="s">
        <v>152</v>
      </c>
      <c r="C10" s="60"/>
      <c r="D10" s="61"/>
      <c r="E10" s="62"/>
    </row>
    <row r="11" spans="2:9">
      <c r="B11" s="63" t="s">
        <v>582</v>
      </c>
      <c r="C11" s="66">
        <v>5</v>
      </c>
      <c r="D11" s="65">
        <v>564926038</v>
      </c>
      <c r="E11" s="74">
        <v>483125584</v>
      </c>
      <c r="H11" s="75"/>
    </row>
    <row r="12" spans="2:9">
      <c r="B12" s="63" t="s">
        <v>71</v>
      </c>
      <c r="C12" s="66">
        <v>6</v>
      </c>
      <c r="D12" s="65">
        <v>178080985</v>
      </c>
      <c r="E12" s="74">
        <v>211081454</v>
      </c>
      <c r="G12" s="76"/>
      <c r="H12" s="76"/>
    </row>
    <row r="13" spans="2:9">
      <c r="B13" s="63" t="s">
        <v>34</v>
      </c>
      <c r="C13" s="66">
        <v>22</v>
      </c>
      <c r="D13" s="65">
        <v>55737862</v>
      </c>
      <c r="E13" s="74">
        <v>32698910</v>
      </c>
      <c r="H13" s="75"/>
    </row>
    <row r="14" spans="2:9" ht="13.15" customHeight="1">
      <c r="B14" s="63" t="s">
        <v>620</v>
      </c>
      <c r="C14" s="66">
        <v>8</v>
      </c>
      <c r="D14" s="65">
        <v>875461204</v>
      </c>
      <c r="E14" s="74">
        <v>701683203</v>
      </c>
      <c r="H14" s="75"/>
    </row>
    <row r="15" spans="2:9">
      <c r="B15" s="63" t="s">
        <v>586</v>
      </c>
      <c r="C15" s="66">
        <v>9</v>
      </c>
      <c r="D15" s="65">
        <v>13005665</v>
      </c>
      <c r="E15" s="65">
        <v>12629727</v>
      </c>
      <c r="G15" s="77"/>
      <c r="H15" s="77"/>
    </row>
    <row r="16" spans="2:9">
      <c r="B16" s="63" t="s">
        <v>16</v>
      </c>
      <c r="C16" s="66">
        <v>10</v>
      </c>
      <c r="D16" s="65">
        <v>1636858939</v>
      </c>
      <c r="E16" s="65">
        <v>1411220909</v>
      </c>
      <c r="G16"/>
      <c r="H16"/>
      <c r="I16"/>
    </row>
    <row r="17" spans="2:9">
      <c r="B17" s="63" t="s">
        <v>17</v>
      </c>
      <c r="C17" s="66">
        <v>16</v>
      </c>
      <c r="D17" s="65">
        <v>142342721</v>
      </c>
      <c r="E17" s="65">
        <v>123837437</v>
      </c>
      <c r="G17"/>
      <c r="H17"/>
      <c r="I17"/>
    </row>
    <row r="18" spans="2:9">
      <c r="B18" s="67" t="s">
        <v>111</v>
      </c>
      <c r="C18" s="68"/>
      <c r="D18" s="69">
        <f>+SUM(D11:D17)</f>
        <v>3466413414</v>
      </c>
      <c r="E18" s="69">
        <f>+SUM(E11:E17)</f>
        <v>2976277224</v>
      </c>
      <c r="G18"/>
      <c r="H18"/>
      <c r="I18"/>
    </row>
    <row r="19" spans="2:9">
      <c r="D19" s="564">
        <v>0</v>
      </c>
      <c r="E19" s="564">
        <v>0</v>
      </c>
      <c r="G19"/>
      <c r="H19"/>
      <c r="I19"/>
    </row>
    <row r="20" spans="2:9" s="52" customFormat="1">
      <c r="B20" s="59" t="s">
        <v>153</v>
      </c>
      <c r="C20" s="60"/>
      <c r="D20" s="61"/>
      <c r="E20" s="62"/>
      <c r="G20"/>
      <c r="H20"/>
      <c r="I20"/>
    </row>
    <row r="21" spans="2:9">
      <c r="B21" s="78" t="s">
        <v>447</v>
      </c>
      <c r="C21" s="64">
        <v>6</v>
      </c>
      <c r="D21" s="74">
        <v>245791550</v>
      </c>
      <c r="E21" s="74">
        <v>230585174</v>
      </c>
      <c r="G21"/>
      <c r="H21"/>
      <c r="I21"/>
    </row>
    <row r="22" spans="2:9">
      <c r="B22" s="63" t="s">
        <v>446</v>
      </c>
      <c r="C22" s="66">
        <v>22</v>
      </c>
      <c r="D22" s="65">
        <v>29455501</v>
      </c>
      <c r="E22" s="65">
        <v>26479028</v>
      </c>
      <c r="G22"/>
      <c r="H22"/>
      <c r="I22"/>
    </row>
    <row r="23" spans="2:9">
      <c r="B23" s="63" t="s">
        <v>621</v>
      </c>
      <c r="C23" s="66">
        <v>8</v>
      </c>
      <c r="D23" s="65">
        <v>138313</v>
      </c>
      <c r="E23" s="65">
        <v>156599</v>
      </c>
      <c r="G23"/>
      <c r="H23"/>
      <c r="I23"/>
    </row>
    <row r="24" spans="2:9" ht="12.75" customHeight="1">
      <c r="B24" s="63" t="s">
        <v>445</v>
      </c>
      <c r="C24" s="66">
        <v>11</v>
      </c>
      <c r="D24" s="65">
        <v>331502901</v>
      </c>
      <c r="E24" s="65">
        <v>334657003</v>
      </c>
      <c r="G24"/>
      <c r="H24"/>
      <c r="I24"/>
    </row>
    <row r="25" spans="2:9" ht="12.75" customHeight="1">
      <c r="B25" s="63" t="s">
        <v>448</v>
      </c>
      <c r="C25" s="66">
        <v>12</v>
      </c>
      <c r="D25" s="65">
        <v>862236570</v>
      </c>
      <c r="E25" s="65">
        <v>774003943</v>
      </c>
      <c r="G25"/>
      <c r="H25"/>
      <c r="I25"/>
    </row>
    <row r="26" spans="2:9" ht="12.75" customHeight="1">
      <c r="B26" s="63" t="s">
        <v>449</v>
      </c>
      <c r="C26" s="66">
        <v>13</v>
      </c>
      <c r="D26" s="65">
        <v>2059796230</v>
      </c>
      <c r="E26" s="65">
        <v>1873590001</v>
      </c>
      <c r="G26"/>
      <c r="H26"/>
      <c r="I26"/>
    </row>
    <row r="27" spans="2:9" ht="12.75" customHeight="1">
      <c r="B27" s="63" t="s">
        <v>587</v>
      </c>
      <c r="C27" s="66">
        <v>14</v>
      </c>
      <c r="D27" s="65">
        <v>4110735696</v>
      </c>
      <c r="E27" s="65">
        <v>3743122719</v>
      </c>
      <c r="G27"/>
      <c r="H27"/>
      <c r="I27"/>
    </row>
    <row r="28" spans="2:9" ht="12.75" customHeight="1">
      <c r="B28" s="63" t="s">
        <v>588</v>
      </c>
      <c r="C28" s="66">
        <v>15</v>
      </c>
      <c r="D28" s="65">
        <v>3392498650</v>
      </c>
      <c r="E28" s="65">
        <v>3188927576</v>
      </c>
      <c r="G28"/>
      <c r="H28"/>
      <c r="I28"/>
    </row>
    <row r="29" spans="2:9" ht="12.75" customHeight="1">
      <c r="B29" s="63" t="s">
        <v>6</v>
      </c>
      <c r="C29" s="66">
        <v>16</v>
      </c>
      <c r="D29" s="65">
        <v>73617653</v>
      </c>
      <c r="E29" s="65">
        <v>68772782</v>
      </c>
      <c r="G29"/>
      <c r="H29"/>
      <c r="I29"/>
    </row>
    <row r="30" spans="2:9">
      <c r="B30" s="63" t="s">
        <v>349</v>
      </c>
      <c r="C30" s="66">
        <v>16</v>
      </c>
      <c r="D30" s="65">
        <v>369637458</v>
      </c>
      <c r="E30" s="65">
        <v>356550480</v>
      </c>
      <c r="G30"/>
      <c r="H30"/>
      <c r="I30"/>
    </row>
    <row r="31" spans="2:9" ht="12.75" customHeight="1">
      <c r="B31" s="67" t="s">
        <v>450</v>
      </c>
      <c r="C31" s="68"/>
      <c r="D31" s="69">
        <f>+SUM(D21:D30)</f>
        <v>11475410522</v>
      </c>
      <c r="E31" s="69">
        <f>+SUM(E21:E30)</f>
        <v>10596845305</v>
      </c>
      <c r="G31"/>
      <c r="H31"/>
      <c r="I31"/>
    </row>
    <row r="32" spans="2:9" ht="12.75" customHeight="1">
      <c r="B32" s="67" t="s">
        <v>154</v>
      </c>
      <c r="C32" s="68"/>
      <c r="D32" s="69">
        <f>+D31+D18</f>
        <v>14941823936</v>
      </c>
      <c r="E32" s="69">
        <f>+E31+E18</f>
        <v>13573122529</v>
      </c>
      <c r="G32"/>
      <c r="H32"/>
      <c r="I32"/>
    </row>
    <row r="33" spans="4:9" ht="12.75" customHeight="1">
      <c r="G33"/>
      <c r="H33"/>
      <c r="I33"/>
    </row>
    <row r="34" spans="4:9">
      <c r="D34" s="564">
        <v>0</v>
      </c>
      <c r="E34" s="564">
        <v>0</v>
      </c>
      <c r="G34"/>
      <c r="H34"/>
      <c r="I34"/>
    </row>
    <row r="35" spans="4:9">
      <c r="D35" s="77"/>
    </row>
    <row r="36" spans="4:9">
      <c r="D36" s="77"/>
    </row>
    <row r="37" spans="4:9">
      <c r="D37" s="77"/>
    </row>
    <row r="38" spans="4:9">
      <c r="D38" s="77"/>
    </row>
  </sheetData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25B1-015F-43F4-BA17-278B01D818CC}">
  <dimension ref="B1:L55"/>
  <sheetViews>
    <sheetView showGridLines="0" zoomScale="115" zoomScaleNormal="115" workbookViewId="0">
      <selection activeCell="G13" sqref="G13"/>
    </sheetView>
  </sheetViews>
  <sheetFormatPr baseColWidth="10" defaultColWidth="11.453125" defaultRowHeight="13"/>
  <cols>
    <col min="1" max="1" width="1.7265625" style="49" customWidth="1"/>
    <col min="2" max="2" width="32.7265625" style="49" customWidth="1"/>
    <col min="3" max="3" width="13" style="49" customWidth="1"/>
    <col min="4" max="4" width="16" style="49" customWidth="1"/>
    <col min="5" max="6" width="17.81640625" style="49" customWidth="1"/>
    <col min="7" max="7" width="11.6328125" style="49" bestFit="1" customWidth="1"/>
    <col min="8" max="8" width="12.81640625" style="49" customWidth="1"/>
    <col min="9" max="10" width="15.1796875" style="49" bestFit="1" customWidth="1"/>
    <col min="11" max="12" width="16.1796875" style="49" customWidth="1"/>
    <col min="13" max="13" width="13.1796875" style="49" bestFit="1" customWidth="1"/>
    <col min="14" max="14" width="12.26953125" style="49" bestFit="1" customWidth="1"/>
    <col min="15" max="16384" width="11.453125" style="49"/>
  </cols>
  <sheetData>
    <row r="1" spans="2:6" ht="6" customHeight="1"/>
    <row r="2" spans="2:6" s="129" customFormat="1" ht="18.5">
      <c r="B2" s="127" t="s">
        <v>1082</v>
      </c>
      <c r="C2" s="195"/>
    </row>
    <row r="3" spans="2:6" ht="6" customHeight="1"/>
    <row r="4" spans="2:6" s="52" customFormat="1">
      <c r="B4" s="819" t="s">
        <v>329</v>
      </c>
      <c r="C4" s="55"/>
      <c r="D4" s="55"/>
      <c r="E4" s="49"/>
      <c r="F4" s="49"/>
    </row>
    <row r="5" spans="2:6" s="52" customFormat="1">
      <c r="B5" s="820"/>
      <c r="C5" s="86">
        <v>45382</v>
      </c>
      <c r="D5" s="86">
        <v>45291</v>
      </c>
      <c r="E5" s="49"/>
      <c r="F5" s="49"/>
    </row>
    <row r="6" spans="2:6" s="52" customFormat="1">
      <c r="B6" s="821"/>
      <c r="C6" s="58" t="s">
        <v>150</v>
      </c>
      <c r="D6" s="58" t="s">
        <v>150</v>
      </c>
      <c r="E6" s="49"/>
      <c r="F6" s="49"/>
    </row>
    <row r="7" spans="2:6">
      <c r="B7" s="63" t="s">
        <v>97</v>
      </c>
      <c r="C7" s="185">
        <v>5883203</v>
      </c>
      <c r="D7" s="185">
        <v>6083517</v>
      </c>
    </row>
    <row r="8" spans="2:6">
      <c r="B8" s="63" t="s">
        <v>98</v>
      </c>
      <c r="C8" s="65">
        <v>1733548534</v>
      </c>
      <c r="D8" s="65">
        <v>1527152697</v>
      </c>
    </row>
    <row r="9" spans="2:6">
      <c r="B9" s="63" t="s">
        <v>732</v>
      </c>
      <c r="C9" s="65">
        <v>83717846</v>
      </c>
      <c r="D9" s="65">
        <v>27294840</v>
      </c>
    </row>
    <row r="10" spans="2:6" ht="12.75" customHeight="1">
      <c r="B10" s="63" t="s">
        <v>687</v>
      </c>
      <c r="C10" s="65">
        <v>-186290644</v>
      </c>
      <c r="D10" s="65">
        <v>-149310145</v>
      </c>
    </row>
    <row r="11" spans="2:6">
      <c r="B11" s="187" t="s">
        <v>50</v>
      </c>
      <c r="C11" s="69">
        <f>+SUM(C7:C10)</f>
        <v>1636858939</v>
      </c>
      <c r="D11" s="69">
        <f>+SUM(D7:D10)</f>
        <v>1411220909</v>
      </c>
    </row>
    <row r="12" spans="2:6" ht="20" customHeight="1">
      <c r="C12" s="77"/>
      <c r="D12" s="77"/>
    </row>
    <row r="13" spans="2:6" s="52" customFormat="1" ht="12.75" customHeight="1">
      <c r="B13" s="861" t="s">
        <v>329</v>
      </c>
      <c r="C13" s="868" t="s">
        <v>96</v>
      </c>
      <c r="D13" s="869"/>
      <c r="E13" s="869"/>
      <c r="F13" s="870"/>
    </row>
    <row r="14" spans="2:6" s="52" customFormat="1">
      <c r="B14" s="867"/>
      <c r="C14" s="871">
        <v>45382</v>
      </c>
      <c r="D14" s="872"/>
      <c r="E14" s="872"/>
      <c r="F14" s="873"/>
    </row>
    <row r="15" spans="2:6" s="52" customFormat="1" ht="26">
      <c r="B15" s="820"/>
      <c r="C15" s="174" t="s">
        <v>515</v>
      </c>
      <c r="D15" s="174" t="s">
        <v>416</v>
      </c>
      <c r="E15" s="174" t="s">
        <v>95</v>
      </c>
      <c r="F15" s="174" t="s">
        <v>50</v>
      </c>
    </row>
    <row r="16" spans="2:6" s="52" customFormat="1">
      <c r="B16" s="821"/>
      <c r="C16" s="58" t="s">
        <v>150</v>
      </c>
      <c r="D16" s="58" t="s">
        <v>150</v>
      </c>
      <c r="E16" s="58" t="s">
        <v>150</v>
      </c>
      <c r="F16" s="58" t="s">
        <v>150</v>
      </c>
    </row>
    <row r="17" spans="2:6">
      <c r="B17" s="63" t="s">
        <v>97</v>
      </c>
      <c r="C17" s="74">
        <v>0</v>
      </c>
      <c r="D17" s="74">
        <v>5883203</v>
      </c>
      <c r="E17" s="74">
        <v>0</v>
      </c>
      <c r="F17" s="74">
        <v>5883203</v>
      </c>
    </row>
    <row r="18" spans="2:6">
      <c r="B18" s="63" t="s">
        <v>98</v>
      </c>
      <c r="C18" s="74">
        <v>213831148</v>
      </c>
      <c r="D18" s="74">
        <v>1052114652</v>
      </c>
      <c r="E18" s="74">
        <v>281312090</v>
      </c>
      <c r="F18" s="74">
        <v>1547257890</v>
      </c>
    </row>
    <row r="19" spans="2:6">
      <c r="B19" s="63" t="s">
        <v>732</v>
      </c>
      <c r="C19" s="74">
        <v>0</v>
      </c>
      <c r="D19" s="74">
        <v>51756964</v>
      </c>
      <c r="E19" s="74">
        <v>31960882</v>
      </c>
      <c r="F19" s="74">
        <v>83717846</v>
      </c>
    </row>
    <row r="20" spans="2:6">
      <c r="B20" s="187" t="s">
        <v>50</v>
      </c>
      <c r="C20" s="69">
        <f>+SUM(C17:C19)</f>
        <v>213831148</v>
      </c>
      <c r="D20" s="69">
        <f t="shared" ref="D20:F20" si="0">+SUM(D17:D19)</f>
        <v>1109754819</v>
      </c>
      <c r="E20" s="69">
        <f t="shared" si="0"/>
        <v>313272972</v>
      </c>
      <c r="F20" s="69">
        <f t="shared" si="0"/>
        <v>1636858939</v>
      </c>
    </row>
    <row r="22" spans="2:6" ht="6" customHeight="1">
      <c r="D22" s="52"/>
      <c r="E22" s="52"/>
      <c r="F22" s="52"/>
    </row>
    <row r="23" spans="2:6" s="52" customFormat="1" ht="12.75" customHeight="1">
      <c r="B23" s="860" t="s">
        <v>329</v>
      </c>
      <c r="C23" s="868" t="s">
        <v>96</v>
      </c>
      <c r="D23" s="869"/>
      <c r="E23" s="869"/>
      <c r="F23" s="870"/>
    </row>
    <row r="24" spans="2:6" s="52" customFormat="1">
      <c r="B24" s="820"/>
      <c r="C24" s="871">
        <v>45291</v>
      </c>
      <c r="D24" s="872"/>
      <c r="E24" s="872"/>
      <c r="F24" s="873"/>
    </row>
    <row r="25" spans="2:6" s="52" customFormat="1" ht="26">
      <c r="B25" s="820"/>
      <c r="C25" s="199" t="s">
        <v>515</v>
      </c>
      <c r="D25" s="199" t="s">
        <v>416</v>
      </c>
      <c r="E25" s="199" t="s">
        <v>95</v>
      </c>
      <c r="F25" s="199" t="s">
        <v>50</v>
      </c>
    </row>
    <row r="26" spans="2:6" s="52" customFormat="1">
      <c r="B26" s="821"/>
      <c r="C26" s="58" t="s">
        <v>150</v>
      </c>
      <c r="D26" s="58" t="s">
        <v>150</v>
      </c>
      <c r="E26" s="58" t="s">
        <v>150</v>
      </c>
      <c r="F26" s="58" t="s">
        <v>150</v>
      </c>
    </row>
    <row r="27" spans="2:6">
      <c r="B27" s="63" t="s">
        <v>97</v>
      </c>
      <c r="C27" s="65">
        <v>0</v>
      </c>
      <c r="D27" s="65">
        <v>6083517</v>
      </c>
      <c r="E27" s="65">
        <v>0</v>
      </c>
      <c r="F27" s="65">
        <v>6083517</v>
      </c>
    </row>
    <row r="28" spans="2:6">
      <c r="B28" s="63" t="s">
        <v>98</v>
      </c>
      <c r="C28" s="65">
        <v>201288807</v>
      </c>
      <c r="D28" s="65">
        <v>936993953</v>
      </c>
      <c r="E28" s="65">
        <v>239559792</v>
      </c>
      <c r="F28" s="65">
        <v>1377842552</v>
      </c>
    </row>
    <row r="29" spans="2:6">
      <c r="B29" s="63" t="s">
        <v>732</v>
      </c>
      <c r="C29" s="65">
        <v>0</v>
      </c>
      <c r="D29" s="65">
        <v>12622581</v>
      </c>
      <c r="E29" s="65">
        <v>14672259</v>
      </c>
      <c r="F29" s="65">
        <v>27294840</v>
      </c>
    </row>
    <row r="30" spans="2:6">
      <c r="B30" s="187" t="s">
        <v>50</v>
      </c>
      <c r="C30" s="69">
        <f>+SUM(C27:C29)</f>
        <v>201288807</v>
      </c>
      <c r="D30" s="69">
        <f t="shared" ref="D30:F30" si="1">+SUM(D27:D29)</f>
        <v>955700051</v>
      </c>
      <c r="E30" s="69">
        <f t="shared" si="1"/>
        <v>254232051</v>
      </c>
      <c r="F30" s="69">
        <f t="shared" si="1"/>
        <v>1411220909</v>
      </c>
    </row>
    <row r="32" spans="2:6" s="263" customFormat="1" ht="26.5" customHeight="1">
      <c r="B32" s="860" t="s">
        <v>329</v>
      </c>
      <c r="C32" s="861" t="s">
        <v>457</v>
      </c>
      <c r="D32" s="862"/>
      <c r="E32" s="49"/>
      <c r="F32" s="49"/>
    </row>
    <row r="33" spans="2:12" s="263" customFormat="1" ht="3.65" customHeight="1">
      <c r="B33" s="820"/>
      <c r="C33" s="863"/>
      <c r="D33" s="864"/>
      <c r="E33" s="49"/>
      <c r="F33" s="49"/>
    </row>
    <row r="34" spans="2:12" s="263" customFormat="1" ht="13.15" customHeight="1">
      <c r="B34" s="820"/>
      <c r="C34" s="86">
        <v>45382</v>
      </c>
      <c r="D34" s="86">
        <v>45291</v>
      </c>
      <c r="E34" s="52"/>
      <c r="F34" s="52"/>
    </row>
    <row r="35" spans="2:12" s="263" customFormat="1">
      <c r="B35" s="821"/>
      <c r="C35" s="58" t="s">
        <v>150</v>
      </c>
      <c r="D35" s="58" t="s">
        <v>150</v>
      </c>
      <c r="E35" s="52"/>
      <c r="F35" s="52"/>
    </row>
    <row r="36" spans="2:12" ht="12.75" customHeight="1">
      <c r="B36" s="63" t="s">
        <v>94</v>
      </c>
      <c r="C36" s="65">
        <v>72742905</v>
      </c>
      <c r="D36" s="65">
        <v>56456825</v>
      </c>
      <c r="E36" s="52"/>
      <c r="F36" s="52"/>
    </row>
    <row r="37" spans="2:12">
      <c r="B37" s="63" t="s">
        <v>525</v>
      </c>
      <c r="C37" s="65">
        <v>8484746</v>
      </c>
      <c r="D37" s="65">
        <v>24376788</v>
      </c>
      <c r="E37" s="52"/>
      <c r="F37" s="52"/>
    </row>
    <row r="38" spans="2:12" ht="12.75" customHeight="1">
      <c r="B38" s="63" t="s">
        <v>615</v>
      </c>
      <c r="C38" s="65">
        <v>-8981964</v>
      </c>
      <c r="D38" s="65">
        <v>-8090708</v>
      </c>
      <c r="E38" s="52"/>
      <c r="F38" s="52"/>
    </row>
    <row r="39" spans="2:12">
      <c r="B39" s="187" t="s">
        <v>50</v>
      </c>
      <c r="C39" s="200">
        <f>+SUM(C36:C38)</f>
        <v>72245687</v>
      </c>
      <c r="D39" s="200">
        <f>+SUM(D36:D38)</f>
        <v>72742905</v>
      </c>
      <c r="E39" s="52"/>
      <c r="F39" s="52"/>
    </row>
    <row r="40" spans="2:12">
      <c r="E40" s="52"/>
      <c r="F40" s="52"/>
    </row>
    <row r="41" spans="2:12" ht="6" customHeight="1">
      <c r="E41" s="52"/>
      <c r="F41" s="52"/>
    </row>
    <row r="42" spans="2:12" s="52" customFormat="1" ht="12.75" customHeight="1">
      <c r="B42" s="865" t="s">
        <v>330</v>
      </c>
      <c r="C42" s="863" t="s">
        <v>295</v>
      </c>
      <c r="D42" s="874"/>
      <c r="E42" s="747"/>
      <c r="F42" s="747"/>
      <c r="I42" s="49"/>
      <c r="J42" s="49"/>
      <c r="K42" s="49"/>
    </row>
    <row r="43" spans="2:12" s="52" customFormat="1">
      <c r="B43" s="866"/>
      <c r="C43" s="270" t="s">
        <v>1263</v>
      </c>
      <c r="D43" s="561" t="s">
        <v>1163</v>
      </c>
      <c r="E43" s="115"/>
      <c r="F43" s="115"/>
      <c r="I43" s="49"/>
      <c r="J43" s="49"/>
      <c r="K43" s="49"/>
    </row>
    <row r="44" spans="2:12" s="52" customFormat="1">
      <c r="B44" s="866"/>
      <c r="C44" s="271">
        <v>45382</v>
      </c>
      <c r="D44" s="745">
        <v>45016</v>
      </c>
      <c r="E44" s="748"/>
      <c r="F44" s="748"/>
      <c r="G44" s="115"/>
      <c r="I44" s="49"/>
      <c r="J44" s="49"/>
      <c r="K44" s="49"/>
      <c r="L44" s="272"/>
    </row>
    <row r="45" spans="2:12" s="52" customFormat="1" ht="12.75" customHeight="1">
      <c r="B45" s="840"/>
      <c r="C45" s="273" t="s">
        <v>150</v>
      </c>
      <c r="D45" s="562" t="s">
        <v>150</v>
      </c>
      <c r="E45" s="115"/>
      <c r="F45" s="115"/>
      <c r="G45" s="115"/>
      <c r="I45" s="49"/>
      <c r="J45" s="49"/>
      <c r="K45" s="49"/>
    </row>
    <row r="46" spans="2:12" ht="31.5" customHeight="1">
      <c r="B46" s="102" t="s">
        <v>159</v>
      </c>
      <c r="C46" s="65">
        <v>2501175474</v>
      </c>
      <c r="D46" s="746">
        <v>2329294053</v>
      </c>
      <c r="E46" s="79"/>
      <c r="F46" s="79"/>
      <c r="G46" s="80"/>
      <c r="L46" s="77"/>
    </row>
    <row r="47" spans="2:12" ht="7.9" customHeight="1">
      <c r="E47" s="52"/>
      <c r="F47" s="52"/>
    </row>
    <row r="48" spans="2:12" s="52" customFormat="1" ht="12.75" customHeight="1">
      <c r="B48" s="860" t="s">
        <v>879</v>
      </c>
      <c r="C48" s="817" t="s">
        <v>295</v>
      </c>
      <c r="D48" s="818"/>
      <c r="I48" s="49"/>
      <c r="J48" s="49"/>
      <c r="K48" s="49"/>
    </row>
    <row r="49" spans="2:11" s="52" customFormat="1" ht="31" customHeight="1">
      <c r="B49" s="820"/>
      <c r="C49" s="274" t="s">
        <v>1283</v>
      </c>
      <c r="D49" s="270" t="s">
        <v>1284</v>
      </c>
      <c r="I49" s="49"/>
      <c r="J49" s="49"/>
      <c r="K49" s="49"/>
    </row>
    <row r="50" spans="2:11" s="52" customFormat="1">
      <c r="B50" s="821"/>
      <c r="C50" s="273" t="s">
        <v>150</v>
      </c>
      <c r="D50" s="273" t="s">
        <v>150</v>
      </c>
    </row>
    <row r="51" spans="2:11" ht="42" customHeight="1">
      <c r="B51" s="102" t="s">
        <v>906</v>
      </c>
      <c r="C51" s="65">
        <v>-56668705</v>
      </c>
      <c r="D51" s="65">
        <v>-35067502</v>
      </c>
      <c r="E51" s="52"/>
    </row>
    <row r="52" spans="2:11">
      <c r="B52" s="187" t="s">
        <v>50</v>
      </c>
      <c r="C52" s="200">
        <f>+C51</f>
        <v>-56668705</v>
      </c>
      <c r="D52" s="200">
        <f>+D51</f>
        <v>-35067502</v>
      </c>
      <c r="E52" s="52"/>
    </row>
    <row r="54" spans="2:11" ht="6" customHeight="1"/>
    <row r="55" spans="2:11" ht="6" customHeight="1"/>
  </sheetData>
  <mergeCells count="13">
    <mergeCell ref="B32:B35"/>
    <mergeCell ref="C32:D33"/>
    <mergeCell ref="B4:B6"/>
    <mergeCell ref="B42:B45"/>
    <mergeCell ref="B48:B50"/>
    <mergeCell ref="C48:D48"/>
    <mergeCell ref="B13:B16"/>
    <mergeCell ref="C13:F13"/>
    <mergeCell ref="C14:F14"/>
    <mergeCell ref="B23:B26"/>
    <mergeCell ref="C23:F23"/>
    <mergeCell ref="C24:F24"/>
    <mergeCell ref="C42:D42"/>
  </mergeCells>
  <pageMargins left="0.75" right="0.75" top="1" bottom="1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C57F-6EA5-4E21-B649-CBAB62784FFC}">
  <sheetPr>
    <pageSetUpPr fitToPage="1"/>
  </sheetPr>
  <dimension ref="B1:K64"/>
  <sheetViews>
    <sheetView showGridLines="0" topLeftCell="A41" zoomScale="75" zoomScaleNormal="115" workbookViewId="0">
      <selection activeCell="M11" sqref="M11"/>
    </sheetView>
  </sheetViews>
  <sheetFormatPr baseColWidth="10" defaultColWidth="11.453125" defaultRowHeight="13"/>
  <cols>
    <col min="1" max="1" width="1.7265625" style="276" customWidth="1"/>
    <col min="2" max="2" width="39.453125" style="276" customWidth="1"/>
    <col min="3" max="3" width="18.26953125" style="277" customWidth="1"/>
    <col min="4" max="4" width="18.26953125" style="276" customWidth="1"/>
    <col min="5" max="5" width="16.81640625" style="276" customWidth="1"/>
    <col min="6" max="6" width="19.54296875" style="276" customWidth="1"/>
    <col min="7" max="7" width="16.453125" style="276" customWidth="1"/>
    <col min="8" max="8" width="16.26953125" style="276" customWidth="1"/>
    <col min="9" max="9" width="16.453125" style="276" customWidth="1"/>
    <col min="10" max="10" width="15.54296875" style="276" customWidth="1"/>
    <col min="11" max="11" width="16.7265625" style="276" bestFit="1" customWidth="1"/>
    <col min="12" max="12" width="2.1796875" style="276" customWidth="1"/>
    <col min="13" max="243" width="11.453125" style="276"/>
    <col min="244" max="244" width="27.1796875" style="276" customWidth="1"/>
    <col min="245" max="16384" width="11.453125" style="276"/>
  </cols>
  <sheetData>
    <row r="1" spans="2:11" s="49" customFormat="1" ht="6" customHeight="1"/>
    <row r="2" spans="2:11" s="129" customFormat="1" ht="18.5">
      <c r="B2" s="127" t="s">
        <v>1083</v>
      </c>
      <c r="C2" s="195"/>
    </row>
    <row r="3" spans="2:11" ht="6" customHeight="1"/>
    <row r="4" spans="2:11" s="278" customFormat="1" ht="45.75" customHeight="1">
      <c r="B4" s="268" t="s">
        <v>101</v>
      </c>
      <c r="C4" s="268" t="s">
        <v>425</v>
      </c>
      <c r="D4" s="268" t="s">
        <v>426</v>
      </c>
      <c r="E4" s="268" t="s">
        <v>427</v>
      </c>
      <c r="F4" s="268" t="s">
        <v>428</v>
      </c>
      <c r="G4" s="217" t="s">
        <v>1165</v>
      </c>
      <c r="H4" s="217" t="s">
        <v>334</v>
      </c>
      <c r="I4" s="217" t="s">
        <v>335</v>
      </c>
      <c r="J4" s="217" t="s">
        <v>270</v>
      </c>
      <c r="K4" s="217" t="s">
        <v>1285</v>
      </c>
    </row>
    <row r="5" spans="2:11" s="278" customFormat="1">
      <c r="B5" s="279"/>
      <c r="C5" s="279"/>
      <c r="D5" s="279"/>
      <c r="E5" s="279"/>
      <c r="F5" s="279"/>
      <c r="G5" s="279" t="s">
        <v>150</v>
      </c>
      <c r="H5" s="279" t="s">
        <v>150</v>
      </c>
      <c r="I5" s="279" t="s">
        <v>150</v>
      </c>
      <c r="J5" s="279" t="s">
        <v>150</v>
      </c>
      <c r="K5" s="279" t="s">
        <v>150</v>
      </c>
    </row>
    <row r="6" spans="2:11">
      <c r="B6" s="280" t="s">
        <v>306</v>
      </c>
      <c r="C6" s="280" t="s">
        <v>305</v>
      </c>
      <c r="D6" s="280" t="s">
        <v>38</v>
      </c>
      <c r="E6" s="281">
        <v>0.42499999999999999</v>
      </c>
      <c r="F6" s="281">
        <v>0.42499999999999999</v>
      </c>
      <c r="G6" s="65">
        <v>1497560</v>
      </c>
      <c r="H6" s="65">
        <v>-1176124</v>
      </c>
      <c r="I6" s="65">
        <v>152174</v>
      </c>
      <c r="J6" s="65">
        <v>0</v>
      </c>
      <c r="K6" s="282">
        <f t="shared" ref="K6:K10" si="0">+SUM(G6:J6)</f>
        <v>473610</v>
      </c>
    </row>
    <row r="7" spans="2:11">
      <c r="B7" s="280" t="s">
        <v>759</v>
      </c>
      <c r="C7" s="280" t="s">
        <v>305</v>
      </c>
      <c r="D7" s="280" t="s">
        <v>38</v>
      </c>
      <c r="E7" s="281">
        <v>0.49</v>
      </c>
      <c r="F7" s="281">
        <v>0.49</v>
      </c>
      <c r="G7" s="65">
        <v>70574028</v>
      </c>
      <c r="H7" s="65">
        <v>-745456</v>
      </c>
      <c r="I7" s="65">
        <v>8148093</v>
      </c>
      <c r="J7" s="65">
        <v>2591806.0000000005</v>
      </c>
      <c r="K7" s="282">
        <f t="shared" si="0"/>
        <v>80568471</v>
      </c>
    </row>
    <row r="8" spans="2:11" ht="13.5" customHeight="1">
      <c r="B8" s="280" t="s">
        <v>644</v>
      </c>
      <c r="C8" s="283" t="s">
        <v>140</v>
      </c>
      <c r="D8" s="283" t="s">
        <v>402</v>
      </c>
      <c r="E8" s="281">
        <v>0.49</v>
      </c>
      <c r="F8" s="281">
        <v>0.49</v>
      </c>
      <c r="G8" s="65">
        <v>242535963</v>
      </c>
      <c r="H8" s="65">
        <v>-3213238</v>
      </c>
      <c r="I8" s="65">
        <v>0</v>
      </c>
      <c r="J8" s="65">
        <v>3578680</v>
      </c>
      <c r="K8" s="282">
        <f t="shared" si="0"/>
        <v>242901405</v>
      </c>
    </row>
    <row r="9" spans="2:11" ht="13.5" customHeight="1">
      <c r="B9" s="280" t="s">
        <v>632</v>
      </c>
      <c r="C9" s="283" t="s">
        <v>140</v>
      </c>
      <c r="D9" s="283" t="s">
        <v>402</v>
      </c>
      <c r="E9" s="281">
        <v>0.49</v>
      </c>
      <c r="F9" s="281">
        <v>0.49</v>
      </c>
      <c r="G9" s="65">
        <v>2073636</v>
      </c>
      <c r="H9" s="65">
        <v>158831</v>
      </c>
      <c r="I9" s="65">
        <v>0</v>
      </c>
      <c r="J9" s="65">
        <v>-1517412</v>
      </c>
      <c r="K9" s="282">
        <f t="shared" si="0"/>
        <v>715055</v>
      </c>
    </row>
    <row r="10" spans="2:11" ht="13.5" customHeight="1">
      <c r="B10" s="280" t="s">
        <v>776</v>
      </c>
      <c r="C10" s="283" t="s">
        <v>140</v>
      </c>
      <c r="D10" s="283" t="s">
        <v>402</v>
      </c>
      <c r="E10" s="281">
        <v>0.49</v>
      </c>
      <c r="F10" s="281">
        <v>0.49</v>
      </c>
      <c r="G10" s="65">
        <v>8350118</v>
      </c>
      <c r="H10" s="65">
        <v>1152075</v>
      </c>
      <c r="I10" s="65">
        <v>0</v>
      </c>
      <c r="J10" s="65">
        <v>-5919700</v>
      </c>
      <c r="K10" s="282">
        <f t="shared" si="0"/>
        <v>3582493</v>
      </c>
    </row>
    <row r="11" spans="2:11" ht="13.5" customHeight="1">
      <c r="B11" s="280" t="s">
        <v>645</v>
      </c>
      <c r="C11" s="283" t="s">
        <v>140</v>
      </c>
      <c r="D11" s="283" t="s">
        <v>402</v>
      </c>
      <c r="E11" s="281">
        <v>0.49</v>
      </c>
      <c r="F11" s="281">
        <v>0.49</v>
      </c>
      <c r="G11" s="65">
        <v>9625698</v>
      </c>
      <c r="H11" s="65">
        <v>706628</v>
      </c>
      <c r="I11" s="65">
        <v>0</v>
      </c>
      <c r="J11" s="65">
        <v>-7070459</v>
      </c>
      <c r="K11" s="282">
        <f>+SUM(G11:J11)</f>
        <v>3261867</v>
      </c>
    </row>
    <row r="12" spans="2:11">
      <c r="F12" s="284" t="s">
        <v>432</v>
      </c>
      <c r="G12" s="282">
        <f>+SUM(G6:G11)</f>
        <v>334657003</v>
      </c>
      <c r="H12" s="282">
        <f t="shared" ref="H12:J12" si="1">+SUM(H6:H11)</f>
        <v>-3117284</v>
      </c>
      <c r="I12" s="282">
        <f t="shared" si="1"/>
        <v>8300267</v>
      </c>
      <c r="J12" s="282">
        <f t="shared" si="1"/>
        <v>-8337085</v>
      </c>
      <c r="K12" s="282">
        <f>+SUM(K6:K11)</f>
        <v>331502901</v>
      </c>
    </row>
    <row r="13" spans="2:11" ht="17.5" customHeight="1"/>
    <row r="14" spans="2:11" s="278" customFormat="1" ht="46.5" customHeight="1">
      <c r="B14" s="268" t="s">
        <v>101</v>
      </c>
      <c r="C14" s="268" t="s">
        <v>425</v>
      </c>
      <c r="D14" s="268" t="s">
        <v>426</v>
      </c>
      <c r="E14" s="268" t="s">
        <v>427</v>
      </c>
      <c r="F14" s="268" t="s">
        <v>428</v>
      </c>
      <c r="G14" s="217" t="s">
        <v>1165</v>
      </c>
      <c r="H14" s="217" t="s">
        <v>429</v>
      </c>
      <c r="I14" s="217" t="s">
        <v>430</v>
      </c>
      <c r="J14" s="217" t="s">
        <v>431</v>
      </c>
      <c r="K14" s="217" t="s">
        <v>1207</v>
      </c>
    </row>
    <row r="15" spans="2:11" s="278" customFormat="1">
      <c r="B15" s="279"/>
      <c r="C15" s="279"/>
      <c r="D15" s="279"/>
      <c r="E15" s="279"/>
      <c r="F15" s="279"/>
      <c r="G15" s="279" t="s">
        <v>150</v>
      </c>
      <c r="H15" s="279" t="s">
        <v>150</v>
      </c>
      <c r="I15" s="279" t="s">
        <v>150</v>
      </c>
      <c r="J15" s="279" t="s">
        <v>150</v>
      </c>
      <c r="K15" s="279" t="s">
        <v>150</v>
      </c>
    </row>
    <row r="16" spans="2:11">
      <c r="B16" s="280" t="s">
        <v>306</v>
      </c>
      <c r="C16" s="280" t="s">
        <v>305</v>
      </c>
      <c r="D16" s="280" t="s">
        <v>38</v>
      </c>
      <c r="E16" s="281">
        <v>0.42499999999999999</v>
      </c>
      <c r="F16" s="281">
        <v>0.42499999999999999</v>
      </c>
      <c r="G16" s="65">
        <v>2150823</v>
      </c>
      <c r="H16" s="65">
        <v>-718027</v>
      </c>
      <c r="I16" s="65">
        <v>64764</v>
      </c>
      <c r="J16" s="65">
        <v>0</v>
      </c>
      <c r="K16" s="282">
        <f>+SUM(G16:J16)</f>
        <v>1497560</v>
      </c>
    </row>
    <row r="17" spans="2:11">
      <c r="B17" s="280" t="s">
        <v>759</v>
      </c>
      <c r="C17" s="280" t="s">
        <v>305</v>
      </c>
      <c r="D17" s="280" t="s">
        <v>38</v>
      </c>
      <c r="E17" s="281">
        <v>0.49</v>
      </c>
      <c r="F17" s="281">
        <v>0.49</v>
      </c>
      <c r="G17" s="65">
        <v>68583985</v>
      </c>
      <c r="H17" s="65">
        <v>-1743943</v>
      </c>
      <c r="I17" s="65">
        <v>3733986</v>
      </c>
      <c r="J17" s="65">
        <v>0</v>
      </c>
      <c r="K17" s="282">
        <f t="shared" ref="K17:K21" si="2">+SUM(G17:J17)</f>
        <v>70574028</v>
      </c>
    </row>
    <row r="18" spans="2:11">
      <c r="B18" s="280" t="s">
        <v>644</v>
      </c>
      <c r="C18" s="283" t="s">
        <v>140</v>
      </c>
      <c r="D18" s="283" t="s">
        <v>402</v>
      </c>
      <c r="E18" s="281">
        <v>0.49</v>
      </c>
      <c r="F18" s="281">
        <v>0.49</v>
      </c>
      <c r="G18" s="65">
        <v>234212864</v>
      </c>
      <c r="H18" s="65">
        <v>-13747584</v>
      </c>
      <c r="I18" s="65">
        <v>0</v>
      </c>
      <c r="J18" s="65">
        <v>22070683</v>
      </c>
      <c r="K18" s="282">
        <f t="shared" si="2"/>
        <v>242535963</v>
      </c>
    </row>
    <row r="19" spans="2:11">
      <c r="B19" s="280" t="s">
        <v>632</v>
      </c>
      <c r="C19" s="283" t="s">
        <v>140</v>
      </c>
      <c r="D19" s="283" t="s">
        <v>402</v>
      </c>
      <c r="E19" s="281">
        <v>0.49</v>
      </c>
      <c r="F19" s="281">
        <v>0.49</v>
      </c>
      <c r="G19" s="65">
        <v>1670149</v>
      </c>
      <c r="H19" s="65">
        <v>580374</v>
      </c>
      <c r="I19" s="65">
        <v>0</v>
      </c>
      <c r="J19" s="65">
        <v>-176887</v>
      </c>
      <c r="K19" s="282">
        <f t="shared" si="2"/>
        <v>2073636</v>
      </c>
    </row>
    <row r="20" spans="2:11">
      <c r="B20" s="280" t="s">
        <v>776</v>
      </c>
      <c r="C20" s="283" t="s">
        <v>140</v>
      </c>
      <c r="D20" s="283" t="s">
        <v>402</v>
      </c>
      <c r="E20" s="281">
        <v>0.49</v>
      </c>
      <c r="F20" s="281">
        <v>0.49</v>
      </c>
      <c r="G20" s="65">
        <v>5817405</v>
      </c>
      <c r="H20" s="65">
        <v>4025554</v>
      </c>
      <c r="I20" s="65">
        <v>0</v>
      </c>
      <c r="J20" s="65">
        <v>-1492841</v>
      </c>
      <c r="K20" s="282">
        <f t="shared" si="2"/>
        <v>8350118</v>
      </c>
    </row>
    <row r="21" spans="2:11">
      <c r="B21" s="280" t="s">
        <v>645</v>
      </c>
      <c r="C21" s="283" t="s">
        <v>140</v>
      </c>
      <c r="D21" s="283" t="s">
        <v>402</v>
      </c>
      <c r="E21" s="281">
        <v>0.49</v>
      </c>
      <c r="F21" s="281">
        <v>0.49</v>
      </c>
      <c r="G21" s="65">
        <v>7512653</v>
      </c>
      <c r="H21" s="65">
        <v>3324170</v>
      </c>
      <c r="I21" s="65">
        <v>0</v>
      </c>
      <c r="J21" s="65">
        <v>-1211125</v>
      </c>
      <c r="K21" s="282">
        <f t="shared" si="2"/>
        <v>9625698</v>
      </c>
    </row>
    <row r="22" spans="2:11">
      <c r="F22" s="284" t="s">
        <v>432</v>
      </c>
      <c r="G22" s="282">
        <f>+SUM(G16:G21)</f>
        <v>319947879</v>
      </c>
      <c r="H22" s="282">
        <f t="shared" ref="H22:J22" si="3">+SUM(H16:H21)</f>
        <v>-8279456</v>
      </c>
      <c r="I22" s="282">
        <f t="shared" si="3"/>
        <v>3798750</v>
      </c>
      <c r="J22" s="282">
        <f t="shared" si="3"/>
        <v>19189830</v>
      </c>
      <c r="K22" s="282">
        <f>+SUM(K16:K21)</f>
        <v>334657003</v>
      </c>
    </row>
    <row r="23" spans="2:11" ht="6" customHeight="1"/>
    <row r="24" spans="2:11" s="278" customFormat="1">
      <c r="B24" s="839" t="s">
        <v>101</v>
      </c>
      <c r="C24" s="803">
        <v>45382</v>
      </c>
      <c r="D24" s="804"/>
      <c r="E24" s="804"/>
      <c r="F24" s="804"/>
      <c r="G24" s="804"/>
      <c r="H24" s="804"/>
      <c r="I24" s="804"/>
      <c r="J24" s="805"/>
      <c r="K24" s="276"/>
    </row>
    <row r="25" spans="2:11" s="278" customFormat="1" ht="45.75" customHeight="1">
      <c r="B25" s="866"/>
      <c r="C25" s="217" t="s">
        <v>433</v>
      </c>
      <c r="D25" s="217" t="s">
        <v>550</v>
      </c>
      <c r="E25" s="217" t="s">
        <v>551</v>
      </c>
      <c r="F25" s="217" t="s">
        <v>552</v>
      </c>
      <c r="G25" s="217" t="s">
        <v>553</v>
      </c>
      <c r="H25" s="217" t="s">
        <v>554</v>
      </c>
      <c r="I25" s="217" t="s">
        <v>711</v>
      </c>
      <c r="J25" s="217" t="s">
        <v>555</v>
      </c>
      <c r="K25" s="276"/>
    </row>
    <row r="26" spans="2:11" s="278" customFormat="1">
      <c r="B26" s="840"/>
      <c r="C26" s="221"/>
      <c r="D26" s="221" t="s">
        <v>150</v>
      </c>
      <c r="E26" s="221" t="s">
        <v>150</v>
      </c>
      <c r="F26" s="221" t="s">
        <v>150</v>
      </c>
      <c r="G26" s="221" t="s">
        <v>150</v>
      </c>
      <c r="H26" s="221" t="s">
        <v>150</v>
      </c>
      <c r="I26" s="221" t="s">
        <v>150</v>
      </c>
      <c r="J26" s="221" t="s">
        <v>150</v>
      </c>
      <c r="K26" s="276"/>
    </row>
    <row r="27" spans="2:11">
      <c r="B27" s="285" t="s">
        <v>306</v>
      </c>
      <c r="C27" s="286">
        <v>0.42499999999999999</v>
      </c>
      <c r="D27" s="74">
        <v>7296750</v>
      </c>
      <c r="E27" s="74">
        <v>2410869</v>
      </c>
      <c r="F27" s="74">
        <v>4512427.9411764704</v>
      </c>
      <c r="G27" s="74">
        <v>4080812</v>
      </c>
      <c r="H27" s="74">
        <v>2044244</v>
      </c>
      <c r="I27" s="74">
        <v>4811595</v>
      </c>
      <c r="J27" s="74">
        <v>-2767351</v>
      </c>
    </row>
    <row r="28" spans="2:11">
      <c r="B28" s="285" t="s">
        <v>759</v>
      </c>
      <c r="C28" s="286">
        <v>0.49</v>
      </c>
      <c r="D28" s="74">
        <v>163280529</v>
      </c>
      <c r="E28" s="74">
        <v>11988374</v>
      </c>
      <c r="F28" s="74">
        <v>120861087</v>
      </c>
      <c r="G28" s="74">
        <v>0</v>
      </c>
      <c r="H28" s="74">
        <v>15931253</v>
      </c>
      <c r="I28" s="74">
        <v>17452592</v>
      </c>
      <c r="J28" s="74">
        <v>-1521339</v>
      </c>
    </row>
    <row r="29" spans="2:11">
      <c r="B29" s="285" t="s">
        <v>644</v>
      </c>
      <c r="C29" s="286">
        <v>0.49</v>
      </c>
      <c r="D29" s="74">
        <v>1769431975</v>
      </c>
      <c r="E29" s="74">
        <v>145823831</v>
      </c>
      <c r="F29" s="74">
        <v>1650963259.4489796</v>
      </c>
      <c r="G29" s="74">
        <v>8156248</v>
      </c>
      <c r="H29" s="74">
        <v>116371167</v>
      </c>
      <c r="I29" s="74">
        <v>122928798</v>
      </c>
      <c r="J29" s="74">
        <v>-6557631</v>
      </c>
    </row>
    <row r="30" spans="2:11">
      <c r="B30" s="285" t="s">
        <v>632</v>
      </c>
      <c r="C30" s="286">
        <v>0.49</v>
      </c>
      <c r="D30" s="74">
        <v>3261716</v>
      </c>
      <c r="E30" s="74">
        <v>450873</v>
      </c>
      <c r="F30" s="74">
        <v>2253291</v>
      </c>
      <c r="G30" s="74">
        <v>0</v>
      </c>
      <c r="H30" s="74">
        <v>2507895</v>
      </c>
      <c r="I30" s="74">
        <v>2183750</v>
      </c>
      <c r="J30" s="74">
        <v>324145</v>
      </c>
    </row>
    <row r="31" spans="2:11">
      <c r="B31" s="285" t="s">
        <v>776</v>
      </c>
      <c r="C31" s="286">
        <v>0.49</v>
      </c>
      <c r="D31" s="74">
        <v>12661441</v>
      </c>
      <c r="E31" s="74">
        <v>908661</v>
      </c>
      <c r="F31" s="74">
        <v>6258897</v>
      </c>
      <c r="G31" s="74">
        <v>0</v>
      </c>
      <c r="H31" s="74">
        <v>7240459</v>
      </c>
      <c r="I31" s="74">
        <v>4889285</v>
      </c>
      <c r="J31" s="74">
        <v>2351174</v>
      </c>
    </row>
    <row r="32" spans="2:11">
      <c r="B32" s="285" t="s">
        <v>645</v>
      </c>
      <c r="C32" s="286">
        <v>0.49</v>
      </c>
      <c r="D32" s="74">
        <v>16896808</v>
      </c>
      <c r="E32" s="74">
        <v>2817038</v>
      </c>
      <c r="F32" s="74">
        <v>12580909</v>
      </c>
      <c r="G32" s="74">
        <v>476064</v>
      </c>
      <c r="H32" s="74">
        <v>3034615</v>
      </c>
      <c r="I32" s="74">
        <v>1592518</v>
      </c>
      <c r="J32" s="74">
        <v>1442097</v>
      </c>
    </row>
    <row r="33" spans="2:11">
      <c r="B33" s="287"/>
      <c r="C33" s="288" t="s">
        <v>432</v>
      </c>
      <c r="D33" s="282">
        <f>+SUM(D27:D32)</f>
        <v>1972829219</v>
      </c>
      <c r="E33" s="282">
        <f t="shared" ref="E33:I33" si="4">+SUM(E27:E32)</f>
        <v>164399646</v>
      </c>
      <c r="F33" s="282">
        <f t="shared" si="4"/>
        <v>1797429871.390156</v>
      </c>
      <c r="G33" s="282">
        <f t="shared" si="4"/>
        <v>12713124</v>
      </c>
      <c r="H33" s="282">
        <f t="shared" si="4"/>
        <v>147129633</v>
      </c>
      <c r="I33" s="282">
        <f t="shared" si="4"/>
        <v>153858538</v>
      </c>
      <c r="J33" s="282">
        <f>+SUM(J27:J32)</f>
        <v>-6728905</v>
      </c>
    </row>
    <row r="34" spans="2:11" ht="6" customHeight="1"/>
    <row r="35" spans="2:11" s="278" customFormat="1" ht="12.75" customHeight="1">
      <c r="B35" s="865" t="s">
        <v>101</v>
      </c>
      <c r="C35" s="803">
        <v>45291</v>
      </c>
      <c r="D35" s="804"/>
      <c r="E35" s="804"/>
      <c r="F35" s="804"/>
      <c r="G35" s="804"/>
      <c r="H35" s="804"/>
      <c r="I35" s="804"/>
      <c r="J35" s="805"/>
      <c r="K35" s="276"/>
    </row>
    <row r="36" spans="2:11" s="278" customFormat="1" ht="45.75" customHeight="1">
      <c r="B36" s="866"/>
      <c r="C36" s="217" t="s">
        <v>433</v>
      </c>
      <c r="D36" s="217" t="s">
        <v>550</v>
      </c>
      <c r="E36" s="217" t="s">
        <v>551</v>
      </c>
      <c r="F36" s="217" t="s">
        <v>552</v>
      </c>
      <c r="G36" s="217" t="s">
        <v>553</v>
      </c>
      <c r="H36" s="217" t="s">
        <v>554</v>
      </c>
      <c r="I36" s="217" t="s">
        <v>711</v>
      </c>
      <c r="J36" s="217" t="s">
        <v>555</v>
      </c>
      <c r="K36" s="276"/>
    </row>
    <row r="37" spans="2:11" s="278" customFormat="1">
      <c r="B37" s="840"/>
      <c r="C37" s="269"/>
      <c r="D37" s="269" t="s">
        <v>150</v>
      </c>
      <c r="E37" s="269" t="s">
        <v>150</v>
      </c>
      <c r="F37" s="269" t="s">
        <v>150</v>
      </c>
      <c r="G37" s="269" t="s">
        <v>150</v>
      </c>
      <c r="H37" s="269" t="s">
        <v>150</v>
      </c>
      <c r="I37" s="269" t="s">
        <v>150</v>
      </c>
      <c r="J37" s="269" t="s">
        <v>150</v>
      </c>
      <c r="K37" s="276"/>
    </row>
    <row r="38" spans="2:11">
      <c r="B38" s="285" t="s">
        <v>306</v>
      </c>
      <c r="C38" s="286">
        <v>0.42499999999999999</v>
      </c>
      <c r="D38" s="74">
        <v>7049674</v>
      </c>
      <c r="E38" s="74">
        <v>1170867</v>
      </c>
      <c r="F38" s="74">
        <v>3457848.9411764704</v>
      </c>
      <c r="G38" s="74">
        <v>1239019</v>
      </c>
      <c r="H38" s="74">
        <v>11273543</v>
      </c>
      <c r="I38" s="74">
        <v>12963018</v>
      </c>
      <c r="J38" s="74">
        <v>-1689475</v>
      </c>
    </row>
    <row r="39" spans="2:11">
      <c r="B39" s="285" t="s">
        <v>759</v>
      </c>
      <c r="C39" s="286">
        <v>0.49</v>
      </c>
      <c r="D39" s="74">
        <v>147873361</v>
      </c>
      <c r="E39" s="74">
        <v>9841320</v>
      </c>
      <c r="F39" s="74">
        <v>112263884</v>
      </c>
      <c r="G39" s="74">
        <v>0</v>
      </c>
      <c r="H39" s="74">
        <v>55131346</v>
      </c>
      <c r="I39" s="74">
        <v>58690413</v>
      </c>
      <c r="J39" s="74">
        <v>-3559067</v>
      </c>
    </row>
    <row r="40" spans="2:11">
      <c r="B40" s="285" t="s">
        <v>644</v>
      </c>
      <c r="C40" s="286">
        <v>0.49</v>
      </c>
      <c r="D40" s="74">
        <v>1777709295</v>
      </c>
      <c r="E40" s="74">
        <v>143308287</v>
      </c>
      <c r="F40" s="74">
        <v>1657214015</v>
      </c>
      <c r="G40" s="74">
        <v>8413065</v>
      </c>
      <c r="H40" s="74">
        <v>429865526</v>
      </c>
      <c r="I40" s="74">
        <v>457921818</v>
      </c>
      <c r="J40" s="74">
        <v>-28056292</v>
      </c>
    </row>
    <row r="41" spans="2:11">
      <c r="B41" s="285" t="s">
        <v>632</v>
      </c>
      <c r="C41" s="286">
        <v>0.49</v>
      </c>
      <c r="D41" s="74">
        <v>6154021</v>
      </c>
      <c r="E41" s="74">
        <v>474833</v>
      </c>
      <c r="F41" s="74">
        <v>2396942</v>
      </c>
      <c r="G41" s="74">
        <v>0</v>
      </c>
      <c r="H41" s="74">
        <v>9790414</v>
      </c>
      <c r="I41" s="74">
        <v>8605977</v>
      </c>
      <c r="J41" s="74">
        <v>1184437</v>
      </c>
    </row>
    <row r="42" spans="2:11">
      <c r="B42" s="285" t="s">
        <v>776</v>
      </c>
      <c r="C42" s="286">
        <v>0.49</v>
      </c>
      <c r="D42" s="74">
        <v>23829411</v>
      </c>
      <c r="E42" s="74">
        <v>1036541</v>
      </c>
      <c r="F42" s="74">
        <v>7824897</v>
      </c>
      <c r="G42" s="74">
        <v>0</v>
      </c>
      <c r="H42" s="74">
        <v>29656245</v>
      </c>
      <c r="I42" s="74">
        <v>21440832</v>
      </c>
      <c r="J42" s="74">
        <v>8215413</v>
      </c>
    </row>
    <row r="43" spans="2:11">
      <c r="B43" s="285" t="s">
        <v>645</v>
      </c>
      <c r="C43" s="286">
        <v>0.49</v>
      </c>
      <c r="D43" s="74">
        <v>28340320</v>
      </c>
      <c r="E43" s="74">
        <v>2771460</v>
      </c>
      <c r="F43" s="74">
        <v>11025663</v>
      </c>
      <c r="G43" s="74">
        <v>441836</v>
      </c>
      <c r="H43" s="74">
        <v>14074833</v>
      </c>
      <c r="I43" s="74">
        <v>7290813</v>
      </c>
      <c r="J43" s="74">
        <v>6784020</v>
      </c>
    </row>
    <row r="44" spans="2:11">
      <c r="C44" s="288" t="s">
        <v>432</v>
      </c>
      <c r="D44" s="282">
        <f t="shared" ref="D44:I44" si="5">+SUM(D38:D43)</f>
        <v>1990956082</v>
      </c>
      <c r="E44" s="282">
        <f t="shared" si="5"/>
        <v>158603308</v>
      </c>
      <c r="F44" s="282">
        <f t="shared" si="5"/>
        <v>1794183249.9411764</v>
      </c>
      <c r="G44" s="282">
        <f t="shared" si="5"/>
        <v>10093920</v>
      </c>
      <c r="H44" s="282">
        <f t="shared" si="5"/>
        <v>549791907</v>
      </c>
      <c r="I44" s="282">
        <f t="shared" si="5"/>
        <v>566912871</v>
      </c>
      <c r="J44" s="282">
        <f>+SUM(J38:J43)</f>
        <v>-17120964</v>
      </c>
    </row>
    <row r="46" spans="2:11" s="49" customFormat="1">
      <c r="B46" s="158" t="s">
        <v>861</v>
      </c>
    </row>
    <row r="47" spans="2:11" s="49" customFormat="1" ht="12.75" customHeight="1">
      <c r="B47" s="865" t="s">
        <v>684</v>
      </c>
      <c r="C47" s="55">
        <v>45382</v>
      </c>
      <c r="D47" s="55">
        <v>45291</v>
      </c>
      <c r="E47" s="51"/>
      <c r="F47" s="52"/>
    </row>
    <row r="48" spans="2:11" s="49" customFormat="1">
      <c r="B48" s="840"/>
      <c r="C48" s="58" t="s">
        <v>150</v>
      </c>
      <c r="D48" s="58" t="s">
        <v>150</v>
      </c>
      <c r="E48" s="52"/>
      <c r="F48" s="52"/>
    </row>
    <row r="49" spans="2:8" s="49" customFormat="1" ht="13.15" customHeight="1">
      <c r="B49" s="67" t="s">
        <v>681</v>
      </c>
      <c r="C49" s="92">
        <v>256136299</v>
      </c>
      <c r="D49" s="92">
        <v>255390502</v>
      </c>
      <c r="F49" s="289"/>
    </row>
    <row r="50" spans="2:8" s="49" customFormat="1" ht="13.15" customHeight="1">
      <c r="B50" s="67" t="s">
        <v>682</v>
      </c>
      <c r="C50" s="583">
        <v>0.49</v>
      </c>
      <c r="D50" s="583">
        <v>0.49</v>
      </c>
      <c r="F50" s="52"/>
      <c r="G50" s="77"/>
      <c r="H50" s="80"/>
    </row>
    <row r="51" spans="2:8" s="49" customFormat="1">
      <c r="B51" s="67" t="s">
        <v>688</v>
      </c>
      <c r="C51" s="92">
        <v>125506788</v>
      </c>
      <c r="D51" s="92">
        <v>125141346</v>
      </c>
      <c r="F51" s="289"/>
      <c r="G51" s="289"/>
      <c r="H51" s="80"/>
    </row>
    <row r="52" spans="2:8" s="49" customFormat="1">
      <c r="B52" s="67" t="s">
        <v>683</v>
      </c>
      <c r="C52" s="92">
        <v>117394617</v>
      </c>
      <c r="D52" s="92">
        <v>117394617</v>
      </c>
      <c r="F52" s="52"/>
      <c r="G52" s="80"/>
      <c r="H52" s="80"/>
    </row>
    <row r="53" spans="2:8" s="49" customFormat="1">
      <c r="B53" s="67" t="s">
        <v>643</v>
      </c>
      <c r="C53" s="92">
        <v>242901405</v>
      </c>
      <c r="D53" s="92">
        <v>242535963</v>
      </c>
      <c r="F53" s="289"/>
    </row>
    <row r="54" spans="2:8" s="49" customFormat="1" ht="6" customHeight="1">
      <c r="F54" s="52"/>
    </row>
    <row r="55" spans="2:8" s="49" customFormat="1" ht="6" customHeight="1">
      <c r="F55" s="52"/>
    </row>
    <row r="56" spans="2:8" s="49" customFormat="1">
      <c r="B56" s="158" t="s">
        <v>759</v>
      </c>
    </row>
    <row r="57" spans="2:8" s="49" customFormat="1">
      <c r="B57" s="865" t="s">
        <v>684</v>
      </c>
      <c r="C57" s="55">
        <v>45382</v>
      </c>
      <c r="D57" s="55">
        <v>45291</v>
      </c>
      <c r="E57"/>
    </row>
    <row r="58" spans="2:8" s="49" customFormat="1">
      <c r="B58" s="840"/>
      <c r="C58" s="58" t="s">
        <v>150</v>
      </c>
      <c r="D58" s="58" t="s">
        <v>150</v>
      </c>
    </row>
    <row r="59" spans="2:8" s="49" customFormat="1" ht="6" customHeight="1">
      <c r="B59" s="51"/>
    </row>
    <row r="60" spans="2:8" s="49" customFormat="1">
      <c r="B60" s="67" t="s">
        <v>681</v>
      </c>
      <c r="C60" s="92">
        <v>54407816</v>
      </c>
      <c r="D60" s="92">
        <v>45450797</v>
      </c>
    </row>
    <row r="61" spans="2:8" s="49" customFormat="1">
      <c r="B61" s="67" t="s">
        <v>682</v>
      </c>
      <c r="C61" s="583">
        <v>0.49</v>
      </c>
      <c r="D61" s="583">
        <v>0.49</v>
      </c>
    </row>
    <row r="62" spans="2:8" s="49" customFormat="1">
      <c r="B62" s="67" t="s">
        <v>688</v>
      </c>
      <c r="C62" s="92">
        <v>26659829</v>
      </c>
      <c r="D62" s="92">
        <v>22270890</v>
      </c>
    </row>
    <row r="63" spans="2:8" s="49" customFormat="1">
      <c r="B63" s="67" t="s">
        <v>683</v>
      </c>
      <c r="C63" s="92">
        <v>53908642</v>
      </c>
      <c r="D63" s="92">
        <v>48303138</v>
      </c>
    </row>
    <row r="64" spans="2:8" s="49" customFormat="1">
      <c r="B64" s="67" t="s">
        <v>643</v>
      </c>
      <c r="C64" s="92">
        <v>80568471</v>
      </c>
      <c r="D64" s="92">
        <v>70574028</v>
      </c>
    </row>
  </sheetData>
  <mergeCells count="6">
    <mergeCell ref="B57:B58"/>
    <mergeCell ref="B24:B26"/>
    <mergeCell ref="C24:J24"/>
    <mergeCell ref="B35:B37"/>
    <mergeCell ref="C35:J35"/>
    <mergeCell ref="B47:B48"/>
  </mergeCells>
  <pageMargins left="0.75" right="0.75" top="1" bottom="1" header="0" footer="0"/>
  <pageSetup paperSize="9" scale="6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5BE8-AA6F-48B2-A1E6-3979EA23170B}">
  <sheetPr>
    <pageSetUpPr autoPageBreaks="0"/>
  </sheetPr>
  <dimension ref="B1:F88"/>
  <sheetViews>
    <sheetView showGridLines="0" topLeftCell="A75" zoomScale="85" zoomScaleNormal="85" workbookViewId="0">
      <selection activeCell="B65" sqref="B65"/>
    </sheetView>
  </sheetViews>
  <sheetFormatPr baseColWidth="10" defaultColWidth="11.453125" defaultRowHeight="13"/>
  <cols>
    <col min="1" max="1" width="1.7265625" style="49" customWidth="1"/>
    <col min="2" max="2" width="49.26953125" style="49" bestFit="1" customWidth="1"/>
    <col min="3" max="3" width="16.81640625" style="49" customWidth="1"/>
    <col min="4" max="4" width="16.36328125" style="49" customWidth="1"/>
    <col min="5" max="5" width="13.26953125" style="49" customWidth="1"/>
    <col min="6" max="6" width="22" style="49" customWidth="1"/>
    <col min="7" max="16384" width="11.453125" style="49"/>
  </cols>
  <sheetData>
    <row r="1" spans="2:6" ht="6" customHeight="1">
      <c r="B1" s="51"/>
    </row>
    <row r="2" spans="2:6" s="129" customFormat="1" ht="18.5">
      <c r="B2" s="127" t="s">
        <v>1084</v>
      </c>
      <c r="C2" s="195"/>
    </row>
    <row r="3" spans="2:6" ht="6" customHeight="1"/>
    <row r="4" spans="2:6" s="52" customFormat="1">
      <c r="B4" s="244" t="s">
        <v>448</v>
      </c>
      <c r="C4" s="828" t="s">
        <v>52</v>
      </c>
      <c r="D4" s="829"/>
    </row>
    <row r="5" spans="2:6" s="52" customFormat="1">
      <c r="B5" s="290" t="s">
        <v>321</v>
      </c>
      <c r="C5" s="55">
        <v>45382</v>
      </c>
      <c r="D5" s="55">
        <v>45291</v>
      </c>
    </row>
    <row r="6" spans="2:6" s="52" customFormat="1">
      <c r="B6" s="290"/>
      <c r="C6" s="58" t="s">
        <v>150</v>
      </c>
      <c r="D6" s="58" t="s">
        <v>150</v>
      </c>
    </row>
    <row r="7" spans="2:6">
      <c r="B7" s="63" t="s">
        <v>28</v>
      </c>
      <c r="C7" s="65">
        <v>307821111</v>
      </c>
      <c r="D7" s="65">
        <v>276967339</v>
      </c>
    </row>
    <row r="8" spans="2:6">
      <c r="B8" s="63" t="s">
        <v>29</v>
      </c>
      <c r="C8" s="65">
        <v>554415459</v>
      </c>
      <c r="D8" s="65">
        <v>497036604</v>
      </c>
    </row>
    <row r="9" spans="2:6">
      <c r="B9" s="187" t="s">
        <v>8</v>
      </c>
      <c r="C9" s="69">
        <f>+SUM(C7:C8)</f>
        <v>862236570</v>
      </c>
      <c r="D9" s="69">
        <f>+SUM(D7:D8)</f>
        <v>774003943</v>
      </c>
      <c r="F9" s="52"/>
    </row>
    <row r="10" spans="2:6">
      <c r="B10" s="63" t="s">
        <v>23</v>
      </c>
      <c r="C10" s="65">
        <v>669303641</v>
      </c>
      <c r="D10" s="65">
        <v>613132328</v>
      </c>
    </row>
    <row r="11" spans="2:6">
      <c r="B11" s="63" t="s">
        <v>24</v>
      </c>
      <c r="C11" s="65">
        <v>190487724</v>
      </c>
      <c r="D11" s="65">
        <v>159607460</v>
      </c>
    </row>
    <row r="12" spans="2:6">
      <c r="B12" s="63" t="s">
        <v>25</v>
      </c>
      <c r="C12" s="65">
        <v>2445205</v>
      </c>
      <c r="D12" s="65">
        <v>1264155</v>
      </c>
    </row>
    <row r="13" spans="2:6">
      <c r="B13" s="187" t="s">
        <v>26</v>
      </c>
      <c r="C13" s="69">
        <f>+SUM(C10:C12)</f>
        <v>862236570</v>
      </c>
      <c r="D13" s="69">
        <f>+SUM(D10:D12)</f>
        <v>774003943</v>
      </c>
      <c r="F13" s="52"/>
    </row>
    <row r="14" spans="2:6" ht="6" customHeight="1"/>
    <row r="15" spans="2:6" s="52" customFormat="1">
      <c r="B15" s="244" t="s">
        <v>448</v>
      </c>
      <c r="C15" s="828" t="s">
        <v>52</v>
      </c>
      <c r="D15" s="829"/>
    </row>
    <row r="16" spans="2:6" s="52" customFormat="1">
      <c r="B16" s="290" t="s">
        <v>322</v>
      </c>
      <c r="C16" s="55">
        <v>45382</v>
      </c>
      <c r="D16" s="55">
        <v>45291</v>
      </c>
    </row>
    <row r="17" spans="2:6" s="52" customFormat="1">
      <c r="B17" s="290"/>
      <c r="C17" s="58" t="s">
        <v>150</v>
      </c>
      <c r="D17" s="58" t="s">
        <v>150</v>
      </c>
    </row>
    <row r="18" spans="2:6">
      <c r="B18" s="63" t="s">
        <v>237</v>
      </c>
      <c r="C18" s="65">
        <v>581323835.07500005</v>
      </c>
      <c r="D18" s="65">
        <v>620173350.36100006</v>
      </c>
    </row>
    <row r="19" spans="2:6">
      <c r="B19" s="63" t="s">
        <v>238</v>
      </c>
      <c r="C19" s="65">
        <v>554415459</v>
      </c>
      <c r="D19" s="65">
        <v>497036604</v>
      </c>
    </row>
    <row r="20" spans="2:6">
      <c r="B20" s="187" t="s">
        <v>27</v>
      </c>
      <c r="C20" s="69">
        <f>+SUM(C18:C19)</f>
        <v>1135739294.075</v>
      </c>
      <c r="D20" s="69">
        <f>+SUM(D18:D19)</f>
        <v>1117209954.3610001</v>
      </c>
      <c r="F20" s="52"/>
    </row>
    <row r="21" spans="2:6">
      <c r="B21" s="63" t="s">
        <v>239</v>
      </c>
      <c r="C21" s="65">
        <v>675341357.66400003</v>
      </c>
      <c r="D21" s="65">
        <v>632256586</v>
      </c>
    </row>
    <row r="22" spans="2:6">
      <c r="B22" s="63" t="s">
        <v>240</v>
      </c>
      <c r="C22" s="65">
        <v>426785659.41100001</v>
      </c>
      <c r="D22" s="65">
        <v>455981609.361</v>
      </c>
    </row>
    <row r="23" spans="2:6">
      <c r="B23" s="63" t="s">
        <v>241</v>
      </c>
      <c r="C23" s="65">
        <v>33612277</v>
      </c>
      <c r="D23" s="65">
        <v>28971759</v>
      </c>
    </row>
    <row r="24" spans="2:6">
      <c r="B24" s="187" t="s">
        <v>30</v>
      </c>
      <c r="C24" s="69">
        <f>+SUM(C21:C23)</f>
        <v>1135739294.075</v>
      </c>
      <c r="D24" s="69">
        <f>+SUM(D21:D23)</f>
        <v>1117209954.3610001</v>
      </c>
    </row>
    <row r="25" spans="2:6" ht="6" customHeight="1"/>
    <row r="26" spans="2:6" s="52" customFormat="1">
      <c r="B26" s="244" t="s">
        <v>31</v>
      </c>
      <c r="C26" s="828" t="s">
        <v>52</v>
      </c>
      <c r="D26" s="829"/>
    </row>
    <row r="27" spans="2:6" s="52" customFormat="1">
      <c r="B27" s="290"/>
      <c r="C27" s="55">
        <v>45382</v>
      </c>
      <c r="D27" s="55">
        <v>45291</v>
      </c>
    </row>
    <row r="28" spans="2:6" s="52" customFormat="1">
      <c r="B28" s="290"/>
      <c r="C28" s="58" t="s">
        <v>150</v>
      </c>
      <c r="D28" s="58" t="s">
        <v>150</v>
      </c>
    </row>
    <row r="29" spans="2:6">
      <c r="B29" s="63" t="s">
        <v>22</v>
      </c>
      <c r="C29" s="65">
        <v>-273502724.07499999</v>
      </c>
      <c r="D29" s="65">
        <v>-343206011.361</v>
      </c>
    </row>
    <row r="30" spans="2:6">
      <c r="B30" s="187" t="s">
        <v>31</v>
      </c>
      <c r="C30" s="69">
        <f>+C29</f>
        <v>-273502724.07499999</v>
      </c>
      <c r="D30" s="69">
        <f>+D29</f>
        <v>-343206011.361</v>
      </c>
    </row>
    <row r="31" spans="2:6" ht="13.15" customHeight="1">
      <c r="B31" s="63" t="s">
        <v>830</v>
      </c>
      <c r="C31" s="65">
        <v>-6037716.6639999999</v>
      </c>
      <c r="D31" s="65">
        <v>-19124258</v>
      </c>
    </row>
    <row r="32" spans="2:6">
      <c r="B32" s="63" t="s">
        <v>32</v>
      </c>
      <c r="C32" s="65">
        <v>-236297935.41100001</v>
      </c>
      <c r="D32" s="65">
        <v>-296374149.361</v>
      </c>
    </row>
    <row r="33" spans="2:6">
      <c r="B33" s="63" t="s">
        <v>33</v>
      </c>
      <c r="C33" s="65">
        <v>-31167072</v>
      </c>
      <c r="D33" s="65">
        <v>-27707604</v>
      </c>
    </row>
    <row r="34" spans="2:6">
      <c r="B34" s="187" t="s">
        <v>31</v>
      </c>
      <c r="C34" s="69">
        <f>+SUM(C31:C33)</f>
        <v>-273502724.07500005</v>
      </c>
      <c r="D34" s="69">
        <f>+SUM(D31:D33)</f>
        <v>-343206011.361</v>
      </c>
      <c r="F34" s="52"/>
    </row>
    <row r="36" spans="2:6" s="52" customFormat="1">
      <c r="B36" s="875" t="s">
        <v>491</v>
      </c>
      <c r="C36" s="808" t="s">
        <v>493</v>
      </c>
      <c r="D36" s="808" t="s">
        <v>492</v>
      </c>
    </row>
    <row r="37" spans="2:6" s="52" customFormat="1">
      <c r="B37" s="876"/>
      <c r="C37" s="810"/>
      <c r="D37" s="810"/>
      <c r="E37" s="289"/>
    </row>
    <row r="38" spans="2:6">
      <c r="B38" s="63" t="s">
        <v>494</v>
      </c>
      <c r="C38" s="65">
        <v>1</v>
      </c>
      <c r="D38" s="65">
        <v>7</v>
      </c>
      <c r="E38" s="77"/>
    </row>
    <row r="39" spans="2:6">
      <c r="B39" s="63" t="s">
        <v>1286</v>
      </c>
      <c r="C39" s="291" t="s">
        <v>274</v>
      </c>
      <c r="D39" s="291" t="s">
        <v>274</v>
      </c>
    </row>
    <row r="40" spans="2:6">
      <c r="B40" s="63" t="s">
        <v>495</v>
      </c>
      <c r="C40" s="65">
        <v>1</v>
      </c>
      <c r="D40" s="65">
        <v>7</v>
      </c>
    </row>
    <row r="41" spans="2:6">
      <c r="B41" s="63" t="s">
        <v>496</v>
      </c>
      <c r="C41" s="65">
        <v>1</v>
      </c>
      <c r="D41" s="65">
        <v>5</v>
      </c>
    </row>
    <row r="42" spans="2:6" customFormat="1" ht="12.5"/>
    <row r="43" spans="2:6" s="52" customFormat="1">
      <c r="B43" s="865" t="s">
        <v>556</v>
      </c>
      <c r="C43" s="803">
        <v>45382</v>
      </c>
      <c r="D43" s="804"/>
      <c r="E43" s="804"/>
      <c r="F43" s="805"/>
    </row>
    <row r="44" spans="2:6" s="52" customFormat="1" ht="43.5" customHeight="1">
      <c r="B44" s="866"/>
      <c r="C44" s="268" t="s">
        <v>112</v>
      </c>
      <c r="D44" s="268" t="s">
        <v>114</v>
      </c>
      <c r="E44" s="268" t="s">
        <v>113</v>
      </c>
      <c r="F44" s="268" t="s">
        <v>8</v>
      </c>
    </row>
    <row r="45" spans="2:6" s="52" customFormat="1">
      <c r="B45" s="221"/>
      <c r="C45" s="221" t="s">
        <v>150</v>
      </c>
      <c r="D45" s="221" t="s">
        <v>150</v>
      </c>
      <c r="E45" s="221" t="s">
        <v>150</v>
      </c>
      <c r="F45" s="221" t="s">
        <v>150</v>
      </c>
    </row>
    <row r="46" spans="2:6">
      <c r="B46" s="292" t="s">
        <v>1166</v>
      </c>
      <c r="C46" s="65">
        <v>613132328</v>
      </c>
      <c r="D46" s="65">
        <v>159607460</v>
      </c>
      <c r="E46" s="65">
        <v>1264155</v>
      </c>
      <c r="F46" s="65">
        <v>774003943</v>
      </c>
    </row>
    <row r="47" spans="2:6">
      <c r="B47" s="292" t="s">
        <v>331</v>
      </c>
      <c r="C47" s="65">
        <v>0</v>
      </c>
      <c r="D47" s="65">
        <v>22772102</v>
      </c>
      <c r="E47" s="65">
        <v>0</v>
      </c>
      <c r="F47" s="65">
        <v>22772102</v>
      </c>
    </row>
    <row r="48" spans="2:6" ht="15" customHeight="1">
      <c r="B48" s="293" t="s">
        <v>332</v>
      </c>
      <c r="C48" s="65">
        <v>0</v>
      </c>
      <c r="D48" s="65">
        <v>0</v>
      </c>
      <c r="E48" s="65">
        <v>0</v>
      </c>
      <c r="F48" s="65">
        <v>0</v>
      </c>
    </row>
    <row r="49" spans="2:6" ht="15" customHeight="1">
      <c r="B49" s="293" t="s">
        <v>333</v>
      </c>
      <c r="C49" s="65">
        <v>-1207543</v>
      </c>
      <c r="D49" s="65">
        <v>-10038267</v>
      </c>
      <c r="E49" s="65">
        <v>0</v>
      </c>
      <c r="F49" s="65">
        <v>-11245810</v>
      </c>
    </row>
    <row r="50" spans="2:6" ht="14.15" customHeight="1">
      <c r="B50" s="293" t="s">
        <v>70</v>
      </c>
      <c r="C50" s="65">
        <v>57378856</v>
      </c>
      <c r="D50" s="65">
        <v>13217300</v>
      </c>
      <c r="E50" s="65">
        <v>1181050</v>
      </c>
      <c r="F50" s="65">
        <v>71777206</v>
      </c>
    </row>
    <row r="51" spans="2:6" ht="14.15" customHeight="1">
      <c r="B51" s="293" t="s">
        <v>732</v>
      </c>
      <c r="C51" s="65">
        <v>0</v>
      </c>
      <c r="D51" s="65">
        <v>4929129</v>
      </c>
      <c r="E51" s="65">
        <v>0</v>
      </c>
      <c r="F51" s="65">
        <v>4929129</v>
      </c>
    </row>
    <row r="52" spans="2:6">
      <c r="B52" s="284" t="s">
        <v>1285</v>
      </c>
      <c r="C52" s="69">
        <f>+SUM(C46:C51)</f>
        <v>669303641</v>
      </c>
      <c r="D52" s="69">
        <f t="shared" ref="D52:F52" si="0">+SUM(D46:D51)</f>
        <v>190487724</v>
      </c>
      <c r="E52" s="69">
        <f t="shared" si="0"/>
        <v>2445205</v>
      </c>
      <c r="F52" s="69">
        <f t="shared" si="0"/>
        <v>862236570</v>
      </c>
    </row>
    <row r="53" spans="2:6">
      <c r="C53" s="77"/>
      <c r="D53" s="77"/>
      <c r="E53" s="77"/>
      <c r="F53" s="77"/>
    </row>
    <row r="54" spans="2:6" ht="6" customHeight="1"/>
    <row r="55" spans="2:6" s="52" customFormat="1" ht="12.75" customHeight="1">
      <c r="B55" s="865" t="s">
        <v>556</v>
      </c>
      <c r="C55" s="803">
        <v>44926</v>
      </c>
      <c r="D55" s="804"/>
      <c r="E55" s="804"/>
      <c r="F55" s="805"/>
    </row>
    <row r="56" spans="2:6" s="52" customFormat="1" ht="43.5" customHeight="1">
      <c r="B56" s="866"/>
      <c r="C56" s="268" t="s">
        <v>112</v>
      </c>
      <c r="D56" s="268" t="s">
        <v>114</v>
      </c>
      <c r="E56" s="268" t="s">
        <v>113</v>
      </c>
      <c r="F56" s="268" t="s">
        <v>8</v>
      </c>
    </row>
    <row r="57" spans="2:6" s="52" customFormat="1">
      <c r="B57" s="221"/>
      <c r="C57" s="221" t="s">
        <v>150</v>
      </c>
      <c r="D57" s="221" t="s">
        <v>150</v>
      </c>
      <c r="E57" s="221" t="s">
        <v>150</v>
      </c>
      <c r="F57" s="221" t="s">
        <v>150</v>
      </c>
    </row>
    <row r="58" spans="2:6">
      <c r="B58" s="292" t="s">
        <v>1166</v>
      </c>
      <c r="C58" s="65">
        <v>592826688</v>
      </c>
      <c r="D58" s="65">
        <v>110704838</v>
      </c>
      <c r="E58" s="65">
        <v>1592239</v>
      </c>
      <c r="F58" s="65">
        <v>705123765</v>
      </c>
    </row>
    <row r="59" spans="2:6">
      <c r="B59" s="292" t="s">
        <v>331</v>
      </c>
      <c r="C59" s="65">
        <v>0</v>
      </c>
      <c r="D59" s="65">
        <v>83523486</v>
      </c>
      <c r="E59" s="65">
        <v>0</v>
      </c>
      <c r="F59" s="65">
        <v>83523486</v>
      </c>
    </row>
    <row r="60" spans="2:6">
      <c r="B60" s="292" t="s">
        <v>1052</v>
      </c>
      <c r="C60" s="65">
        <v>7633061</v>
      </c>
      <c r="D60" s="65">
        <v>0</v>
      </c>
      <c r="E60" s="65">
        <v>0</v>
      </c>
      <c r="F60" s="65">
        <v>7633061</v>
      </c>
    </row>
    <row r="61" spans="2:6">
      <c r="B61" s="292" t="s">
        <v>332</v>
      </c>
      <c r="C61" s="65">
        <v>0</v>
      </c>
      <c r="D61" s="65">
        <v>-47542</v>
      </c>
      <c r="E61" s="65">
        <v>0</v>
      </c>
      <c r="F61" s="65">
        <v>-47542</v>
      </c>
    </row>
    <row r="62" spans="2:6">
      <c r="B62" s="292" t="s">
        <v>333</v>
      </c>
      <c r="C62" s="65">
        <v>-4830173</v>
      </c>
      <c r="D62" s="65">
        <v>-32440394</v>
      </c>
      <c r="E62" s="65">
        <v>0</v>
      </c>
      <c r="F62" s="65">
        <v>-37270567</v>
      </c>
    </row>
    <row r="63" spans="2:6" ht="26">
      <c r="B63" s="293" t="s">
        <v>70</v>
      </c>
      <c r="C63" s="65">
        <v>17502752</v>
      </c>
      <c r="D63" s="65">
        <v>-4865646</v>
      </c>
      <c r="E63" s="65">
        <v>-328084</v>
      </c>
      <c r="F63" s="65">
        <v>12309022</v>
      </c>
    </row>
    <row r="64" spans="2:6">
      <c r="B64" s="294" t="s">
        <v>732</v>
      </c>
      <c r="C64" s="65">
        <v>0</v>
      </c>
      <c r="D64" s="65">
        <v>2732718</v>
      </c>
      <c r="E64" s="65">
        <v>0</v>
      </c>
      <c r="F64" s="65">
        <v>2732718</v>
      </c>
    </row>
    <row r="65" spans="2:6">
      <c r="B65" s="294" t="s">
        <v>1053</v>
      </c>
      <c r="C65" s="65">
        <v>0</v>
      </c>
      <c r="D65" s="65">
        <v>0</v>
      </c>
      <c r="E65" s="65">
        <v>0</v>
      </c>
      <c r="F65" s="65">
        <v>0</v>
      </c>
    </row>
    <row r="66" spans="2:6">
      <c r="B66" s="284" t="s">
        <v>1121</v>
      </c>
      <c r="C66" s="69">
        <f>+SUM(C58:C65)</f>
        <v>613132328</v>
      </c>
      <c r="D66" s="69">
        <f t="shared" ref="D66:F66" si="1">+SUM(D58:D65)</f>
        <v>159607460</v>
      </c>
      <c r="E66" s="69">
        <f t="shared" si="1"/>
        <v>1264155</v>
      </c>
      <c r="F66" s="69">
        <f t="shared" si="1"/>
        <v>774003943</v>
      </c>
    </row>
    <row r="68" spans="2:6" s="52" customFormat="1" ht="86.25" customHeight="1">
      <c r="B68" s="199" t="s">
        <v>115</v>
      </c>
      <c r="C68" s="199" t="s">
        <v>410</v>
      </c>
      <c r="D68" s="199" t="s">
        <v>271</v>
      </c>
      <c r="E68" s="199" t="s">
        <v>134</v>
      </c>
      <c r="F68" s="171" t="s">
        <v>514</v>
      </c>
    </row>
    <row r="69" spans="2:6" s="296" customFormat="1" ht="12.75" customHeight="1">
      <c r="B69" s="295" t="s">
        <v>399</v>
      </c>
      <c r="C69" s="397">
        <v>115924140</v>
      </c>
      <c r="D69" s="397" t="s">
        <v>1366</v>
      </c>
      <c r="E69" s="397" t="s">
        <v>140</v>
      </c>
      <c r="F69" s="397" t="s">
        <v>515</v>
      </c>
    </row>
    <row r="70" spans="2:6" ht="12.75" customHeight="1">
      <c r="B70" s="63" t="s">
        <v>355</v>
      </c>
      <c r="C70" s="307">
        <v>171584</v>
      </c>
      <c r="D70" s="307" t="s">
        <v>1366</v>
      </c>
      <c r="E70" s="307" t="s">
        <v>140</v>
      </c>
      <c r="F70" s="307" t="s">
        <v>515</v>
      </c>
    </row>
    <row r="71" spans="2:6" ht="12.75" customHeight="1">
      <c r="B71" s="63" t="s">
        <v>713</v>
      </c>
      <c r="C71" s="307">
        <v>1304371</v>
      </c>
      <c r="D71" s="307" t="s">
        <v>274</v>
      </c>
      <c r="E71" s="307" t="s">
        <v>140</v>
      </c>
      <c r="F71" s="307" t="s">
        <v>515</v>
      </c>
    </row>
    <row r="72" spans="2:6">
      <c r="B72" s="63" t="s">
        <v>343</v>
      </c>
      <c r="C72" s="307">
        <v>42662978</v>
      </c>
      <c r="D72" s="307" t="s">
        <v>274</v>
      </c>
      <c r="E72" s="307" t="s">
        <v>305</v>
      </c>
      <c r="F72" s="307" t="s">
        <v>416</v>
      </c>
    </row>
    <row r="73" spans="2:6">
      <c r="B73" s="63" t="s">
        <v>344</v>
      </c>
      <c r="C73" s="307">
        <v>93082861</v>
      </c>
      <c r="D73" s="307" t="s">
        <v>274</v>
      </c>
      <c r="E73" s="307" t="s">
        <v>305</v>
      </c>
      <c r="F73" s="307" t="s">
        <v>416</v>
      </c>
    </row>
    <row r="74" spans="2:6" ht="12.75" customHeight="1">
      <c r="B74" s="63" t="s">
        <v>352</v>
      </c>
      <c r="C74" s="307">
        <v>16450050</v>
      </c>
      <c r="D74" s="307" t="s">
        <v>274</v>
      </c>
      <c r="E74" s="307" t="s">
        <v>122</v>
      </c>
      <c r="F74" s="307" t="s">
        <v>416</v>
      </c>
    </row>
    <row r="75" spans="2:6" ht="12.75" customHeight="1">
      <c r="B75" s="63" t="s">
        <v>353</v>
      </c>
      <c r="C75" s="307">
        <v>736572</v>
      </c>
      <c r="D75" s="307" t="s">
        <v>274</v>
      </c>
      <c r="E75" s="307" t="s">
        <v>122</v>
      </c>
      <c r="F75" s="307" t="s">
        <v>416</v>
      </c>
    </row>
    <row r="76" spans="2:6" ht="12.75" customHeight="1">
      <c r="B76" s="63" t="s">
        <v>110</v>
      </c>
      <c r="C76" s="307">
        <v>11212028</v>
      </c>
      <c r="D76" s="307" t="s">
        <v>274</v>
      </c>
      <c r="E76" s="307" t="s">
        <v>122</v>
      </c>
      <c r="F76" s="307" t="s">
        <v>416</v>
      </c>
    </row>
    <row r="77" spans="2:6">
      <c r="B77" s="63" t="s">
        <v>1054</v>
      </c>
      <c r="C77" s="307">
        <v>14870296</v>
      </c>
      <c r="D77" s="307" t="s">
        <v>274</v>
      </c>
      <c r="E77" s="307" t="s">
        <v>122</v>
      </c>
      <c r="F77" s="307" t="s">
        <v>416</v>
      </c>
    </row>
    <row r="78" spans="2:6">
      <c r="B78" s="63" t="s">
        <v>1055</v>
      </c>
      <c r="C78" s="307">
        <v>374096303</v>
      </c>
      <c r="D78" s="307" t="s">
        <v>274</v>
      </c>
      <c r="E78" s="307" t="s">
        <v>1056</v>
      </c>
      <c r="F78" s="307" t="s">
        <v>416</v>
      </c>
    </row>
    <row r="79" spans="2:6">
      <c r="B79" s="297" t="s">
        <v>273</v>
      </c>
      <c r="C79" s="69">
        <v>669303641</v>
      </c>
      <c r="D79" s="69"/>
      <c r="E79" s="69"/>
      <c r="F79" s="200"/>
    </row>
    <row r="80" spans="2:6">
      <c r="C80" s="77"/>
      <c r="E80" s="298"/>
      <c r="F80" s="298"/>
    </row>
    <row r="81" spans="2:6" ht="6" customHeight="1">
      <c r="C81" s="79"/>
      <c r="E81" s="298"/>
      <c r="F81" s="298"/>
    </row>
    <row r="82" spans="2:6" s="52" customFormat="1" ht="13.5" customHeight="1">
      <c r="B82" s="860" t="s">
        <v>272</v>
      </c>
      <c r="C82" s="859" t="s">
        <v>724</v>
      </c>
      <c r="D82" s="859"/>
      <c r="E82" s="859"/>
      <c r="F82" s="859"/>
    </row>
    <row r="83" spans="2:6" s="52" customFormat="1" ht="12.75" customHeight="1">
      <c r="B83" s="820"/>
      <c r="C83" s="299" t="s">
        <v>1263</v>
      </c>
      <c r="D83" s="299" t="s">
        <v>1163</v>
      </c>
      <c r="E83" s="174" t="s">
        <v>1200</v>
      </c>
      <c r="F83" s="174" t="s">
        <v>1201</v>
      </c>
    </row>
    <row r="84" spans="2:6" s="52" customFormat="1" ht="12.75" customHeight="1">
      <c r="B84" s="820"/>
      <c r="C84" s="271">
        <v>45382</v>
      </c>
      <c r="D84" s="271">
        <v>45016</v>
      </c>
      <c r="E84" s="86">
        <v>45382</v>
      </c>
      <c r="F84" s="271">
        <v>45016</v>
      </c>
    </row>
    <row r="85" spans="2:6" s="52" customFormat="1" ht="12.75" customHeight="1">
      <c r="B85" s="821"/>
      <c r="C85" s="273" t="s">
        <v>150</v>
      </c>
      <c r="D85" s="273" t="s">
        <v>150</v>
      </c>
      <c r="E85" s="58" t="s">
        <v>150</v>
      </c>
      <c r="F85" s="58" t="s">
        <v>150</v>
      </c>
    </row>
    <row r="86" spans="2:6">
      <c r="B86" s="63" t="s">
        <v>232</v>
      </c>
      <c r="C86" s="65">
        <v>11245810</v>
      </c>
      <c r="D86" s="65">
        <v>9805669</v>
      </c>
      <c r="E86" s="65">
        <v>11245810</v>
      </c>
      <c r="F86" s="65">
        <v>9805669</v>
      </c>
    </row>
    <row r="87" spans="2:6">
      <c r="B87" s="297" t="s">
        <v>273</v>
      </c>
      <c r="C87" s="198">
        <f>+C86</f>
        <v>11245810</v>
      </c>
      <c r="D87" s="198">
        <f t="shared" ref="D87:F87" si="2">+D86</f>
        <v>9805669</v>
      </c>
      <c r="E87" s="198">
        <f t="shared" si="2"/>
        <v>11245810</v>
      </c>
      <c r="F87" s="198">
        <f t="shared" si="2"/>
        <v>9805669</v>
      </c>
    </row>
    <row r="88" spans="2:6">
      <c r="D88"/>
      <c r="E88"/>
      <c r="F88"/>
    </row>
  </sheetData>
  <mergeCells count="12">
    <mergeCell ref="C4:D4"/>
    <mergeCell ref="C15:D15"/>
    <mergeCell ref="C26:D26"/>
    <mergeCell ref="B36:B37"/>
    <mergeCell ref="C36:C37"/>
    <mergeCell ref="D36:D37"/>
    <mergeCell ref="B43:B44"/>
    <mergeCell ref="C43:F43"/>
    <mergeCell ref="B55:B56"/>
    <mergeCell ref="C55:F55"/>
    <mergeCell ref="B82:B85"/>
    <mergeCell ref="C82:F82"/>
  </mergeCells>
  <pageMargins left="0.75" right="0.75" top="1" bottom="1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B468-3F76-46FD-BC8E-273273A7F888}">
  <sheetPr>
    <pageSetUpPr fitToPage="1"/>
  </sheetPr>
  <dimension ref="A1:G20"/>
  <sheetViews>
    <sheetView showGridLines="0" zoomScale="85" zoomScaleNormal="145" workbookViewId="0">
      <selection activeCell="C2" sqref="C2:C3"/>
    </sheetView>
  </sheetViews>
  <sheetFormatPr baseColWidth="10" defaultColWidth="11.453125" defaultRowHeight="13"/>
  <cols>
    <col min="1" max="1" width="2.453125" style="49" customWidth="1"/>
    <col min="2" max="2" width="32.81640625" style="49" customWidth="1"/>
    <col min="3" max="4" width="18.7265625" style="49" customWidth="1"/>
    <col min="5" max="5" width="20.81640625" style="49" bestFit="1" customWidth="1"/>
    <col min="6" max="6" width="19.54296875" style="49" bestFit="1" customWidth="1"/>
    <col min="7" max="7" width="18.7265625" style="49" customWidth="1"/>
    <col min="8" max="16384" width="11.453125" style="49"/>
  </cols>
  <sheetData>
    <row r="1" spans="1:7" ht="5.15" customHeight="1"/>
    <row r="2" spans="1:7" s="129" customFormat="1" ht="18.5">
      <c r="B2" s="127" t="s">
        <v>1085</v>
      </c>
    </row>
    <row r="3" spans="1:7" ht="6" customHeight="1">
      <c r="C3" s="129"/>
    </row>
    <row r="4" spans="1:7" s="52" customFormat="1" ht="65.25" customHeight="1">
      <c r="B4" s="877" t="s">
        <v>507</v>
      </c>
      <c r="C4" s="55">
        <v>45291</v>
      </c>
      <c r="D4" s="83" t="s">
        <v>732</v>
      </c>
      <c r="E4" s="55" t="s">
        <v>1208</v>
      </c>
      <c r="F4" s="55" t="s">
        <v>987</v>
      </c>
      <c r="G4" s="55">
        <v>45382</v>
      </c>
    </row>
    <row r="5" spans="1:7" s="52" customFormat="1" ht="12.75" customHeight="1">
      <c r="B5" s="878"/>
      <c r="C5" s="58" t="s">
        <v>150</v>
      </c>
      <c r="D5" s="58" t="s">
        <v>150</v>
      </c>
      <c r="E5" s="58" t="s">
        <v>150</v>
      </c>
      <c r="F5" s="58" t="s">
        <v>150</v>
      </c>
      <c r="G5" s="58" t="s">
        <v>150</v>
      </c>
    </row>
    <row r="6" spans="1:7">
      <c r="B6" s="63" t="s">
        <v>414</v>
      </c>
      <c r="C6" s="300">
        <v>501759</v>
      </c>
      <c r="D6" s="300">
        <v>317009</v>
      </c>
      <c r="E6" s="300">
        <v>0</v>
      </c>
      <c r="F6" s="300">
        <v>23018</v>
      </c>
      <c r="G6" s="300">
        <v>841786</v>
      </c>
    </row>
    <row r="7" spans="1:7" ht="12.75" customHeight="1">
      <c r="B7" s="63" t="s">
        <v>508</v>
      </c>
      <c r="C7" s="300">
        <v>106991957</v>
      </c>
      <c r="D7" s="300">
        <v>0</v>
      </c>
      <c r="E7" s="300">
        <v>0</v>
      </c>
      <c r="F7" s="300">
        <v>0</v>
      </c>
      <c r="G7" s="300">
        <v>106991957</v>
      </c>
    </row>
    <row r="8" spans="1:7">
      <c r="B8" s="63" t="s">
        <v>509</v>
      </c>
      <c r="C8" s="300">
        <v>301711618</v>
      </c>
      <c r="D8" s="300">
        <v>0</v>
      </c>
      <c r="E8" s="300">
        <v>0</v>
      </c>
      <c r="F8" s="300">
        <v>25724714</v>
      </c>
      <c r="G8" s="300">
        <v>327436332</v>
      </c>
    </row>
    <row r="9" spans="1:7">
      <c r="B9" s="63" t="s">
        <v>510</v>
      </c>
      <c r="C9" s="300">
        <v>313707996</v>
      </c>
      <c r="D9" s="300">
        <v>0</v>
      </c>
      <c r="E9" s="300">
        <v>0</v>
      </c>
      <c r="F9" s="300">
        <v>36405325</v>
      </c>
      <c r="G9" s="300">
        <v>350113321</v>
      </c>
    </row>
    <row r="10" spans="1:7">
      <c r="B10" s="63" t="s">
        <v>534</v>
      </c>
      <c r="C10" s="300">
        <v>439078364</v>
      </c>
      <c r="D10" s="300">
        <v>0</v>
      </c>
      <c r="E10" s="300">
        <v>0</v>
      </c>
      <c r="F10" s="300">
        <v>38180727</v>
      </c>
      <c r="G10" s="300">
        <v>477259091</v>
      </c>
    </row>
    <row r="11" spans="1:7">
      <c r="B11" s="63" t="s">
        <v>1066</v>
      </c>
      <c r="C11" s="300">
        <v>609010370</v>
      </c>
      <c r="D11" s="300">
        <v>0</v>
      </c>
      <c r="E11" s="300">
        <v>0</v>
      </c>
      <c r="F11" s="300">
        <v>72619932</v>
      </c>
      <c r="G11" s="300">
        <v>681630302</v>
      </c>
    </row>
    <row r="12" spans="1:7">
      <c r="B12" s="63" t="s">
        <v>639</v>
      </c>
      <c r="C12" s="300">
        <v>54683034</v>
      </c>
      <c r="D12" s="300">
        <v>0</v>
      </c>
      <c r="E12" s="300">
        <v>0</v>
      </c>
      <c r="F12" s="300">
        <v>4755046</v>
      </c>
      <c r="G12" s="300">
        <v>59438080</v>
      </c>
    </row>
    <row r="13" spans="1:7">
      <c r="B13" s="63" t="s">
        <v>640</v>
      </c>
      <c r="C13" s="300">
        <v>32809819</v>
      </c>
      <c r="D13" s="300">
        <v>0</v>
      </c>
      <c r="E13" s="300">
        <v>0</v>
      </c>
      <c r="F13" s="300">
        <v>2853028</v>
      </c>
      <c r="G13" s="300">
        <v>35662847</v>
      </c>
    </row>
    <row r="14" spans="1:7">
      <c r="B14" s="63" t="s">
        <v>511</v>
      </c>
      <c r="C14" s="300">
        <v>7868702</v>
      </c>
      <c r="D14" s="300">
        <v>4966481</v>
      </c>
      <c r="E14" s="300">
        <v>0</v>
      </c>
      <c r="F14" s="300">
        <v>360949</v>
      </c>
      <c r="G14" s="300">
        <v>13196132</v>
      </c>
    </row>
    <row r="15" spans="1:7">
      <c r="B15" s="63" t="s">
        <v>512</v>
      </c>
      <c r="C15" s="300">
        <v>1227458</v>
      </c>
      <c r="D15" s="300">
        <v>0</v>
      </c>
      <c r="E15" s="300">
        <v>0</v>
      </c>
      <c r="F15" s="300">
        <v>0</v>
      </c>
      <c r="G15" s="300">
        <v>1227458</v>
      </c>
    </row>
    <row r="16" spans="1:7">
      <c r="A16" s="77">
        <v>0</v>
      </c>
      <c r="B16" s="63" t="s">
        <v>513</v>
      </c>
      <c r="C16" s="300">
        <v>5998924</v>
      </c>
      <c r="D16" s="300">
        <v>0</v>
      </c>
      <c r="E16" s="300">
        <v>0</v>
      </c>
      <c r="F16" s="300">
        <v>0</v>
      </c>
      <c r="G16" s="300">
        <v>5998924</v>
      </c>
    </row>
    <row r="17" spans="2:7">
      <c r="B17" s="69" t="s">
        <v>161</v>
      </c>
      <c r="C17" s="69">
        <f>+SUM(C6:C16)</f>
        <v>1873590001</v>
      </c>
      <c r="D17" s="69">
        <f>+SUM(D6:D16)</f>
        <v>5283490</v>
      </c>
      <c r="E17" s="69">
        <f t="shared" ref="E17:G17" si="0">+SUM(E6:E16)</f>
        <v>0</v>
      </c>
      <c r="F17" s="69">
        <f t="shared" si="0"/>
        <v>180922739</v>
      </c>
      <c r="G17" s="69">
        <f t="shared" si="0"/>
        <v>2059796230</v>
      </c>
    </row>
    <row r="20" spans="2:7">
      <c r="G20" s="77"/>
    </row>
  </sheetData>
  <mergeCells count="1">
    <mergeCell ref="B4:B5"/>
  </mergeCell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F934-09E5-41EB-B671-E5F4481B0444}">
  <dimension ref="B1:E52"/>
  <sheetViews>
    <sheetView showGridLines="0" topLeftCell="A30" zoomScale="84" zoomScaleNormal="130" workbookViewId="0">
      <selection activeCell="B48" sqref="B48"/>
    </sheetView>
  </sheetViews>
  <sheetFormatPr baseColWidth="10" defaultRowHeight="13"/>
  <cols>
    <col min="1" max="1" width="2.453125" style="170" customWidth="1"/>
    <col min="2" max="2" width="53.453125" style="170" bestFit="1" customWidth="1"/>
    <col min="3" max="3" width="17.26953125" style="170" customWidth="1"/>
    <col min="4" max="4" width="17.453125" style="170" customWidth="1"/>
    <col min="5" max="5" width="23.81640625" style="170" customWidth="1"/>
    <col min="6" max="16384" width="10.90625" style="170"/>
  </cols>
  <sheetData>
    <row r="1" spans="2:5" s="49" customFormat="1"/>
    <row r="2" spans="2:5" s="129" customFormat="1" ht="18.5">
      <c r="B2" s="127" t="s">
        <v>1142</v>
      </c>
      <c r="C2" s="195"/>
    </row>
    <row r="3" spans="2:5" s="49" customFormat="1"/>
    <row r="4" spans="2:5">
      <c r="B4" s="51" t="s">
        <v>1122</v>
      </c>
    </row>
    <row r="5" spans="2:5">
      <c r="B5" s="51" t="s">
        <v>997</v>
      </c>
    </row>
    <row r="6" spans="2:5">
      <c r="B6" s="51" t="s">
        <v>284</v>
      </c>
    </row>
    <row r="8" spans="2:5" ht="39" customHeight="1">
      <c r="B8" s="53" t="s">
        <v>1000</v>
      </c>
      <c r="C8" s="55" t="s">
        <v>1123</v>
      </c>
      <c r="D8" s="55" t="s">
        <v>1124</v>
      </c>
      <c r="E8" s="55" t="s">
        <v>1125</v>
      </c>
    </row>
    <row r="9" spans="2:5">
      <c r="B9" s="56"/>
      <c r="C9" s="58" t="s">
        <v>150</v>
      </c>
      <c r="D9" s="58" t="s">
        <v>150</v>
      </c>
      <c r="E9" s="58" t="s">
        <v>150</v>
      </c>
    </row>
    <row r="10" spans="2:5">
      <c r="B10" s="49"/>
      <c r="C10" s="73"/>
      <c r="D10" s="49"/>
      <c r="E10" s="49"/>
    </row>
    <row r="11" spans="2:5">
      <c r="B11" s="59" t="s">
        <v>152</v>
      </c>
      <c r="C11" s="301"/>
      <c r="D11" s="59"/>
      <c r="E11" s="302"/>
    </row>
    <row r="12" spans="2:5">
      <c r="B12" s="63" t="s">
        <v>582</v>
      </c>
      <c r="C12" s="65">
        <v>68742106</v>
      </c>
      <c r="D12" s="65">
        <v>0</v>
      </c>
      <c r="E12" s="65">
        <v>68742106</v>
      </c>
    </row>
    <row r="13" spans="2:5">
      <c r="B13" s="63" t="s">
        <v>34</v>
      </c>
      <c r="C13" s="65">
        <v>9943273</v>
      </c>
      <c r="D13" s="65">
        <v>0</v>
      </c>
      <c r="E13" s="65">
        <v>9943273</v>
      </c>
    </row>
    <row r="14" spans="2:5">
      <c r="B14" s="63" t="s">
        <v>620</v>
      </c>
      <c r="C14" s="65">
        <v>7620885</v>
      </c>
      <c r="D14" s="65">
        <v>0</v>
      </c>
      <c r="E14" s="65">
        <v>7620885</v>
      </c>
    </row>
    <row r="15" spans="2:5">
      <c r="B15" s="63" t="s">
        <v>16</v>
      </c>
      <c r="C15" s="65">
        <v>71414738</v>
      </c>
      <c r="D15" s="65">
        <v>0</v>
      </c>
      <c r="E15" s="65">
        <v>71414738</v>
      </c>
    </row>
    <row r="16" spans="2:5">
      <c r="B16" s="63" t="s">
        <v>17</v>
      </c>
      <c r="C16" s="65">
        <v>5265983</v>
      </c>
      <c r="D16" s="65">
        <v>0</v>
      </c>
      <c r="E16" s="65">
        <v>5265983</v>
      </c>
    </row>
    <row r="17" spans="2:5">
      <c r="B17" s="67" t="s">
        <v>111</v>
      </c>
      <c r="C17" s="69">
        <v>162986985</v>
      </c>
      <c r="D17" s="69">
        <v>0</v>
      </c>
      <c r="E17" s="69">
        <v>162986985</v>
      </c>
    </row>
    <row r="18" spans="2:5">
      <c r="B18" s="49"/>
      <c r="C18" s="77"/>
      <c r="D18" s="49"/>
      <c r="E18" s="49"/>
    </row>
    <row r="19" spans="2:5">
      <c r="B19" s="59" t="s">
        <v>153</v>
      </c>
      <c r="C19" s="301"/>
      <c r="D19" s="59"/>
      <c r="E19" s="302"/>
    </row>
    <row r="20" spans="2:5">
      <c r="B20" s="63" t="s">
        <v>447</v>
      </c>
      <c r="C20" s="65">
        <v>1517616</v>
      </c>
      <c r="D20" s="65">
        <v>30379319</v>
      </c>
      <c r="E20" s="65">
        <v>31896935</v>
      </c>
    </row>
    <row r="21" spans="2:5">
      <c r="B21" s="63" t="s">
        <v>446</v>
      </c>
      <c r="C21" s="65">
        <v>3767065</v>
      </c>
      <c r="D21" s="65">
        <v>0</v>
      </c>
      <c r="E21" s="65">
        <v>3767065</v>
      </c>
    </row>
    <row r="22" spans="2:5">
      <c r="B22" s="63" t="s">
        <v>448</v>
      </c>
      <c r="C22" s="65">
        <v>250856418</v>
      </c>
      <c r="D22" s="65">
        <v>114805753</v>
      </c>
      <c r="E22" s="65">
        <v>365662171</v>
      </c>
    </row>
    <row r="23" spans="2:5">
      <c r="B23" s="63" t="s">
        <v>587</v>
      </c>
      <c r="C23" s="65">
        <v>314913683</v>
      </c>
      <c r="D23" s="65">
        <v>172333787</v>
      </c>
      <c r="E23" s="65">
        <v>487247470</v>
      </c>
    </row>
    <row r="24" spans="2:5">
      <c r="B24" s="67" t="s">
        <v>450</v>
      </c>
      <c r="C24" s="69">
        <v>571054782</v>
      </c>
      <c r="D24" s="69">
        <v>317518859</v>
      </c>
      <c r="E24" s="69">
        <v>888573641</v>
      </c>
    </row>
    <row r="25" spans="2:5">
      <c r="B25" s="67" t="s">
        <v>154</v>
      </c>
      <c r="C25" s="69">
        <v>734041767</v>
      </c>
      <c r="D25" s="69">
        <v>317518859</v>
      </c>
      <c r="E25" s="69">
        <v>1051560626</v>
      </c>
    </row>
    <row r="26" spans="2:5">
      <c r="B26" s="49"/>
      <c r="C26" s="77"/>
      <c r="D26" s="49"/>
      <c r="E26" s="49"/>
    </row>
    <row r="27" spans="2:5" ht="26">
      <c r="B27" s="53" t="s">
        <v>1001</v>
      </c>
      <c r="C27" s="55" t="s">
        <v>1123</v>
      </c>
      <c r="D27" s="55" t="s">
        <v>1124</v>
      </c>
      <c r="E27" s="55" t="s">
        <v>1125</v>
      </c>
    </row>
    <row r="28" spans="2:5">
      <c r="B28" s="56"/>
      <c r="C28" s="58" t="s">
        <v>150</v>
      </c>
      <c r="D28" s="251" t="s">
        <v>150</v>
      </c>
      <c r="E28" s="188" t="s">
        <v>150</v>
      </c>
    </row>
    <row r="29" spans="2:5">
      <c r="B29" s="49"/>
      <c r="C29" s="49"/>
      <c r="D29" s="49"/>
      <c r="E29" s="49"/>
    </row>
    <row r="30" spans="2:5">
      <c r="B30" s="59" t="s">
        <v>1002</v>
      </c>
      <c r="C30" s="301"/>
      <c r="D30" s="59"/>
      <c r="E30" s="302"/>
    </row>
    <row r="31" spans="2:5">
      <c r="B31" s="63" t="s">
        <v>454</v>
      </c>
      <c r="C31" s="65">
        <v>92755</v>
      </c>
      <c r="D31" s="65">
        <v>0</v>
      </c>
      <c r="E31" s="65">
        <v>92755</v>
      </c>
    </row>
    <row r="32" spans="2:5">
      <c r="B32" s="63" t="s">
        <v>753</v>
      </c>
      <c r="C32" s="65">
        <v>33071854</v>
      </c>
      <c r="D32" s="65">
        <v>0</v>
      </c>
      <c r="E32" s="65">
        <v>33071854</v>
      </c>
    </row>
    <row r="33" spans="2:5">
      <c r="B33" s="63" t="s">
        <v>451</v>
      </c>
      <c r="C33" s="65">
        <v>80826138</v>
      </c>
      <c r="D33" s="65">
        <v>0</v>
      </c>
      <c r="E33" s="65">
        <v>80826138</v>
      </c>
    </row>
    <row r="34" spans="2:5">
      <c r="B34" s="63" t="s">
        <v>452</v>
      </c>
      <c r="C34" s="65">
        <v>25862162</v>
      </c>
      <c r="D34" s="65">
        <v>0</v>
      </c>
      <c r="E34" s="65">
        <v>25862162</v>
      </c>
    </row>
    <row r="35" spans="2:5">
      <c r="B35" s="63" t="s">
        <v>186</v>
      </c>
      <c r="C35" s="65">
        <v>32857291</v>
      </c>
      <c r="D35" s="65">
        <v>0</v>
      </c>
      <c r="E35" s="65">
        <v>32857291</v>
      </c>
    </row>
    <row r="36" spans="2:5">
      <c r="B36" s="67" t="s">
        <v>590</v>
      </c>
      <c r="C36" s="69">
        <v>172710200</v>
      </c>
      <c r="D36" s="69">
        <v>0</v>
      </c>
      <c r="E36" s="69">
        <v>172710200</v>
      </c>
    </row>
    <row r="37" spans="2:5">
      <c r="B37" s="49"/>
      <c r="C37" s="49"/>
      <c r="D37" s="49"/>
      <c r="E37" s="49"/>
    </row>
    <row r="38" spans="2:5">
      <c r="B38" s="59" t="s">
        <v>1003</v>
      </c>
      <c r="C38" s="301"/>
      <c r="D38" s="59"/>
      <c r="E38" s="302"/>
    </row>
    <row r="39" spans="2:5">
      <c r="B39" s="63" t="s">
        <v>453</v>
      </c>
      <c r="C39" s="65">
        <v>558902594</v>
      </c>
      <c r="D39" s="65">
        <v>30379319</v>
      </c>
      <c r="E39" s="65">
        <v>589281913</v>
      </c>
    </row>
    <row r="40" spans="2:5">
      <c r="B40" s="63" t="s">
        <v>754</v>
      </c>
      <c r="C40" s="65">
        <v>138982326</v>
      </c>
      <c r="D40" s="65">
        <v>51788854</v>
      </c>
      <c r="E40" s="65">
        <v>190771180</v>
      </c>
    </row>
    <row r="41" spans="2:5">
      <c r="B41" s="63" t="s">
        <v>455</v>
      </c>
      <c r="C41" s="65">
        <v>37717533</v>
      </c>
      <c r="D41" s="65">
        <v>59520189</v>
      </c>
      <c r="E41" s="65">
        <v>97237721</v>
      </c>
    </row>
    <row r="42" spans="2:5">
      <c r="B42" s="63" t="s">
        <v>456</v>
      </c>
      <c r="C42" s="65">
        <v>7724254</v>
      </c>
      <c r="D42" s="65">
        <v>0</v>
      </c>
      <c r="E42" s="65">
        <v>7724254</v>
      </c>
    </row>
    <row r="43" spans="2:5">
      <c r="B43" s="67" t="s">
        <v>591</v>
      </c>
      <c r="C43" s="69">
        <v>743326707</v>
      </c>
      <c r="D43" s="69">
        <v>141688362</v>
      </c>
      <c r="E43" s="69">
        <v>885015068</v>
      </c>
    </row>
    <row r="44" spans="2:5">
      <c r="B44" s="67" t="s">
        <v>1004</v>
      </c>
      <c r="C44" s="69">
        <v>916036907</v>
      </c>
      <c r="D44" s="69">
        <v>141688362</v>
      </c>
      <c r="E44" s="69">
        <v>1057725268</v>
      </c>
    </row>
    <row r="45" spans="2:5">
      <c r="B45" s="49"/>
      <c r="C45" s="49"/>
      <c r="D45" s="49"/>
      <c r="E45" s="49"/>
    </row>
    <row r="46" spans="2:5">
      <c r="B46" s="67" t="s">
        <v>1005</v>
      </c>
      <c r="C46" s="69">
        <v>-181995140</v>
      </c>
      <c r="D46" s="69">
        <v>175830497</v>
      </c>
      <c r="E46" s="69">
        <v>-6164642</v>
      </c>
    </row>
    <row r="47" spans="2:5">
      <c r="B47" s="67" t="s">
        <v>1006</v>
      </c>
      <c r="C47" s="69">
        <v>734041767</v>
      </c>
      <c r="D47" s="69">
        <v>317518859</v>
      </c>
      <c r="E47" s="69">
        <v>1051560626</v>
      </c>
    </row>
    <row r="48" spans="2:5">
      <c r="B48" s="67" t="s">
        <v>1126</v>
      </c>
      <c r="C48" s="69"/>
      <c r="D48" s="67"/>
      <c r="E48" s="69">
        <v>-6164642</v>
      </c>
    </row>
    <row r="49" spans="2:5">
      <c r="B49" s="67" t="s">
        <v>1127</v>
      </c>
      <c r="C49" s="303"/>
      <c r="D49" s="67"/>
      <c r="E49" s="303">
        <v>0.67</v>
      </c>
    </row>
    <row r="50" spans="2:5">
      <c r="B50" s="67" t="s">
        <v>1128</v>
      </c>
      <c r="C50" s="69"/>
      <c r="D50" s="67"/>
      <c r="E50" s="69">
        <v>-4130310</v>
      </c>
    </row>
    <row r="51" spans="2:5">
      <c r="B51" s="67" t="s">
        <v>1129</v>
      </c>
      <c r="C51" s="69"/>
      <c r="D51" s="67"/>
      <c r="E51" s="69">
        <v>647382219</v>
      </c>
    </row>
    <row r="52" spans="2:5">
      <c r="B52" s="67" t="s">
        <v>1130</v>
      </c>
      <c r="C52" s="69"/>
      <c r="D52" s="67"/>
      <c r="E52" s="69">
        <v>651512529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B398-C116-4812-9F31-D8D2C3B6A97E}">
  <dimension ref="A1:E53"/>
  <sheetViews>
    <sheetView showGridLines="0" topLeftCell="A36" zoomScale="102" zoomScaleNormal="85" workbookViewId="0">
      <selection activeCell="C15" sqref="C15"/>
    </sheetView>
  </sheetViews>
  <sheetFormatPr baseColWidth="10" defaultRowHeight="13"/>
  <cols>
    <col min="1" max="1" width="2.453125" style="170" customWidth="1"/>
    <col min="2" max="2" width="52.6328125" style="170" bestFit="1" customWidth="1"/>
    <col min="3" max="3" width="13.7265625" style="170" customWidth="1"/>
    <col min="4" max="4" width="15.54296875" style="170" customWidth="1"/>
    <col min="5" max="5" width="18.26953125" style="170" customWidth="1"/>
    <col min="6" max="16384" width="10.90625" style="170"/>
  </cols>
  <sheetData>
    <row r="1" spans="1:5" s="49" customFormat="1"/>
    <row r="2" spans="1:5" s="129" customFormat="1" ht="18.5">
      <c r="B2" s="127" t="s">
        <v>1143</v>
      </c>
      <c r="C2" s="195"/>
    </row>
    <row r="3" spans="1:5" s="49" customFormat="1"/>
    <row r="4" spans="1:5">
      <c r="A4" s="49"/>
      <c r="B4" s="51" t="s">
        <v>1131</v>
      </c>
    </row>
    <row r="5" spans="1:5" ht="14.5">
      <c r="A5" s="129"/>
      <c r="B5" s="51" t="s">
        <v>997</v>
      </c>
    </row>
    <row r="6" spans="1:5">
      <c r="A6" s="49"/>
      <c r="B6" s="51" t="s">
        <v>284</v>
      </c>
    </row>
    <row r="8" spans="1:5" ht="42" customHeight="1">
      <c r="B8" s="53" t="s">
        <v>1000</v>
      </c>
      <c r="C8" s="55" t="s">
        <v>1132</v>
      </c>
      <c r="D8" s="55" t="s">
        <v>1124</v>
      </c>
      <c r="E8" s="55" t="s">
        <v>1125</v>
      </c>
    </row>
    <row r="9" spans="1:5">
      <c r="B9" s="56"/>
      <c r="C9" s="58" t="s">
        <v>150</v>
      </c>
      <c r="D9" s="58" t="s">
        <v>150</v>
      </c>
      <c r="E9" s="58" t="s">
        <v>150</v>
      </c>
    </row>
    <row r="10" spans="1:5">
      <c r="B10" s="49"/>
      <c r="C10" s="73"/>
      <c r="D10" s="73"/>
      <c r="E10" s="73"/>
    </row>
    <row r="11" spans="1:5">
      <c r="B11" s="59" t="s">
        <v>152</v>
      </c>
      <c r="C11" s="301"/>
      <c r="D11" s="301"/>
      <c r="E11" s="301"/>
    </row>
    <row r="12" spans="1:5">
      <c r="B12" s="63" t="s">
        <v>582</v>
      </c>
      <c r="C12" s="65">
        <v>683431</v>
      </c>
      <c r="D12" s="65">
        <v>0</v>
      </c>
      <c r="E12" s="65">
        <v>683431</v>
      </c>
    </row>
    <row r="13" spans="1:5">
      <c r="B13" s="63" t="s">
        <v>71</v>
      </c>
      <c r="C13" s="65">
        <v>5164247</v>
      </c>
      <c r="D13" s="65">
        <v>0</v>
      </c>
      <c r="E13" s="65">
        <v>5164247</v>
      </c>
    </row>
    <row r="14" spans="1:5">
      <c r="B14" s="63" t="s">
        <v>620</v>
      </c>
      <c r="C14" s="65">
        <v>15603714</v>
      </c>
      <c r="D14" s="65">
        <v>0</v>
      </c>
      <c r="E14" s="65">
        <v>15603714</v>
      </c>
    </row>
    <row r="15" spans="1:5">
      <c r="B15" s="63" t="s">
        <v>16</v>
      </c>
      <c r="C15" s="65">
        <v>24073261</v>
      </c>
      <c r="D15" s="65">
        <v>0</v>
      </c>
      <c r="E15" s="65">
        <v>24073261</v>
      </c>
    </row>
    <row r="16" spans="1:5" ht="14" customHeight="1">
      <c r="B16" s="63" t="s">
        <v>17</v>
      </c>
      <c r="C16" s="65">
        <v>3612370</v>
      </c>
      <c r="D16" s="65">
        <v>0</v>
      </c>
      <c r="E16" s="65">
        <v>3612370</v>
      </c>
    </row>
    <row r="17" spans="2:5">
      <c r="B17" s="67" t="s">
        <v>111</v>
      </c>
      <c r="C17" s="69">
        <v>49137023</v>
      </c>
      <c r="D17" s="69">
        <v>0</v>
      </c>
      <c r="E17" s="69">
        <v>49137023</v>
      </c>
    </row>
    <row r="18" spans="2:5">
      <c r="B18" s="49"/>
      <c r="C18" s="77"/>
      <c r="D18" s="77"/>
      <c r="E18" s="77"/>
    </row>
    <row r="19" spans="2:5">
      <c r="B19" s="59" t="s">
        <v>153</v>
      </c>
      <c r="C19" s="301"/>
      <c r="D19" s="301"/>
      <c r="E19" s="301"/>
    </row>
    <row r="20" spans="2:5">
      <c r="B20" s="63" t="s">
        <v>448</v>
      </c>
      <c r="C20" s="65">
        <v>87655</v>
      </c>
      <c r="D20" s="65">
        <v>14248036</v>
      </c>
      <c r="E20" s="65">
        <v>14335691</v>
      </c>
    </row>
    <row r="21" spans="2:5">
      <c r="B21" s="63" t="s">
        <v>587</v>
      </c>
      <c r="C21" s="65">
        <v>59564599</v>
      </c>
      <c r="D21" s="65">
        <v>19731983</v>
      </c>
      <c r="E21" s="65">
        <v>79296582</v>
      </c>
    </row>
    <row r="22" spans="2:5" ht="16.5" customHeight="1">
      <c r="B22" s="63" t="s">
        <v>349</v>
      </c>
      <c r="C22" s="65">
        <v>3460468</v>
      </c>
      <c r="D22" s="65">
        <v>0</v>
      </c>
      <c r="E22" s="65">
        <v>3460468</v>
      </c>
    </row>
    <row r="23" spans="2:5" ht="16.5" customHeight="1">
      <c r="B23" s="67" t="s">
        <v>450</v>
      </c>
      <c r="C23" s="69">
        <v>63112722</v>
      </c>
      <c r="D23" s="69">
        <v>33980019</v>
      </c>
      <c r="E23" s="69">
        <v>97092741</v>
      </c>
    </row>
    <row r="24" spans="2:5" ht="16.5" customHeight="1">
      <c r="B24" s="67" t="s">
        <v>154</v>
      </c>
      <c r="C24" s="69">
        <v>112249745</v>
      </c>
      <c r="D24" s="69">
        <v>33980019</v>
      </c>
      <c r="E24" s="69">
        <v>146229764</v>
      </c>
    </row>
    <row r="25" spans="2:5">
      <c r="B25" s="49"/>
      <c r="C25" s="77"/>
      <c r="D25" s="77"/>
      <c r="E25" s="77"/>
    </row>
    <row r="26" spans="2:5" ht="39">
      <c r="B26" s="53" t="s">
        <v>1001</v>
      </c>
      <c r="C26" s="55" t="s">
        <v>1132</v>
      </c>
      <c r="D26" s="55" t="s">
        <v>1124</v>
      </c>
      <c r="E26" s="55" t="s">
        <v>1125</v>
      </c>
    </row>
    <row r="27" spans="2:5">
      <c r="B27" s="56"/>
      <c r="C27" s="58" t="s">
        <v>150</v>
      </c>
      <c r="D27" s="58" t="s">
        <v>150</v>
      </c>
      <c r="E27" s="58" t="s">
        <v>150</v>
      </c>
    </row>
    <row r="28" spans="2:5">
      <c r="B28" s="49"/>
      <c r="C28" s="49"/>
      <c r="D28" s="49"/>
      <c r="E28" s="49"/>
    </row>
    <row r="29" spans="2:5">
      <c r="B29" s="59" t="s">
        <v>1002</v>
      </c>
      <c r="C29" s="301"/>
      <c r="D29" s="301"/>
      <c r="E29" s="301"/>
    </row>
    <row r="30" spans="2:5">
      <c r="B30" s="63" t="s">
        <v>454</v>
      </c>
      <c r="C30" s="65">
        <v>5630154</v>
      </c>
      <c r="D30" s="65">
        <v>0</v>
      </c>
      <c r="E30" s="65">
        <v>5630154</v>
      </c>
    </row>
    <row r="31" spans="2:5" ht="14" customHeight="1">
      <c r="B31" s="63" t="s">
        <v>753</v>
      </c>
      <c r="C31" s="65">
        <v>1361987</v>
      </c>
      <c r="D31" s="65">
        <v>0</v>
      </c>
      <c r="E31" s="65">
        <v>1361987</v>
      </c>
    </row>
    <row r="32" spans="2:5">
      <c r="B32" s="63" t="s">
        <v>451</v>
      </c>
      <c r="C32" s="65">
        <v>27213781</v>
      </c>
      <c r="D32" s="65">
        <v>0</v>
      </c>
      <c r="E32" s="65">
        <v>27213781</v>
      </c>
    </row>
    <row r="33" spans="2:5">
      <c r="B33" s="63" t="s">
        <v>18</v>
      </c>
      <c r="C33" s="65">
        <v>925241</v>
      </c>
      <c r="D33" s="65">
        <v>0</v>
      </c>
      <c r="E33" s="65">
        <v>925241</v>
      </c>
    </row>
    <row r="34" spans="2:5">
      <c r="B34" s="63" t="s">
        <v>452</v>
      </c>
      <c r="C34" s="65">
        <v>1113422</v>
      </c>
      <c r="D34" s="65">
        <v>0</v>
      </c>
      <c r="E34" s="65">
        <v>1113422</v>
      </c>
    </row>
    <row r="35" spans="2:5">
      <c r="B35" s="63" t="s">
        <v>186</v>
      </c>
      <c r="C35" s="65">
        <v>847634</v>
      </c>
      <c r="D35" s="65">
        <v>929013</v>
      </c>
      <c r="E35" s="65">
        <v>1776647</v>
      </c>
    </row>
    <row r="36" spans="2:5">
      <c r="B36" s="67" t="s">
        <v>590</v>
      </c>
      <c r="C36" s="69">
        <v>37092219</v>
      </c>
      <c r="D36" s="69">
        <v>929013</v>
      </c>
      <c r="E36" s="69">
        <v>38021232</v>
      </c>
    </row>
    <row r="37" spans="2:5">
      <c r="B37" s="49"/>
      <c r="C37" s="49"/>
      <c r="D37" s="49"/>
      <c r="E37" s="49"/>
    </row>
    <row r="38" spans="2:5">
      <c r="B38" s="59" t="s">
        <v>1003</v>
      </c>
      <c r="C38" s="301"/>
      <c r="D38" s="301"/>
      <c r="E38" s="301"/>
    </row>
    <row r="39" spans="2:5">
      <c r="B39" s="63" t="s">
        <v>453</v>
      </c>
      <c r="C39" s="65">
        <v>11474375</v>
      </c>
      <c r="D39" s="65">
        <v>0</v>
      </c>
      <c r="E39" s="65">
        <v>11474375</v>
      </c>
    </row>
    <row r="40" spans="2:5">
      <c r="B40" s="63" t="s">
        <v>754</v>
      </c>
      <c r="C40" s="65">
        <v>51287284</v>
      </c>
      <c r="D40" s="65">
        <v>0</v>
      </c>
      <c r="E40" s="65">
        <v>51287284</v>
      </c>
    </row>
    <row r="41" spans="2:5">
      <c r="B41" s="63" t="s">
        <v>455</v>
      </c>
      <c r="C41" s="65">
        <v>547292</v>
      </c>
      <c r="D41" s="65">
        <v>0</v>
      </c>
      <c r="E41" s="65">
        <v>547292</v>
      </c>
    </row>
    <row r="42" spans="2:5">
      <c r="B42" s="63" t="s">
        <v>456</v>
      </c>
      <c r="C42" s="65">
        <v>833199</v>
      </c>
      <c r="D42" s="65">
        <v>0</v>
      </c>
      <c r="E42" s="65">
        <v>833199</v>
      </c>
    </row>
    <row r="43" spans="2:5">
      <c r="B43" s="67" t="s">
        <v>591</v>
      </c>
      <c r="C43" s="69">
        <v>64142150</v>
      </c>
      <c r="D43" s="69">
        <v>0</v>
      </c>
      <c r="E43" s="69">
        <v>64142150</v>
      </c>
    </row>
    <row r="44" spans="2:5">
      <c r="B44" s="67" t="s">
        <v>1004</v>
      </c>
      <c r="C44" s="69">
        <v>101234369</v>
      </c>
      <c r="D44" s="69">
        <v>929013</v>
      </c>
      <c r="E44" s="69">
        <v>102163382</v>
      </c>
    </row>
    <row r="45" spans="2:5">
      <c r="B45" s="49"/>
      <c r="C45" s="49"/>
      <c r="D45" s="49"/>
      <c r="E45" s="49"/>
    </row>
    <row r="46" spans="2:5">
      <c r="B46" s="67" t="s">
        <v>1005</v>
      </c>
      <c r="C46" s="69">
        <v>11015376</v>
      </c>
      <c r="D46" s="69">
        <v>33051006</v>
      </c>
      <c r="E46" s="69">
        <v>44066382</v>
      </c>
    </row>
    <row r="47" spans="2:5">
      <c r="B47" s="67" t="s">
        <v>1006</v>
      </c>
      <c r="C47" s="69">
        <v>112249745</v>
      </c>
      <c r="D47" s="69">
        <v>33980019</v>
      </c>
      <c r="E47" s="69">
        <v>146229764</v>
      </c>
    </row>
    <row r="48" spans="2:5">
      <c r="B48" s="49"/>
      <c r="C48" s="49"/>
      <c r="D48" s="49"/>
      <c r="E48" s="49"/>
    </row>
    <row r="49" spans="2:5">
      <c r="B49" s="304" t="s">
        <v>1126</v>
      </c>
      <c r="C49" s="198"/>
      <c r="D49" s="198"/>
      <c r="E49" s="198">
        <v>44066382</v>
      </c>
    </row>
    <row r="50" spans="2:5">
      <c r="B50" s="304" t="s">
        <v>1127</v>
      </c>
      <c r="C50" s="305"/>
      <c r="D50" s="305"/>
      <c r="E50" s="305">
        <v>1</v>
      </c>
    </row>
    <row r="51" spans="2:5">
      <c r="B51" s="304" t="s">
        <v>1133</v>
      </c>
      <c r="C51" s="198"/>
      <c r="D51" s="198"/>
      <c r="E51" s="198">
        <v>44066382</v>
      </c>
    </row>
    <row r="52" spans="2:5">
      <c r="B52" s="304" t="s">
        <v>1129</v>
      </c>
      <c r="C52" s="198"/>
      <c r="D52" s="198"/>
      <c r="E52" s="198">
        <v>91525671</v>
      </c>
    </row>
    <row r="53" spans="2:5">
      <c r="B53" s="304" t="s">
        <v>1130</v>
      </c>
      <c r="C53" s="198"/>
      <c r="D53" s="198"/>
      <c r="E53" s="198">
        <v>47459289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0DB-EF37-487C-B8B4-9E66D0C6F705}">
  <dimension ref="B1:E53"/>
  <sheetViews>
    <sheetView showGridLines="0" topLeftCell="A37" zoomScale="99" zoomScaleNormal="145" workbookViewId="0">
      <selection activeCell="E13" sqref="E13"/>
    </sheetView>
  </sheetViews>
  <sheetFormatPr baseColWidth="10" defaultColWidth="11.453125" defaultRowHeight="13"/>
  <cols>
    <col min="1" max="1" width="1.7265625" style="49" customWidth="1"/>
    <col min="2" max="2" width="59.54296875" style="49" customWidth="1"/>
    <col min="3" max="3" width="24.81640625" style="49" bestFit="1" customWidth="1"/>
    <col min="4" max="4" width="19.7265625" style="49" bestFit="1" customWidth="1"/>
    <col min="5" max="5" width="23.7265625" style="49" customWidth="1"/>
    <col min="6" max="16384" width="11.453125" style="49"/>
  </cols>
  <sheetData>
    <row r="1" spans="2:5" ht="5.15" customHeight="1">
      <c r="B1" s="51"/>
    </row>
    <row r="2" spans="2:5" s="129" customFormat="1" ht="18.5">
      <c r="B2" s="127" t="s">
        <v>1086</v>
      </c>
      <c r="C2" s="195"/>
    </row>
    <row r="3" spans="2:5" ht="6" customHeight="1"/>
    <row r="4" spans="2:5" s="52" customFormat="1">
      <c r="B4" s="217" t="s">
        <v>371</v>
      </c>
      <c r="C4" s="55">
        <v>45382</v>
      </c>
      <c r="D4" s="55">
        <v>45291</v>
      </c>
      <c r="E4" s="49"/>
    </row>
    <row r="5" spans="2:5" s="52" customFormat="1">
      <c r="B5" s="221" t="s">
        <v>372</v>
      </c>
      <c r="C5" s="58" t="s">
        <v>150</v>
      </c>
      <c r="D5" s="58" t="s">
        <v>150</v>
      </c>
      <c r="E5" s="49"/>
    </row>
    <row r="6" spans="2:5">
      <c r="B6" s="63" t="s">
        <v>275</v>
      </c>
      <c r="C6" s="65">
        <v>162806614</v>
      </c>
      <c r="D6" s="65">
        <v>125838011</v>
      </c>
    </row>
    <row r="7" spans="2:5">
      <c r="B7" s="63" t="s">
        <v>276</v>
      </c>
      <c r="C7" s="65">
        <v>741855389</v>
      </c>
      <c r="D7" s="65">
        <v>674062098</v>
      </c>
    </row>
    <row r="8" spans="2:5">
      <c r="B8" s="63" t="s">
        <v>277</v>
      </c>
      <c r="C8" s="65">
        <v>1094149026</v>
      </c>
      <c r="D8" s="65">
        <v>990305858</v>
      </c>
    </row>
    <row r="9" spans="2:5">
      <c r="B9" s="63" t="s">
        <v>278</v>
      </c>
      <c r="C9" s="65">
        <v>436828714</v>
      </c>
      <c r="D9" s="65">
        <v>368718840</v>
      </c>
    </row>
    <row r="10" spans="2:5">
      <c r="B10" s="63" t="s">
        <v>162</v>
      </c>
      <c r="C10" s="65">
        <v>113318900</v>
      </c>
      <c r="D10" s="65">
        <v>87517212</v>
      </c>
    </row>
    <row r="11" spans="2:5">
      <c r="B11" s="63" t="s">
        <v>279</v>
      </c>
      <c r="C11" s="65">
        <v>301612061</v>
      </c>
      <c r="D11" s="65">
        <v>246524592</v>
      </c>
    </row>
    <row r="12" spans="2:5">
      <c r="B12" s="63" t="s">
        <v>280</v>
      </c>
      <c r="C12" s="65">
        <v>2850874</v>
      </c>
      <c r="D12" s="65">
        <v>2160412</v>
      </c>
    </row>
    <row r="13" spans="2:5">
      <c r="B13" s="63" t="s">
        <v>281</v>
      </c>
      <c r="C13" s="65">
        <v>214666497</v>
      </c>
      <c r="D13" s="65">
        <v>195217507</v>
      </c>
    </row>
    <row r="14" spans="2:5">
      <c r="B14" s="63" t="s">
        <v>758</v>
      </c>
      <c r="C14" s="65">
        <v>1033485487</v>
      </c>
      <c r="D14" s="65">
        <v>1045110860</v>
      </c>
    </row>
    <row r="15" spans="2:5">
      <c r="B15" s="63" t="s">
        <v>160</v>
      </c>
      <c r="C15" s="65">
        <v>9162134</v>
      </c>
      <c r="D15" s="65">
        <v>7667329</v>
      </c>
      <c r="E15" s="77"/>
    </row>
    <row r="16" spans="2:5">
      <c r="B16" s="306" t="s">
        <v>161</v>
      </c>
      <c r="C16" s="69">
        <f>+SUM(C6:C15)</f>
        <v>4110735696</v>
      </c>
      <c r="D16" s="69">
        <f>+SUM(D6:D15)</f>
        <v>3743122719</v>
      </c>
    </row>
    <row r="17" spans="2:4" ht="6" customHeight="1"/>
    <row r="18" spans="2:4" s="52" customFormat="1">
      <c r="B18" s="217" t="s">
        <v>373</v>
      </c>
      <c r="C18" s="55">
        <v>45382</v>
      </c>
      <c r="D18" s="55">
        <v>45291</v>
      </c>
    </row>
    <row r="19" spans="2:4" s="52" customFormat="1">
      <c r="B19" s="221" t="s">
        <v>374</v>
      </c>
      <c r="C19" s="58" t="s">
        <v>150</v>
      </c>
      <c r="D19" s="58" t="s">
        <v>150</v>
      </c>
    </row>
    <row r="20" spans="2:4">
      <c r="B20" s="63" t="s">
        <v>275</v>
      </c>
      <c r="C20" s="65">
        <v>162806614</v>
      </c>
      <c r="D20" s="65">
        <v>125838011</v>
      </c>
    </row>
    <row r="21" spans="2:4">
      <c r="B21" s="63" t="s">
        <v>276</v>
      </c>
      <c r="C21" s="65">
        <v>741855389</v>
      </c>
      <c r="D21" s="65">
        <v>674062098</v>
      </c>
    </row>
    <row r="22" spans="2:4">
      <c r="B22" s="63" t="s">
        <v>277</v>
      </c>
      <c r="C22" s="65">
        <v>1794915496</v>
      </c>
      <c r="D22" s="65">
        <v>1586974114</v>
      </c>
    </row>
    <row r="23" spans="2:4">
      <c r="B23" s="63" t="s">
        <v>278</v>
      </c>
      <c r="C23" s="65">
        <v>1143427484</v>
      </c>
      <c r="D23" s="65">
        <v>973118819</v>
      </c>
    </row>
    <row r="24" spans="2:4">
      <c r="B24" s="63" t="s">
        <v>162</v>
      </c>
      <c r="C24" s="65">
        <v>276765829</v>
      </c>
      <c r="D24" s="65">
        <v>223568750</v>
      </c>
    </row>
    <row r="25" spans="2:4">
      <c r="B25" s="63" t="s">
        <v>279</v>
      </c>
      <c r="C25" s="65">
        <v>1085759153</v>
      </c>
      <c r="D25" s="65">
        <v>940636357</v>
      </c>
    </row>
    <row r="26" spans="2:4">
      <c r="B26" s="63" t="s">
        <v>280</v>
      </c>
      <c r="C26" s="65">
        <v>10031276</v>
      </c>
      <c r="D26" s="65">
        <v>8213362</v>
      </c>
    </row>
    <row r="27" spans="2:4">
      <c r="B27" s="63" t="s">
        <v>281</v>
      </c>
      <c r="C27" s="65">
        <v>453049564</v>
      </c>
      <c r="D27" s="65">
        <v>448118627</v>
      </c>
    </row>
    <row r="28" spans="2:4">
      <c r="B28" s="63" t="s">
        <v>758</v>
      </c>
      <c r="C28" s="65">
        <v>1722891963</v>
      </c>
      <c r="D28" s="65">
        <v>1657519367</v>
      </c>
    </row>
    <row r="29" spans="2:4">
      <c r="B29" s="63" t="s">
        <v>160</v>
      </c>
      <c r="C29" s="65">
        <v>16047794</v>
      </c>
      <c r="D29" s="65">
        <v>14242511</v>
      </c>
    </row>
    <row r="30" spans="2:4">
      <c r="B30" s="306" t="s">
        <v>161</v>
      </c>
      <c r="C30" s="69">
        <f>+SUM(C20:C29)</f>
        <v>7407550562</v>
      </c>
      <c r="D30" s="69">
        <f>+SUM(D20:D29)</f>
        <v>6652292016</v>
      </c>
    </row>
    <row r="31" spans="2:4" ht="6" customHeight="1"/>
    <row r="32" spans="2:4" s="52" customFormat="1">
      <c r="B32" s="217" t="s">
        <v>375</v>
      </c>
      <c r="C32" s="55">
        <v>45382</v>
      </c>
      <c r="D32" s="55">
        <v>45291</v>
      </c>
    </row>
    <row r="33" spans="2:5" s="52" customFormat="1">
      <c r="B33" s="221" t="s">
        <v>378</v>
      </c>
      <c r="C33" s="58" t="s">
        <v>150</v>
      </c>
      <c r="D33" s="58" t="s">
        <v>150</v>
      </c>
      <c r="E33" s="289"/>
    </row>
    <row r="34" spans="2:5">
      <c r="B34" s="118" t="s">
        <v>277</v>
      </c>
      <c r="C34" s="65">
        <v>-700766470</v>
      </c>
      <c r="D34" s="65">
        <v>-596668256</v>
      </c>
    </row>
    <row r="35" spans="2:5">
      <c r="B35" s="63" t="s">
        <v>278</v>
      </c>
      <c r="C35" s="65">
        <v>-706598770</v>
      </c>
      <c r="D35" s="65">
        <v>-604399979</v>
      </c>
    </row>
    <row r="36" spans="2:5">
      <c r="B36" s="63" t="s">
        <v>162</v>
      </c>
      <c r="C36" s="65">
        <v>-163446929</v>
      </c>
      <c r="D36" s="65">
        <v>-136051538</v>
      </c>
    </row>
    <row r="37" spans="2:5">
      <c r="B37" s="63" t="s">
        <v>279</v>
      </c>
      <c r="C37" s="65">
        <v>-784147092</v>
      </c>
      <c r="D37" s="65">
        <v>-694111765</v>
      </c>
    </row>
    <row r="38" spans="2:5">
      <c r="B38" s="63" t="s">
        <v>280</v>
      </c>
      <c r="C38" s="65">
        <v>-7180402</v>
      </c>
      <c r="D38" s="65">
        <v>-6052950</v>
      </c>
    </row>
    <row r="39" spans="2:5">
      <c r="B39" s="63" t="s">
        <v>163</v>
      </c>
      <c r="C39" s="65">
        <v>-238383067</v>
      </c>
      <c r="D39" s="65">
        <v>-252901120</v>
      </c>
    </row>
    <row r="40" spans="2:5">
      <c r="B40" s="63" t="s">
        <v>758</v>
      </c>
      <c r="C40" s="65">
        <v>-689406476</v>
      </c>
      <c r="D40" s="65">
        <v>-612408507</v>
      </c>
    </row>
    <row r="41" spans="2:5">
      <c r="B41" s="63" t="s">
        <v>160</v>
      </c>
      <c r="C41" s="65">
        <v>-6885660</v>
      </c>
      <c r="D41" s="65">
        <v>-6575182</v>
      </c>
    </row>
    <row r="42" spans="2:5">
      <c r="B42" s="306" t="s">
        <v>161</v>
      </c>
      <c r="C42" s="69">
        <f>+SUM(C34:C41)</f>
        <v>-3296814866</v>
      </c>
      <c r="D42" s="69">
        <f>+SUM(D34:D41)</f>
        <v>-2909169297</v>
      </c>
    </row>
    <row r="44" spans="2:5" ht="6" customHeight="1"/>
    <row r="45" spans="2:5" s="52" customFormat="1" ht="26">
      <c r="B45" s="233" t="s">
        <v>164</v>
      </c>
      <c r="C45" s="171" t="s">
        <v>165</v>
      </c>
      <c r="D45" s="171" t="s">
        <v>166</v>
      </c>
      <c r="E45" s="171" t="s">
        <v>831</v>
      </c>
    </row>
    <row r="46" spans="2:5">
      <c r="B46" s="63" t="s">
        <v>167</v>
      </c>
      <c r="C46" s="307" t="s">
        <v>242</v>
      </c>
      <c r="D46" s="65">
        <v>25</v>
      </c>
      <c r="E46" s="65">
        <v>60</v>
      </c>
    </row>
    <row r="47" spans="2:5">
      <c r="B47" s="63" t="s">
        <v>168</v>
      </c>
      <c r="C47" s="307" t="s">
        <v>242</v>
      </c>
      <c r="D47" s="65">
        <v>7</v>
      </c>
      <c r="E47" s="65">
        <v>20</v>
      </c>
    </row>
    <row r="48" spans="2:5">
      <c r="B48" s="63" t="s">
        <v>169</v>
      </c>
      <c r="C48" s="307" t="s">
        <v>242</v>
      </c>
      <c r="D48" s="65">
        <v>3</v>
      </c>
      <c r="E48" s="65">
        <v>7</v>
      </c>
    </row>
    <row r="49" spans="2:5">
      <c r="B49" s="63" t="s">
        <v>1252</v>
      </c>
      <c r="C49" s="307" t="s">
        <v>242</v>
      </c>
      <c r="D49" s="65">
        <v>7</v>
      </c>
      <c r="E49" s="65">
        <v>15</v>
      </c>
    </row>
    <row r="50" spans="2:5">
      <c r="B50" s="63" t="s">
        <v>107</v>
      </c>
      <c r="C50" s="307" t="s">
        <v>242</v>
      </c>
      <c r="D50" s="65">
        <v>1</v>
      </c>
      <c r="E50" s="65">
        <v>5</v>
      </c>
    </row>
    <row r="51" spans="2:5">
      <c r="B51" s="63" t="s">
        <v>108</v>
      </c>
      <c r="C51" s="307" t="s">
        <v>242</v>
      </c>
      <c r="D51" s="879" t="s">
        <v>610</v>
      </c>
      <c r="E51" s="880"/>
    </row>
    <row r="52" spans="2:5">
      <c r="B52" s="63" t="s">
        <v>109</v>
      </c>
      <c r="C52" s="307" t="s">
        <v>242</v>
      </c>
      <c r="D52" s="65">
        <v>3</v>
      </c>
      <c r="E52" s="65">
        <v>15</v>
      </c>
    </row>
    <row r="53" spans="2:5">
      <c r="B53" s="63" t="s">
        <v>796</v>
      </c>
      <c r="C53" s="307" t="s">
        <v>242</v>
      </c>
      <c r="D53" s="291" t="s">
        <v>1287</v>
      </c>
      <c r="E53" s="65">
        <v>34</v>
      </c>
    </row>
  </sheetData>
  <mergeCells count="1">
    <mergeCell ref="D51:E51"/>
  </mergeCells>
  <pageMargins left="0.75" right="0.75" top="1" bottom="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9CD1-4C88-4AF9-849B-3EE89CF910AC}">
  <sheetPr>
    <pageSetUpPr fitToPage="1"/>
  </sheetPr>
  <dimension ref="B1:AE36"/>
  <sheetViews>
    <sheetView showGridLines="0" zoomScale="70" zoomScaleNormal="100" workbookViewId="0">
      <pane xSplit="4" ySplit="3" topLeftCell="E16" activePane="bottomRight" state="frozen"/>
      <selection activeCell="C18" sqref="C18"/>
      <selection pane="topRight" activeCell="C18" sqref="C18"/>
      <selection pane="bottomLeft" activeCell="C18" sqref="C18"/>
      <selection pane="bottomRight" activeCell="P21" sqref="P21"/>
    </sheetView>
  </sheetViews>
  <sheetFormatPr baseColWidth="10" defaultColWidth="11.453125" defaultRowHeight="10.5"/>
  <cols>
    <col min="1" max="1" width="1.7265625" style="308" customWidth="1"/>
    <col min="2" max="2" width="3.81640625" style="308" customWidth="1"/>
    <col min="3" max="3" width="11.26953125" style="308" customWidth="1"/>
    <col min="4" max="4" width="36.26953125" style="308" customWidth="1"/>
    <col min="5" max="5" width="15.54296875" style="308" customWidth="1"/>
    <col min="6" max="6" width="17" style="308" customWidth="1"/>
    <col min="7" max="14" width="15.54296875" style="308" customWidth="1"/>
    <col min="15" max="15" width="16.1796875" style="308" customWidth="1"/>
    <col min="16" max="16384" width="11.453125" style="308"/>
  </cols>
  <sheetData>
    <row r="1" spans="2:31" ht="5.15" customHeight="1"/>
    <row r="2" spans="2:31" ht="18.5">
      <c r="B2" s="127" t="s">
        <v>1087</v>
      </c>
      <c r="D2" s="213"/>
      <c r="E2" s="195"/>
      <c r="F2" s="309"/>
      <c r="G2" s="309"/>
      <c r="H2" s="310"/>
      <c r="I2" s="310"/>
      <c r="J2" s="310"/>
      <c r="K2" s="310"/>
      <c r="L2" s="310"/>
      <c r="M2" s="310"/>
      <c r="N2" s="310"/>
    </row>
    <row r="3" spans="2:31" ht="5.15" customHeight="1">
      <c r="E3" s="311"/>
      <c r="F3" s="311"/>
      <c r="G3" s="311"/>
      <c r="H3" s="311"/>
      <c r="I3" s="311"/>
      <c r="J3" s="311"/>
      <c r="K3" s="311"/>
      <c r="L3" s="311"/>
      <c r="M3" s="311"/>
    </row>
    <row r="4" spans="2:31" ht="53.5" customHeight="1">
      <c r="B4" s="884" t="s">
        <v>1288</v>
      </c>
      <c r="C4" s="885"/>
      <c r="D4" s="886"/>
      <c r="E4" s="312" t="s">
        <v>288</v>
      </c>
      <c r="F4" s="312" t="s">
        <v>289</v>
      </c>
      <c r="G4" s="312" t="s">
        <v>290</v>
      </c>
      <c r="H4" s="312" t="s">
        <v>291</v>
      </c>
      <c r="I4" s="312" t="s">
        <v>292</v>
      </c>
      <c r="J4" s="312" t="s">
        <v>125</v>
      </c>
      <c r="K4" s="312" t="s">
        <v>126</v>
      </c>
      <c r="L4" s="312" t="s">
        <v>129</v>
      </c>
      <c r="M4" s="312" t="s">
        <v>988</v>
      </c>
      <c r="N4" s="312" t="s">
        <v>696</v>
      </c>
      <c r="O4" s="312" t="s">
        <v>697</v>
      </c>
    </row>
    <row r="5" spans="2:31" ht="13">
      <c r="B5" s="887" t="s">
        <v>1168</v>
      </c>
      <c r="C5" s="888"/>
      <c r="D5" s="889"/>
      <c r="E5" s="313">
        <v>125838011</v>
      </c>
      <c r="F5" s="313">
        <v>674062098</v>
      </c>
      <c r="G5" s="313">
        <v>990305858</v>
      </c>
      <c r="H5" s="313">
        <v>368718840</v>
      </c>
      <c r="I5" s="313">
        <v>87517212</v>
      </c>
      <c r="J5" s="313">
        <v>246524592</v>
      </c>
      <c r="K5" s="313">
        <v>2160412</v>
      </c>
      <c r="L5" s="313">
        <v>195217507</v>
      </c>
      <c r="M5" s="313">
        <v>1045110860</v>
      </c>
      <c r="N5" s="313">
        <v>7667329</v>
      </c>
      <c r="O5" s="313">
        <v>3743122719</v>
      </c>
    </row>
    <row r="6" spans="2:31" ht="13">
      <c r="B6" s="897" t="s">
        <v>175</v>
      </c>
      <c r="C6" s="887" t="s">
        <v>100</v>
      </c>
      <c r="D6" s="889"/>
      <c r="E6" s="313">
        <v>36874875</v>
      </c>
      <c r="F6" s="313">
        <v>0</v>
      </c>
      <c r="G6" s="313">
        <v>2216885</v>
      </c>
      <c r="H6" s="313">
        <v>10063943</v>
      </c>
      <c r="I6" s="313">
        <v>4261189</v>
      </c>
      <c r="J6" s="313">
        <v>3886144</v>
      </c>
      <c r="K6" s="313">
        <v>0</v>
      </c>
      <c r="L6" s="313">
        <v>6010805</v>
      </c>
      <c r="M6" s="313">
        <v>25109918</v>
      </c>
      <c r="N6" s="313">
        <v>0</v>
      </c>
      <c r="O6" s="313">
        <v>88423759</v>
      </c>
    </row>
    <row r="7" spans="2:31" ht="13">
      <c r="B7" s="898"/>
      <c r="C7" s="893" t="s">
        <v>1052</v>
      </c>
      <c r="D7" s="894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</row>
    <row r="8" spans="2:31" ht="13">
      <c r="B8" s="898"/>
      <c r="C8" s="887" t="s">
        <v>694</v>
      </c>
      <c r="D8" s="889"/>
      <c r="E8" s="313">
        <v>-281937</v>
      </c>
      <c r="F8" s="313">
        <v>0</v>
      </c>
      <c r="G8" s="313">
        <v>0</v>
      </c>
      <c r="H8" s="313">
        <v>0</v>
      </c>
      <c r="I8" s="313">
        <v>0</v>
      </c>
      <c r="J8" s="313">
        <v>0</v>
      </c>
      <c r="K8" s="313">
        <v>0</v>
      </c>
      <c r="L8" s="313">
        <v>0</v>
      </c>
      <c r="M8" s="313">
        <v>0</v>
      </c>
      <c r="N8" s="313">
        <v>0</v>
      </c>
      <c r="O8" s="313">
        <v>-281937</v>
      </c>
    </row>
    <row r="9" spans="2:31" ht="13">
      <c r="B9" s="898"/>
      <c r="C9" s="887" t="s">
        <v>332</v>
      </c>
      <c r="D9" s="889"/>
      <c r="E9" s="313">
        <v>-133171</v>
      </c>
      <c r="F9" s="313">
        <v>0</v>
      </c>
      <c r="G9" s="313">
        <v>-938293</v>
      </c>
      <c r="H9" s="313">
        <v>-304868</v>
      </c>
      <c r="I9" s="313">
        <v>-3853</v>
      </c>
      <c r="J9" s="313">
        <v>-1303</v>
      </c>
      <c r="K9" s="313">
        <v>0</v>
      </c>
      <c r="L9" s="313">
        <v>-22585</v>
      </c>
      <c r="M9" s="313">
        <v>-50947771</v>
      </c>
      <c r="N9" s="313">
        <v>-24538</v>
      </c>
      <c r="O9" s="313">
        <v>-52376382</v>
      </c>
    </row>
    <row r="10" spans="2:31" ht="13">
      <c r="B10" s="898"/>
      <c r="C10" s="887" t="s">
        <v>130</v>
      </c>
      <c r="D10" s="889"/>
      <c r="E10" s="314">
        <v>0</v>
      </c>
      <c r="F10" s="314">
        <v>0</v>
      </c>
      <c r="G10" s="313">
        <v>-12697126</v>
      </c>
      <c r="H10" s="313">
        <v>-18227116</v>
      </c>
      <c r="I10" s="313">
        <v>-6232700</v>
      </c>
      <c r="J10" s="313">
        <v>-8752594</v>
      </c>
      <c r="K10" s="313">
        <v>-130998</v>
      </c>
      <c r="L10" s="313">
        <v>-10501146</v>
      </c>
      <c r="M10" s="313">
        <v>-45483661</v>
      </c>
      <c r="N10" s="313">
        <v>-310477</v>
      </c>
      <c r="O10" s="313">
        <v>-102335818</v>
      </c>
      <c r="P10" s="315"/>
      <c r="Q10" s="315"/>
      <c r="R10" s="316"/>
      <c r="S10" s="317"/>
      <c r="T10" s="315"/>
      <c r="U10" s="315"/>
      <c r="V10" s="316"/>
      <c r="W10" s="317"/>
      <c r="X10" s="315"/>
      <c r="Y10" s="315"/>
      <c r="Z10" s="316"/>
      <c r="AA10" s="317"/>
      <c r="AB10" s="315"/>
      <c r="AC10" s="315"/>
      <c r="AD10" s="316"/>
      <c r="AE10" s="317"/>
    </row>
    <row r="11" spans="2:31" ht="13">
      <c r="B11" s="898"/>
      <c r="C11" s="887" t="s">
        <v>356</v>
      </c>
      <c r="D11" s="889"/>
      <c r="E11" s="313">
        <v>8727524</v>
      </c>
      <c r="F11" s="313">
        <v>33116467</v>
      </c>
      <c r="G11" s="313">
        <v>54887399</v>
      </c>
      <c r="H11" s="313">
        <v>24226052</v>
      </c>
      <c r="I11" s="313">
        <v>4367676</v>
      </c>
      <c r="J11" s="313">
        <v>7837156</v>
      </c>
      <c r="K11" s="313">
        <v>125073</v>
      </c>
      <c r="L11" s="313">
        <v>18329158</v>
      </c>
      <c r="M11" s="313">
        <v>55075259</v>
      </c>
      <c r="N11" s="313">
        <v>148738</v>
      </c>
      <c r="O11" s="313">
        <v>206840502</v>
      </c>
    </row>
    <row r="12" spans="2:31" ht="13">
      <c r="B12" s="898"/>
      <c r="C12" s="900" t="s">
        <v>862</v>
      </c>
      <c r="D12" s="901"/>
      <c r="E12" s="313">
        <v>0</v>
      </c>
      <c r="F12" s="313">
        <v>0</v>
      </c>
      <c r="G12" s="313">
        <v>0</v>
      </c>
      <c r="H12" s="313">
        <v>0</v>
      </c>
      <c r="I12" s="313">
        <v>0</v>
      </c>
      <c r="J12" s="313">
        <v>0</v>
      </c>
      <c r="K12" s="313">
        <v>0</v>
      </c>
      <c r="L12" s="313">
        <v>0</v>
      </c>
      <c r="M12" s="313">
        <v>4620882</v>
      </c>
      <c r="N12" s="313">
        <v>0</v>
      </c>
      <c r="O12" s="313">
        <v>4620882</v>
      </c>
    </row>
    <row r="13" spans="2:31" ht="13">
      <c r="B13" s="898"/>
      <c r="C13" s="900" t="s">
        <v>990</v>
      </c>
      <c r="D13" s="901"/>
      <c r="E13" s="313">
        <v>-12544553</v>
      </c>
      <c r="F13" s="313">
        <v>0</v>
      </c>
      <c r="G13" s="313">
        <v>1351422</v>
      </c>
      <c r="H13" s="313">
        <v>1130805</v>
      </c>
      <c r="I13" s="313">
        <v>3014383</v>
      </c>
      <c r="J13" s="313">
        <v>5138522</v>
      </c>
      <c r="K13" s="313">
        <v>0</v>
      </c>
      <c r="L13" s="313">
        <v>1205850</v>
      </c>
      <c r="M13" s="313">
        <v>0</v>
      </c>
      <c r="N13" s="313">
        <v>703571</v>
      </c>
      <c r="O13" s="313">
        <v>0</v>
      </c>
    </row>
    <row r="14" spans="2:31" ht="13">
      <c r="B14" s="898"/>
      <c r="C14" s="887" t="s">
        <v>732</v>
      </c>
      <c r="D14" s="889"/>
      <c r="E14" s="313">
        <v>4325865</v>
      </c>
      <c r="F14" s="313">
        <v>34676824</v>
      </c>
      <c r="G14" s="313">
        <v>59022881</v>
      </c>
      <c r="H14" s="313">
        <v>51221058</v>
      </c>
      <c r="I14" s="313">
        <v>20394993</v>
      </c>
      <c r="J14" s="313">
        <v>46979544</v>
      </c>
      <c r="K14" s="313">
        <v>696387</v>
      </c>
      <c r="L14" s="313">
        <v>4426908</v>
      </c>
      <c r="M14" s="313">
        <v>0</v>
      </c>
      <c r="N14" s="313">
        <v>977511</v>
      </c>
      <c r="O14" s="313">
        <v>222721971</v>
      </c>
    </row>
    <row r="15" spans="2:31" ht="23" customHeight="1">
      <c r="B15" s="899"/>
      <c r="C15" s="318" t="s">
        <v>104</v>
      </c>
      <c r="D15" s="319"/>
      <c r="E15" s="69">
        <v>36968603</v>
      </c>
      <c r="F15" s="69">
        <v>67793291</v>
      </c>
      <c r="G15" s="69">
        <v>103843168</v>
      </c>
      <c r="H15" s="69">
        <v>68109874</v>
      </c>
      <c r="I15" s="69">
        <v>25801688</v>
      </c>
      <c r="J15" s="69">
        <v>55087469</v>
      </c>
      <c r="K15" s="69">
        <v>690462</v>
      </c>
      <c r="L15" s="69">
        <v>19448990</v>
      </c>
      <c r="M15" s="69">
        <v>-11625373</v>
      </c>
      <c r="N15" s="69">
        <v>1494805</v>
      </c>
      <c r="O15" s="69">
        <v>367612977</v>
      </c>
    </row>
    <row r="16" spans="2:31" ht="13">
      <c r="B16" s="881" t="s">
        <v>1289</v>
      </c>
      <c r="C16" s="882"/>
      <c r="D16" s="883"/>
      <c r="E16" s="69">
        <v>162806614</v>
      </c>
      <c r="F16" s="69">
        <v>741855389</v>
      </c>
      <c r="G16" s="69">
        <v>1094149026</v>
      </c>
      <c r="H16" s="69">
        <v>436828714</v>
      </c>
      <c r="I16" s="69">
        <v>113318900</v>
      </c>
      <c r="J16" s="69">
        <v>301612061</v>
      </c>
      <c r="K16" s="69">
        <v>2850874</v>
      </c>
      <c r="L16" s="69">
        <v>214666497</v>
      </c>
      <c r="M16" s="69">
        <v>1033485487</v>
      </c>
      <c r="N16" s="69">
        <v>9162134</v>
      </c>
      <c r="O16" s="69">
        <v>4110735696</v>
      </c>
    </row>
    <row r="17" spans="2:15" ht="13" customHeight="1">
      <c r="B17" s="320"/>
      <c r="C17" s="320"/>
      <c r="D17" s="320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</row>
    <row r="18" spans="2:15" ht="52" customHeight="1">
      <c r="B18" s="884" t="s">
        <v>1167</v>
      </c>
      <c r="C18" s="885"/>
      <c r="D18" s="886"/>
      <c r="E18" s="312" t="s">
        <v>288</v>
      </c>
      <c r="F18" s="312" t="s">
        <v>289</v>
      </c>
      <c r="G18" s="312" t="s">
        <v>290</v>
      </c>
      <c r="H18" s="312" t="s">
        <v>291</v>
      </c>
      <c r="I18" s="312" t="s">
        <v>292</v>
      </c>
      <c r="J18" s="312" t="s">
        <v>125</v>
      </c>
      <c r="K18" s="312" t="s">
        <v>126</v>
      </c>
      <c r="L18" s="312" t="s">
        <v>129</v>
      </c>
      <c r="M18" s="312" t="s">
        <v>988</v>
      </c>
      <c r="N18" s="312" t="s">
        <v>696</v>
      </c>
      <c r="O18" s="312" t="s">
        <v>697</v>
      </c>
    </row>
    <row r="19" spans="2:15" ht="13">
      <c r="B19" s="887" t="s">
        <v>989</v>
      </c>
      <c r="C19" s="888"/>
      <c r="D19" s="889"/>
      <c r="E19" s="313">
        <v>90403956</v>
      </c>
      <c r="F19" s="313">
        <v>656892894</v>
      </c>
      <c r="G19" s="313">
        <v>999015460</v>
      </c>
      <c r="H19" s="313">
        <v>490325227</v>
      </c>
      <c r="I19" s="313">
        <v>113641519</v>
      </c>
      <c r="J19" s="313">
        <v>287522487</v>
      </c>
      <c r="K19" s="313">
        <v>2883506</v>
      </c>
      <c r="L19" s="313">
        <v>147008368</v>
      </c>
      <c r="M19" s="313">
        <v>924922071</v>
      </c>
      <c r="N19" s="313">
        <v>10396645</v>
      </c>
      <c r="O19" s="198">
        <f>+SUM(E19:N19)</f>
        <v>3723012133</v>
      </c>
    </row>
    <row r="20" spans="2:15" ht="13">
      <c r="B20" s="895" t="s">
        <v>175</v>
      </c>
      <c r="C20" s="887" t="s">
        <v>100</v>
      </c>
      <c r="D20" s="889"/>
      <c r="E20" s="313">
        <v>88445862</v>
      </c>
      <c r="F20" s="313">
        <v>6436</v>
      </c>
      <c r="G20" s="313">
        <v>9341996</v>
      </c>
      <c r="H20" s="313">
        <v>48759027</v>
      </c>
      <c r="I20" s="313">
        <v>8087877</v>
      </c>
      <c r="J20" s="313">
        <v>24944604</v>
      </c>
      <c r="K20" s="313">
        <v>80412</v>
      </c>
      <c r="L20" s="313">
        <v>17609590</v>
      </c>
      <c r="M20" s="313">
        <v>249962022</v>
      </c>
      <c r="N20" s="313">
        <v>0</v>
      </c>
      <c r="O20" s="198">
        <f t="shared" ref="O20:O28" si="0">+SUM(E20:N20)</f>
        <v>447237826</v>
      </c>
    </row>
    <row r="21" spans="2:15" ht="33" customHeight="1">
      <c r="B21" s="896"/>
      <c r="C21" s="887" t="s">
        <v>1052</v>
      </c>
      <c r="D21" s="889"/>
      <c r="E21" s="313">
        <v>0</v>
      </c>
      <c r="F21" s="313">
        <v>0</v>
      </c>
      <c r="G21" s="313">
        <v>7307287</v>
      </c>
      <c r="H21" s="313">
        <v>-72599327</v>
      </c>
      <c r="I21" s="313">
        <v>-160298</v>
      </c>
      <c r="J21" s="313">
        <v>0</v>
      </c>
      <c r="K21" s="313">
        <v>0</v>
      </c>
      <c r="L21" s="313">
        <v>61434449</v>
      </c>
      <c r="M21" s="313">
        <v>0</v>
      </c>
      <c r="N21" s="313">
        <v>0</v>
      </c>
      <c r="O21" s="198">
        <f t="shared" si="0"/>
        <v>-4017889</v>
      </c>
    </row>
    <row r="22" spans="2:15" ht="13">
      <c r="B22" s="896"/>
      <c r="C22" s="887" t="s">
        <v>694</v>
      </c>
      <c r="D22" s="889"/>
      <c r="E22" s="313">
        <v>-11712694</v>
      </c>
      <c r="F22" s="313">
        <v>-5629258</v>
      </c>
      <c r="G22" s="313">
        <v>-13853408</v>
      </c>
      <c r="H22" s="313">
        <v>0</v>
      </c>
      <c r="I22" s="313">
        <v>0</v>
      </c>
      <c r="J22" s="313">
        <v>-1994566</v>
      </c>
      <c r="K22" s="313">
        <v>0</v>
      </c>
      <c r="L22" s="313">
        <v>0</v>
      </c>
      <c r="M22" s="313">
        <v>4306860</v>
      </c>
      <c r="N22" s="313">
        <v>0</v>
      </c>
      <c r="O22" s="198">
        <f t="shared" si="0"/>
        <v>-28883066</v>
      </c>
    </row>
    <row r="23" spans="2:15" ht="13">
      <c r="B23" s="896"/>
      <c r="C23" s="887" t="s">
        <v>332</v>
      </c>
      <c r="D23" s="889"/>
      <c r="E23" s="323">
        <v>-29308</v>
      </c>
      <c r="F23" s="323">
        <v>-2367276</v>
      </c>
      <c r="G23" s="323">
        <v>-221936</v>
      </c>
      <c r="H23" s="323">
        <v>-738863</v>
      </c>
      <c r="I23" s="323">
        <v>-156289</v>
      </c>
      <c r="J23" s="323">
        <v>-34195</v>
      </c>
      <c r="K23" s="323">
        <v>-35086</v>
      </c>
      <c r="L23" s="323">
        <v>-195942</v>
      </c>
      <c r="M23" s="323">
        <v>-4373777</v>
      </c>
      <c r="N23" s="323">
        <v>0</v>
      </c>
      <c r="O23" s="198">
        <f t="shared" si="0"/>
        <v>-8152672</v>
      </c>
    </row>
    <row r="24" spans="2:15" ht="13">
      <c r="B24" s="896"/>
      <c r="C24" s="887" t="s">
        <v>130</v>
      </c>
      <c r="D24" s="889"/>
      <c r="E24" s="324">
        <v>0</v>
      </c>
      <c r="F24" s="324">
        <v>0</v>
      </c>
      <c r="G24" s="323">
        <v>-48116445</v>
      </c>
      <c r="H24" s="323">
        <v>-69178238</v>
      </c>
      <c r="I24" s="323">
        <v>-27113564</v>
      </c>
      <c r="J24" s="323">
        <v>-34492185</v>
      </c>
      <c r="K24" s="323">
        <v>-368157</v>
      </c>
      <c r="L24" s="323">
        <v>-40789384</v>
      </c>
      <c r="M24" s="323">
        <v>-170656520</v>
      </c>
      <c r="N24" s="323">
        <v>-24926</v>
      </c>
      <c r="O24" s="198">
        <f t="shared" si="0"/>
        <v>-390739419</v>
      </c>
    </row>
    <row r="25" spans="2:15" ht="22" customHeight="1">
      <c r="B25" s="896"/>
      <c r="C25" s="893" t="s">
        <v>356</v>
      </c>
      <c r="D25" s="894"/>
      <c r="E25" s="313">
        <v>17163376</v>
      </c>
      <c r="F25" s="313">
        <v>-23152738</v>
      </c>
      <c r="G25" s="313">
        <v>-52132411</v>
      </c>
      <c r="H25" s="313">
        <v>-102969194</v>
      </c>
      <c r="I25" s="313">
        <v>-46661100</v>
      </c>
      <c r="J25" s="313">
        <v>-101243242</v>
      </c>
      <c r="K25" s="313">
        <v>-1467771</v>
      </c>
      <c r="L25" s="313">
        <v>-11167456</v>
      </c>
      <c r="M25" s="313">
        <v>14206515</v>
      </c>
      <c r="N25" s="313">
        <v>-3049920</v>
      </c>
      <c r="O25" s="198">
        <f t="shared" si="0"/>
        <v>-310473941</v>
      </c>
    </row>
    <row r="26" spans="2:15" ht="13">
      <c r="B26" s="896"/>
      <c r="C26" s="887" t="s">
        <v>862</v>
      </c>
      <c r="D26" s="889"/>
      <c r="E26" s="313">
        <v>0</v>
      </c>
      <c r="F26" s="313">
        <v>0</v>
      </c>
      <c r="G26" s="313">
        <v>0</v>
      </c>
      <c r="H26" s="313">
        <v>0</v>
      </c>
      <c r="I26" s="313">
        <v>0</v>
      </c>
      <c r="J26" s="313">
        <v>0</v>
      </c>
      <c r="K26" s="313">
        <v>0</v>
      </c>
      <c r="L26" s="313">
        <v>0</v>
      </c>
      <c r="M26" s="313">
        <v>26743689</v>
      </c>
      <c r="N26" s="313">
        <v>0</v>
      </c>
      <c r="O26" s="198">
        <f t="shared" si="0"/>
        <v>26743689</v>
      </c>
    </row>
    <row r="27" spans="2:15" ht="13">
      <c r="B27" s="896"/>
      <c r="C27" s="887" t="s">
        <v>991</v>
      </c>
      <c r="D27" s="889"/>
      <c r="E27" s="313">
        <v>-62030286</v>
      </c>
      <c r="F27" s="313">
        <v>4694993</v>
      </c>
      <c r="G27" s="313">
        <v>10409842</v>
      </c>
      <c r="H27" s="313">
        <v>8948043</v>
      </c>
      <c r="I27" s="313">
        <v>13563304</v>
      </c>
      <c r="J27" s="313">
        <v>9928495</v>
      </c>
      <c r="K27" s="313">
        <v>167464</v>
      </c>
      <c r="L27" s="313">
        <v>16167649</v>
      </c>
      <c r="M27" s="313">
        <v>0</v>
      </c>
      <c r="N27" s="313">
        <v>-1849504</v>
      </c>
      <c r="O27" s="198">
        <f t="shared" si="0"/>
        <v>0</v>
      </c>
    </row>
    <row r="28" spans="2:15" ht="13">
      <c r="B28" s="896"/>
      <c r="C28" s="887" t="s">
        <v>732</v>
      </c>
      <c r="D28" s="889"/>
      <c r="E28" s="313">
        <v>3597105</v>
      </c>
      <c r="F28" s="313">
        <v>43617047</v>
      </c>
      <c r="G28" s="313">
        <v>78555473</v>
      </c>
      <c r="H28" s="313">
        <v>66172165</v>
      </c>
      <c r="I28" s="313">
        <v>26315763</v>
      </c>
      <c r="J28" s="313">
        <v>61893194</v>
      </c>
      <c r="K28" s="313">
        <v>900044</v>
      </c>
      <c r="L28" s="313">
        <v>5150233</v>
      </c>
      <c r="M28" s="313">
        <v>0</v>
      </c>
      <c r="N28" s="313">
        <v>2195034</v>
      </c>
      <c r="O28" s="198">
        <f t="shared" si="0"/>
        <v>288396058</v>
      </c>
    </row>
    <row r="29" spans="2:15" ht="26">
      <c r="B29" s="896"/>
      <c r="C29" s="325" t="s">
        <v>104</v>
      </c>
      <c r="D29" s="326"/>
      <c r="E29" s="322">
        <v>35434055</v>
      </c>
      <c r="F29" s="322">
        <v>17169204</v>
      </c>
      <c r="G29" s="322">
        <v>-8709602</v>
      </c>
      <c r="H29" s="322">
        <v>-121606387</v>
      </c>
      <c r="I29" s="322">
        <v>-26124307</v>
      </c>
      <c r="J29" s="322">
        <v>-40997895</v>
      </c>
      <c r="K29" s="322">
        <v>-723094</v>
      </c>
      <c r="L29" s="322">
        <v>48209139</v>
      </c>
      <c r="M29" s="322">
        <v>120188789</v>
      </c>
      <c r="N29" s="322">
        <v>-2729316</v>
      </c>
      <c r="O29" s="322">
        <f>+SUM(E29:N29)</f>
        <v>20110586</v>
      </c>
    </row>
    <row r="30" spans="2:15" ht="13">
      <c r="B30" s="890" t="s">
        <v>1290</v>
      </c>
      <c r="C30" s="891"/>
      <c r="D30" s="892"/>
      <c r="E30" s="322">
        <v>125838011</v>
      </c>
      <c r="F30" s="322">
        <v>674062098</v>
      </c>
      <c r="G30" s="322">
        <v>990305858</v>
      </c>
      <c r="H30" s="322">
        <v>368718840</v>
      </c>
      <c r="I30" s="322">
        <v>87517212</v>
      </c>
      <c r="J30" s="322">
        <v>246524592</v>
      </c>
      <c r="K30" s="322">
        <v>2160412</v>
      </c>
      <c r="L30" s="322">
        <v>195217507</v>
      </c>
      <c r="M30" s="322">
        <v>1045110860</v>
      </c>
      <c r="N30" s="322">
        <v>7667329</v>
      </c>
      <c r="O30" s="322">
        <f>+O29+O19</f>
        <v>3743122719</v>
      </c>
    </row>
    <row r="33" s="308" customFormat="1"/>
    <row r="34" s="308" customFormat="1"/>
    <row r="35" s="308" customFormat="1"/>
    <row r="36" s="308" customFormat="1"/>
  </sheetData>
  <mergeCells count="26">
    <mergeCell ref="B4:D4"/>
    <mergeCell ref="B5:D5"/>
    <mergeCell ref="B6:B1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B16:D16"/>
    <mergeCell ref="B18:D18"/>
    <mergeCell ref="B19:D19"/>
    <mergeCell ref="B30:D30"/>
    <mergeCell ref="C24:D24"/>
    <mergeCell ref="C25:D25"/>
    <mergeCell ref="C26:D26"/>
    <mergeCell ref="C27:D27"/>
    <mergeCell ref="C28:D28"/>
    <mergeCell ref="B20:B29"/>
    <mergeCell ref="C20:D20"/>
    <mergeCell ref="C21:D21"/>
    <mergeCell ref="C22:D22"/>
    <mergeCell ref="C23:D23"/>
  </mergeCells>
  <pageMargins left="0.75" right="0.75" top="1" bottom="1" header="0" footer="0"/>
  <pageSetup paperSize="9" scale="5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C9A4-7B08-4DB8-96C6-388D43951C8A}">
  <dimension ref="A2:N74"/>
  <sheetViews>
    <sheetView showGridLines="0" showRuler="0" topLeftCell="B1" zoomScale="93" zoomScaleNormal="130" workbookViewId="0">
      <selection activeCell="D47" sqref="D47"/>
    </sheetView>
  </sheetViews>
  <sheetFormatPr baseColWidth="10" defaultColWidth="11.453125" defaultRowHeight="13"/>
  <cols>
    <col min="1" max="1" width="1.1796875" style="49" customWidth="1"/>
    <col min="2" max="2" width="63.54296875" style="49" customWidth="1"/>
    <col min="3" max="4" width="18.26953125" style="49" customWidth="1"/>
    <col min="5" max="6" width="17.81640625" style="49" customWidth="1"/>
    <col min="7" max="7" width="13.453125" style="49" customWidth="1"/>
    <col min="8" max="8" width="14.1796875" style="49" customWidth="1"/>
    <col min="9" max="9" width="20.26953125" style="49" customWidth="1"/>
    <col min="10" max="10" width="17.453125" style="49" customWidth="1"/>
    <col min="11" max="11" width="12.26953125" style="49" bestFit="1" customWidth="1"/>
    <col min="12" max="16384" width="11.453125" style="49"/>
  </cols>
  <sheetData>
    <row r="2" spans="1:14" s="308" customFormat="1" ht="18.5">
      <c r="B2" s="127" t="s">
        <v>1088</v>
      </c>
      <c r="C2" s="195"/>
      <c r="F2" s="309"/>
      <c r="G2" s="309"/>
      <c r="H2" s="310"/>
      <c r="I2" s="310"/>
      <c r="J2" s="310"/>
      <c r="K2" s="310"/>
      <c r="L2" s="310"/>
      <c r="M2" s="310"/>
      <c r="N2" s="310"/>
    </row>
    <row r="3" spans="1:14" ht="6" customHeight="1"/>
    <row r="4" spans="1:14">
      <c r="A4" s="170"/>
      <c r="B4" s="860" t="s">
        <v>784</v>
      </c>
      <c r="C4" s="192">
        <v>45382</v>
      </c>
      <c r="D4" s="192">
        <v>45291</v>
      </c>
    </row>
    <row r="5" spans="1:14">
      <c r="A5" s="170"/>
      <c r="B5" s="821"/>
      <c r="C5" s="58" t="s">
        <v>150</v>
      </c>
      <c r="D5" s="58" t="s">
        <v>150</v>
      </c>
    </row>
    <row r="6" spans="1:14">
      <c r="A6" s="170"/>
      <c r="B6" s="63" t="s">
        <v>785</v>
      </c>
      <c r="C6" s="65">
        <v>31161660</v>
      </c>
      <c r="D6" s="65">
        <v>27397208</v>
      </c>
    </row>
    <row r="7" spans="1:14">
      <c r="A7" s="170"/>
      <c r="B7" s="63" t="s">
        <v>786</v>
      </c>
      <c r="C7" s="65">
        <v>3282755355</v>
      </c>
      <c r="D7" s="65">
        <v>3086261435</v>
      </c>
    </row>
    <row r="8" spans="1:14">
      <c r="B8" s="63" t="s">
        <v>787</v>
      </c>
      <c r="C8" s="65">
        <v>78581635</v>
      </c>
      <c r="D8" s="65">
        <v>75268933</v>
      </c>
    </row>
    <row r="9" spans="1:14">
      <c r="B9" s="69" t="s">
        <v>50</v>
      </c>
      <c r="C9" s="69">
        <f>+SUM(C6:C8)</f>
        <v>3392498650</v>
      </c>
      <c r="D9" s="69">
        <f>+SUM(D6:D8)</f>
        <v>3188927576</v>
      </c>
    </row>
    <row r="10" spans="1:14">
      <c r="A10" s="170"/>
    </row>
    <row r="11" spans="1:14" s="52" customFormat="1" ht="51" customHeight="1">
      <c r="B11" s="217" t="s">
        <v>592</v>
      </c>
      <c r="C11" s="55" t="s">
        <v>786</v>
      </c>
      <c r="D11" s="55" t="s">
        <v>785</v>
      </c>
      <c r="E11" s="55" t="s">
        <v>787</v>
      </c>
      <c r="F11" s="55">
        <v>45382</v>
      </c>
      <c r="G11" s="115"/>
      <c r="H11" s="115"/>
      <c r="I11" s="115"/>
      <c r="J11" s="115"/>
      <c r="K11" s="115"/>
      <c r="L11" s="115"/>
      <c r="M11" s="115"/>
    </row>
    <row r="12" spans="1:14" s="52" customFormat="1">
      <c r="B12" s="221" t="s">
        <v>224</v>
      </c>
      <c r="C12" s="58" t="s">
        <v>150</v>
      </c>
      <c r="D12" s="58" t="s">
        <v>150</v>
      </c>
      <c r="E12" s="58"/>
      <c r="F12" s="58" t="s">
        <v>150</v>
      </c>
      <c r="G12" s="115"/>
      <c r="H12" s="115"/>
      <c r="I12" s="115"/>
      <c r="J12" s="115"/>
      <c r="K12" s="115"/>
      <c r="L12" s="115"/>
      <c r="M12" s="115"/>
    </row>
    <row r="13" spans="1:14" ht="15.65" customHeight="1">
      <c r="B13" s="327" t="s">
        <v>593</v>
      </c>
      <c r="C13" s="69">
        <v>3086261435</v>
      </c>
      <c r="D13" s="69">
        <v>27397208</v>
      </c>
      <c r="E13" s="69">
        <v>75268933</v>
      </c>
      <c r="F13" s="69">
        <v>3188927576</v>
      </c>
      <c r="G13" s="79"/>
      <c r="H13" s="115"/>
      <c r="I13" s="115"/>
      <c r="J13" s="115"/>
      <c r="K13" s="115"/>
      <c r="L13" s="115"/>
      <c r="M13" s="115"/>
    </row>
    <row r="14" spans="1:14" ht="13.4" customHeight="1" collapsed="1">
      <c r="B14" s="328" t="s">
        <v>820</v>
      </c>
      <c r="C14" s="65">
        <v>17519834</v>
      </c>
      <c r="D14" s="65">
        <v>0</v>
      </c>
      <c r="E14" s="65">
        <v>-1355029</v>
      </c>
      <c r="F14" s="65">
        <v>16164805</v>
      </c>
      <c r="G14" s="79"/>
      <c r="H14" s="79"/>
      <c r="I14" s="115"/>
      <c r="J14" s="115"/>
      <c r="K14" s="115"/>
      <c r="L14" s="115"/>
      <c r="M14" s="115"/>
    </row>
    <row r="15" spans="1:14" ht="13.15" customHeight="1">
      <c r="B15" s="328" t="s">
        <v>719</v>
      </c>
      <c r="C15" s="65">
        <v>3313302</v>
      </c>
      <c r="D15" s="65">
        <v>6792923</v>
      </c>
      <c r="E15" s="65">
        <v>3465966</v>
      </c>
      <c r="F15" s="65">
        <v>13572191</v>
      </c>
      <c r="G15" s="79"/>
      <c r="H15" s="79"/>
      <c r="I15" s="115"/>
      <c r="J15" s="115"/>
      <c r="K15" s="115"/>
      <c r="L15" s="115"/>
      <c r="M15" s="115"/>
    </row>
    <row r="16" spans="1:14" ht="25.5" customHeight="1" collapsed="1">
      <c r="B16" s="329" t="s">
        <v>876</v>
      </c>
      <c r="C16" s="65">
        <v>4479194</v>
      </c>
      <c r="D16" s="65">
        <v>-4479194</v>
      </c>
      <c r="E16" s="65">
        <v>0</v>
      </c>
      <c r="F16" s="65">
        <v>0</v>
      </c>
      <c r="G16" s="79"/>
      <c r="H16" s="115"/>
      <c r="I16" s="115"/>
      <c r="J16" s="115"/>
      <c r="K16" s="115"/>
      <c r="L16" s="115"/>
      <c r="M16" s="115"/>
    </row>
    <row r="17" spans="2:13" ht="25.5" customHeight="1">
      <c r="B17" s="329" t="s">
        <v>720</v>
      </c>
      <c r="C17" s="65">
        <v>281937</v>
      </c>
      <c r="D17" s="65">
        <v>0</v>
      </c>
      <c r="E17" s="65">
        <v>0</v>
      </c>
      <c r="F17" s="65">
        <v>281937</v>
      </c>
      <c r="G17" s="79"/>
      <c r="H17" s="115"/>
      <c r="I17" s="115"/>
      <c r="J17" s="115"/>
      <c r="K17" s="115"/>
      <c r="L17" s="115"/>
      <c r="M17" s="115"/>
    </row>
    <row r="18" spans="2:13" ht="13.15" customHeight="1" collapsed="1">
      <c r="B18" s="329" t="s">
        <v>721</v>
      </c>
      <c r="C18" s="65"/>
      <c r="D18" s="65"/>
      <c r="E18" s="65"/>
      <c r="F18" s="65"/>
      <c r="G18" s="79"/>
      <c r="H18" s="115"/>
      <c r="I18" s="115"/>
      <c r="J18" s="115"/>
      <c r="K18" s="115"/>
      <c r="L18" s="115"/>
      <c r="M18" s="115"/>
    </row>
    <row r="19" spans="2:13" ht="25.5" customHeight="1" collapsed="1">
      <c r="B19" s="329" t="s">
        <v>722</v>
      </c>
      <c r="C19" s="65">
        <v>52574447</v>
      </c>
      <c r="D19" s="65">
        <v>1450723</v>
      </c>
      <c r="E19" s="65">
        <v>655744</v>
      </c>
      <c r="F19" s="65">
        <v>54680914</v>
      </c>
      <c r="G19" s="79"/>
      <c r="H19" s="115"/>
      <c r="I19" s="115"/>
      <c r="J19" s="115"/>
      <c r="K19" s="115"/>
      <c r="L19" s="115"/>
      <c r="M19" s="115"/>
    </row>
    <row r="20" spans="2:13">
      <c r="B20" s="329" t="s">
        <v>732</v>
      </c>
      <c r="C20" s="65">
        <v>118325206</v>
      </c>
      <c r="D20" s="65">
        <v>0</v>
      </c>
      <c r="E20" s="65">
        <v>0</v>
      </c>
      <c r="F20" s="65">
        <v>118325206</v>
      </c>
      <c r="G20" s="79"/>
      <c r="H20" s="115"/>
      <c r="I20" s="330"/>
      <c r="J20" s="115"/>
      <c r="K20" s="115"/>
      <c r="L20" s="115"/>
    </row>
    <row r="21" spans="2:13">
      <c r="B21" s="329" t="s">
        <v>863</v>
      </c>
      <c r="C21" s="65">
        <v>0</v>
      </c>
      <c r="D21" s="65">
        <v>0</v>
      </c>
      <c r="E21" s="65">
        <v>546021</v>
      </c>
      <c r="F21" s="65">
        <v>546021</v>
      </c>
      <c r="G21" s="79"/>
      <c r="H21" s="115"/>
      <c r="I21" s="330"/>
      <c r="J21" s="115"/>
      <c r="K21" s="115"/>
      <c r="L21" s="115"/>
    </row>
    <row r="22" spans="2:13" ht="29.5" customHeight="1">
      <c r="B22" s="331" t="s">
        <v>595</v>
      </c>
      <c r="C22" s="69">
        <v>196493920</v>
      </c>
      <c r="D22" s="69">
        <v>3764452</v>
      </c>
      <c r="E22" s="69">
        <v>3312702</v>
      </c>
      <c r="F22" s="69">
        <v>203571074</v>
      </c>
      <c r="G22" s="79"/>
      <c r="H22" s="115"/>
      <c r="I22" s="330"/>
      <c r="J22" s="115"/>
      <c r="K22" s="115"/>
      <c r="L22" s="115"/>
    </row>
    <row r="23" spans="2:13" ht="6" customHeight="1">
      <c r="B23" s="332"/>
      <c r="C23" s="333"/>
      <c r="D23" s="333"/>
      <c r="E23" s="333"/>
      <c r="F23" s="333"/>
      <c r="G23" s="79"/>
      <c r="H23" s="115"/>
      <c r="I23" s="330"/>
      <c r="J23" s="115"/>
      <c r="K23" s="115"/>
      <c r="L23" s="115"/>
    </row>
    <row r="24" spans="2:13" ht="29.5" customHeight="1">
      <c r="B24" s="331" t="s">
        <v>594</v>
      </c>
      <c r="C24" s="69">
        <v>3282755355</v>
      </c>
      <c r="D24" s="69">
        <v>31161660</v>
      </c>
      <c r="E24" s="69">
        <v>78581635</v>
      </c>
      <c r="F24" s="69">
        <v>3392498650</v>
      </c>
      <c r="H24" s="115"/>
      <c r="I24" s="330"/>
      <c r="J24" s="115"/>
      <c r="K24" s="115"/>
      <c r="L24" s="115"/>
    </row>
    <row r="25" spans="2:13" ht="6" customHeight="1"/>
    <row r="26" spans="2:13" s="52" customFormat="1" ht="51" customHeight="1">
      <c r="B26" s="268" t="s">
        <v>592</v>
      </c>
      <c r="C26" s="192" t="s">
        <v>786</v>
      </c>
      <c r="D26" s="192" t="s">
        <v>785</v>
      </c>
      <c r="E26" s="192" t="s">
        <v>787</v>
      </c>
      <c r="F26" s="192">
        <v>45291</v>
      </c>
      <c r="G26" s="115"/>
      <c r="H26" s="115"/>
      <c r="I26" s="115"/>
      <c r="J26" s="115"/>
      <c r="K26" s="115"/>
      <c r="L26" s="115"/>
      <c r="M26" s="115"/>
    </row>
    <row r="27" spans="2:13" s="52" customFormat="1">
      <c r="B27" s="221" t="s">
        <v>224</v>
      </c>
      <c r="C27" s="58" t="s">
        <v>150</v>
      </c>
      <c r="D27" s="58" t="s">
        <v>150</v>
      </c>
      <c r="E27" s="58"/>
      <c r="F27" s="58" t="s">
        <v>150</v>
      </c>
      <c r="G27" s="115"/>
      <c r="H27" s="115"/>
      <c r="I27" s="115"/>
      <c r="J27" s="115"/>
      <c r="K27" s="115"/>
      <c r="L27" s="115"/>
      <c r="M27" s="115"/>
    </row>
    <row r="28" spans="2:13" ht="15.65" customHeight="1">
      <c r="B28" s="327" t="s">
        <v>593</v>
      </c>
      <c r="C28" s="69">
        <v>3011284903</v>
      </c>
      <c r="D28" s="69">
        <v>46365812</v>
      </c>
      <c r="E28" s="69">
        <v>80264943</v>
      </c>
      <c r="F28" s="69">
        <v>3137915658</v>
      </c>
      <c r="G28" s="79"/>
      <c r="H28" s="115"/>
      <c r="I28" s="115"/>
      <c r="J28" s="115"/>
      <c r="K28" s="115"/>
      <c r="L28" s="115"/>
      <c r="M28" s="115"/>
    </row>
    <row r="29" spans="2:13" ht="13.4" customHeight="1" collapsed="1">
      <c r="B29" s="328" t="s">
        <v>820</v>
      </c>
      <c r="C29" s="65">
        <v>42313528</v>
      </c>
      <c r="D29" s="65">
        <v>0</v>
      </c>
      <c r="E29" s="65">
        <v>-5798641</v>
      </c>
      <c r="F29" s="65">
        <v>36514887</v>
      </c>
      <c r="G29" s="79"/>
      <c r="H29" s="79"/>
      <c r="I29" s="115"/>
      <c r="J29" s="115"/>
      <c r="K29" s="115"/>
      <c r="L29" s="115"/>
      <c r="M29" s="115"/>
    </row>
    <row r="30" spans="2:13" ht="13.15" customHeight="1">
      <c r="B30" s="328" t="s">
        <v>719</v>
      </c>
      <c r="C30" s="65">
        <v>24353174</v>
      </c>
      <c r="D30" s="65">
        <v>20161131</v>
      </c>
      <c r="E30" s="65">
        <v>1246610</v>
      </c>
      <c r="F30" s="65">
        <v>45760915</v>
      </c>
      <c r="G30" s="79"/>
      <c r="H30" s="79"/>
      <c r="I30" s="115"/>
      <c r="J30" s="115"/>
      <c r="K30" s="115"/>
      <c r="L30" s="115"/>
      <c r="M30" s="115"/>
    </row>
    <row r="31" spans="2:13" ht="25.5" customHeight="1" collapsed="1">
      <c r="B31" s="329" t="s">
        <v>876</v>
      </c>
      <c r="C31" s="65">
        <v>39892306</v>
      </c>
      <c r="D31" s="65">
        <v>-39892306</v>
      </c>
      <c r="E31" s="65">
        <v>0</v>
      </c>
      <c r="F31" s="65">
        <v>0</v>
      </c>
      <c r="G31" s="79"/>
      <c r="H31" s="115"/>
      <c r="I31" s="115"/>
      <c r="J31" s="115"/>
      <c r="K31" s="115"/>
      <c r="L31" s="115"/>
      <c r="M31" s="115"/>
    </row>
    <row r="32" spans="2:13" ht="25.5" customHeight="1">
      <c r="B32" s="329" t="s">
        <v>720</v>
      </c>
      <c r="C32" s="65">
        <v>33918157</v>
      </c>
      <c r="D32" s="65">
        <v>-728231</v>
      </c>
      <c r="E32" s="65">
        <v>-4306860</v>
      </c>
      <c r="F32" s="65">
        <v>28883066</v>
      </c>
      <c r="G32" s="79"/>
      <c r="H32" s="115"/>
      <c r="I32" s="115"/>
      <c r="J32" s="115"/>
      <c r="K32" s="115"/>
      <c r="L32" s="115"/>
      <c r="M32" s="115"/>
    </row>
    <row r="33" spans="2:13" ht="13.15" customHeight="1" collapsed="1">
      <c r="B33" s="329" t="s">
        <v>721</v>
      </c>
      <c r="C33" s="65">
        <v>-55030</v>
      </c>
      <c r="D33" s="65">
        <v>0</v>
      </c>
      <c r="E33" s="65">
        <v>0</v>
      </c>
      <c r="F33" s="65">
        <v>-55030</v>
      </c>
      <c r="G33" s="79"/>
      <c r="H33" s="115"/>
      <c r="I33" s="115"/>
      <c r="J33" s="115"/>
      <c r="K33" s="115"/>
      <c r="L33" s="115"/>
      <c r="M33" s="115"/>
    </row>
    <row r="34" spans="2:13" ht="25.5" customHeight="1" collapsed="1">
      <c r="B34" s="329" t="s">
        <v>722</v>
      </c>
      <c r="C34" s="65">
        <v>-213547614</v>
      </c>
      <c r="D34" s="65">
        <v>1490802</v>
      </c>
      <c r="E34" s="65">
        <v>560265</v>
      </c>
      <c r="F34" s="65">
        <v>-211496547</v>
      </c>
      <c r="G34" s="79"/>
      <c r="H34" s="115"/>
      <c r="I34" s="115"/>
      <c r="J34" s="115"/>
      <c r="K34" s="115"/>
      <c r="L34" s="115"/>
      <c r="M34" s="115"/>
    </row>
    <row r="35" spans="2:13">
      <c r="B35" s="329" t="s">
        <v>732</v>
      </c>
      <c r="C35" s="65">
        <v>148102011</v>
      </c>
      <c r="D35" s="65">
        <v>0</v>
      </c>
      <c r="E35" s="65">
        <v>0</v>
      </c>
      <c r="F35" s="65">
        <v>148102011</v>
      </c>
      <c r="G35" s="79"/>
      <c r="H35" s="115"/>
      <c r="I35" s="330"/>
      <c r="J35" s="115"/>
      <c r="K35" s="115"/>
      <c r="L35" s="115"/>
    </row>
    <row r="36" spans="2:13">
      <c r="B36" s="329" t="s">
        <v>863</v>
      </c>
      <c r="C36" s="65">
        <v>0</v>
      </c>
      <c r="D36" s="65">
        <v>0</v>
      </c>
      <c r="E36" s="65">
        <v>3302616</v>
      </c>
      <c r="F36" s="65">
        <v>3302616</v>
      </c>
      <c r="G36" s="79"/>
      <c r="H36" s="115"/>
      <c r="I36" s="330"/>
      <c r="J36" s="115"/>
      <c r="K36" s="115"/>
      <c r="L36" s="115"/>
    </row>
    <row r="37" spans="2:13" ht="29.5" customHeight="1">
      <c r="B37" s="331" t="s">
        <v>595</v>
      </c>
      <c r="C37" s="69">
        <v>74976532</v>
      </c>
      <c r="D37" s="69">
        <v>-18968604</v>
      </c>
      <c r="E37" s="69">
        <v>-4996010</v>
      </c>
      <c r="F37" s="69">
        <v>51011918</v>
      </c>
      <c r="G37" s="79"/>
      <c r="H37" s="115"/>
      <c r="I37" s="330"/>
      <c r="J37" s="115"/>
      <c r="K37" s="115"/>
      <c r="L37" s="115"/>
    </row>
    <row r="38" spans="2:13" ht="6" customHeight="1">
      <c r="B38" s="334"/>
      <c r="C38" s="335"/>
      <c r="D38" s="335"/>
      <c r="E38" s="335"/>
      <c r="F38" s="335"/>
      <c r="G38" s="79"/>
      <c r="H38" s="115"/>
      <c r="I38" s="330"/>
      <c r="J38" s="115"/>
      <c r="K38" s="115"/>
      <c r="L38" s="115"/>
    </row>
    <row r="39" spans="2:13" ht="29.5" customHeight="1">
      <c r="B39" s="336" t="s">
        <v>594</v>
      </c>
      <c r="C39" s="337">
        <v>3086261435</v>
      </c>
      <c r="D39" s="337">
        <v>27397208</v>
      </c>
      <c r="E39" s="337">
        <v>75268933</v>
      </c>
      <c r="F39" s="337">
        <v>3188927576</v>
      </c>
      <c r="G39" s="79"/>
      <c r="H39" s="115"/>
      <c r="I39" s="330"/>
      <c r="J39" s="115"/>
      <c r="K39" s="115"/>
      <c r="L39" s="115"/>
    </row>
    <row r="40" spans="2:13" ht="15" customHeight="1">
      <c r="B40" s="338"/>
      <c r="C40" s="105"/>
      <c r="D40" s="105"/>
      <c r="E40" s="105"/>
      <c r="F40" s="105"/>
      <c r="G40" s="79"/>
      <c r="H40" s="115"/>
      <c r="I40" s="330"/>
      <c r="J40" s="115"/>
      <c r="K40" s="115"/>
      <c r="L40" s="115"/>
    </row>
    <row r="41" spans="2:13" ht="15" customHeight="1">
      <c r="B41" s="268" t="s">
        <v>672</v>
      </c>
      <c r="C41" s="192">
        <v>45382</v>
      </c>
      <c r="D41" s="192">
        <v>45291</v>
      </c>
      <c r="E41" s="105"/>
      <c r="F41" s="105"/>
      <c r="G41" s="79"/>
      <c r="H41" s="115"/>
      <c r="I41" s="330"/>
      <c r="J41" s="115"/>
      <c r="K41" s="115"/>
      <c r="L41" s="115"/>
    </row>
    <row r="42" spans="2:13" ht="15" customHeight="1">
      <c r="B42" s="221" t="s">
        <v>718</v>
      </c>
      <c r="C42" s="58" t="s">
        <v>150</v>
      </c>
      <c r="D42" s="58" t="s">
        <v>150</v>
      </c>
      <c r="E42" s="105"/>
      <c r="F42" s="105"/>
      <c r="G42" s="79"/>
      <c r="H42" s="115"/>
      <c r="I42" s="330"/>
      <c r="J42" s="115"/>
      <c r="K42" s="115"/>
      <c r="L42" s="115"/>
    </row>
    <row r="43" spans="2:13" ht="15" customHeight="1">
      <c r="B43" s="327" t="s">
        <v>673</v>
      </c>
      <c r="C43" s="339">
        <v>700287759</v>
      </c>
      <c r="D43" s="339">
        <v>640784504</v>
      </c>
      <c r="E43" s="105"/>
      <c r="F43" s="105"/>
      <c r="G43" s="79"/>
      <c r="H43" s="115"/>
      <c r="I43" s="330"/>
      <c r="J43" s="115"/>
      <c r="K43" s="115"/>
      <c r="L43" s="115"/>
    </row>
    <row r="44" spans="2:13" ht="15" customHeight="1">
      <c r="B44" s="340" t="s">
        <v>680</v>
      </c>
      <c r="C44" s="65">
        <v>0</v>
      </c>
      <c r="D44" s="65">
        <v>35330436</v>
      </c>
      <c r="E44" s="105"/>
      <c r="F44" s="105"/>
      <c r="G44" s="79"/>
      <c r="H44" s="115"/>
      <c r="I44" s="330"/>
      <c r="J44" s="115"/>
      <c r="K44" s="115"/>
      <c r="L44" s="115"/>
    </row>
    <row r="45" spans="2:13" ht="15" customHeight="1">
      <c r="B45" s="328" t="s">
        <v>719</v>
      </c>
      <c r="C45" s="65">
        <v>0</v>
      </c>
      <c r="D45" s="65">
        <v>0</v>
      </c>
      <c r="E45" s="105"/>
      <c r="F45" s="105"/>
      <c r="G45" s="79"/>
      <c r="H45" s="115"/>
      <c r="I45" s="330"/>
      <c r="J45" s="115"/>
      <c r="K45" s="115"/>
      <c r="L45" s="115"/>
    </row>
    <row r="46" spans="2:13" ht="15" customHeight="1">
      <c r="B46" s="328" t="s">
        <v>876</v>
      </c>
      <c r="C46" s="65">
        <v>0</v>
      </c>
      <c r="D46" s="65">
        <v>-15277596</v>
      </c>
      <c r="E46" s="105"/>
      <c r="F46" s="105"/>
      <c r="G46" s="79"/>
      <c r="H46" s="115"/>
      <c r="I46" s="330"/>
      <c r="J46" s="115"/>
      <c r="K46" s="115"/>
      <c r="L46" s="115"/>
    </row>
    <row r="47" spans="2:13" ht="15" customHeight="1">
      <c r="B47" s="328" t="s">
        <v>721</v>
      </c>
      <c r="C47" s="65"/>
      <c r="D47" s="65"/>
      <c r="E47" s="105"/>
      <c r="F47" s="105"/>
      <c r="G47" s="79"/>
      <c r="H47" s="115"/>
      <c r="I47" s="330"/>
      <c r="J47" s="115"/>
      <c r="K47" s="115"/>
      <c r="L47" s="115"/>
    </row>
    <row r="48" spans="2:13" ht="15" customHeight="1">
      <c r="B48" s="328" t="s">
        <v>723</v>
      </c>
      <c r="C48" s="65">
        <v>26056166</v>
      </c>
      <c r="D48" s="65">
        <v>4783778</v>
      </c>
      <c r="E48" s="105"/>
      <c r="F48" s="105"/>
      <c r="G48" s="79"/>
      <c r="H48" s="115"/>
      <c r="I48" s="330"/>
      <c r="J48" s="115"/>
      <c r="K48" s="115"/>
      <c r="L48" s="115"/>
    </row>
    <row r="49" spans="2:12" ht="15" customHeight="1">
      <c r="B49" s="329" t="s">
        <v>732</v>
      </c>
      <c r="C49" s="65">
        <v>38045622</v>
      </c>
      <c r="D49" s="65">
        <v>34666637</v>
      </c>
      <c r="E49"/>
      <c r="F49" s="105"/>
      <c r="G49" s="79"/>
      <c r="H49" s="115"/>
      <c r="I49" s="330"/>
      <c r="J49" s="115"/>
      <c r="K49" s="115"/>
      <c r="L49" s="115"/>
    </row>
    <row r="50" spans="2:12" ht="15" customHeight="1">
      <c r="B50" s="341" t="s">
        <v>1253</v>
      </c>
      <c r="C50" s="339">
        <f>+SUM(C44:C49)</f>
        <v>64101788</v>
      </c>
      <c r="D50" s="339">
        <f>+SUM(D44:D49)</f>
        <v>59503255</v>
      </c>
      <c r="E50"/>
      <c r="F50" s="105"/>
      <c r="G50" s="79"/>
      <c r="H50" s="115"/>
      <c r="I50" s="330"/>
      <c r="J50" s="115"/>
      <c r="K50" s="115"/>
      <c r="L50" s="115"/>
    </row>
    <row r="51" spans="2:12" ht="15" customHeight="1">
      <c r="B51" s="341" t="s">
        <v>674</v>
      </c>
      <c r="C51" s="339">
        <f>+C50+C43</f>
        <v>764389547</v>
      </c>
      <c r="D51" s="339">
        <f>+D50+D43</f>
        <v>700287759</v>
      </c>
      <c r="E51"/>
      <c r="F51" s="105"/>
      <c r="G51" s="79"/>
      <c r="H51" s="115"/>
      <c r="I51" s="330"/>
      <c r="J51" s="115"/>
      <c r="K51" s="115"/>
      <c r="L51" s="115"/>
    </row>
    <row r="52" spans="2:12" ht="15" customHeight="1">
      <c r="B52" s="338"/>
      <c r="C52" s="105"/>
      <c r="D52" s="105"/>
      <c r="E52"/>
      <c r="F52" s="105"/>
      <c r="G52" s="79"/>
      <c r="H52" s="115"/>
      <c r="I52" s="330"/>
      <c r="J52" s="115"/>
      <c r="K52" s="115"/>
      <c r="L52" s="115"/>
    </row>
    <row r="53" spans="2:12" ht="15" customHeight="1">
      <c r="B53" s="268" t="s">
        <v>592</v>
      </c>
      <c r="C53" s="192">
        <v>45382</v>
      </c>
      <c r="D53" s="192">
        <v>45291</v>
      </c>
      <c r="E53"/>
      <c r="F53" s="105"/>
      <c r="G53" s="79"/>
      <c r="H53" s="115"/>
      <c r="I53" s="330"/>
      <c r="J53" s="115"/>
      <c r="K53" s="115"/>
      <c r="L53" s="115"/>
    </row>
    <row r="54" spans="2:12" ht="15" customHeight="1">
      <c r="B54" s="221" t="s">
        <v>717</v>
      </c>
      <c r="C54" s="58" t="s">
        <v>150</v>
      </c>
      <c r="D54" s="58" t="s">
        <v>150</v>
      </c>
      <c r="E54"/>
      <c r="F54" s="105"/>
      <c r="G54" s="79"/>
      <c r="H54" s="115"/>
      <c r="I54" s="330"/>
      <c r="J54" s="115"/>
      <c r="K54" s="115"/>
      <c r="L54" s="115"/>
    </row>
    <row r="55" spans="2:12" ht="15" customHeight="1">
      <c r="B55" s="327" t="s">
        <v>593</v>
      </c>
      <c r="C55" s="69">
        <v>2488639817</v>
      </c>
      <c r="D55" s="69">
        <v>2497131154</v>
      </c>
      <c r="E55"/>
      <c r="F55" s="105"/>
      <c r="G55" s="79"/>
      <c r="H55" s="115"/>
      <c r="I55" s="330"/>
      <c r="J55" s="115"/>
      <c r="K55" s="115"/>
      <c r="L55" s="115"/>
    </row>
    <row r="56" spans="2:12" ht="15" customHeight="1">
      <c r="B56" s="328" t="s">
        <v>820</v>
      </c>
      <c r="C56" s="65">
        <v>16164805</v>
      </c>
      <c r="D56" s="65">
        <v>1184451</v>
      </c>
      <c r="E56"/>
      <c r="F56" s="105"/>
      <c r="G56" s="79"/>
      <c r="H56" s="115"/>
      <c r="I56" s="330"/>
      <c r="J56" s="115"/>
      <c r="K56" s="115"/>
      <c r="L56" s="115"/>
    </row>
    <row r="57" spans="2:12" ht="15" customHeight="1">
      <c r="B57" s="328" t="s">
        <v>719</v>
      </c>
      <c r="C57" s="65">
        <v>13572191</v>
      </c>
      <c r="D57" s="65">
        <v>45760915</v>
      </c>
      <c r="E57"/>
      <c r="F57" s="105"/>
      <c r="G57" s="79"/>
      <c r="H57" s="115"/>
      <c r="I57" s="330"/>
      <c r="J57" s="115"/>
      <c r="K57" s="115"/>
      <c r="L57" s="115"/>
    </row>
    <row r="58" spans="2:12" ht="15" customHeight="1">
      <c r="B58" s="329" t="s">
        <v>876</v>
      </c>
      <c r="C58" s="65">
        <v>0</v>
      </c>
      <c r="D58" s="65">
        <v>15277596</v>
      </c>
      <c r="E58"/>
      <c r="F58" s="105"/>
      <c r="G58" s="79"/>
      <c r="H58" s="115"/>
      <c r="I58" s="330"/>
      <c r="J58" s="115"/>
      <c r="K58" s="115"/>
      <c r="L58" s="115"/>
    </row>
    <row r="59" spans="2:12" ht="27" customHeight="1">
      <c r="B59" s="329" t="s">
        <v>720</v>
      </c>
      <c r="C59" s="65">
        <v>281937</v>
      </c>
      <c r="D59" s="65">
        <v>28883066</v>
      </c>
      <c r="E59"/>
      <c r="F59" s="105"/>
      <c r="G59" s="79"/>
      <c r="H59" s="115"/>
      <c r="I59" s="330"/>
      <c r="J59" s="115"/>
      <c r="K59" s="115"/>
      <c r="L59" s="115"/>
    </row>
    <row r="60" spans="2:12" ht="15" customHeight="1">
      <c r="B60" s="329" t="s">
        <v>721</v>
      </c>
      <c r="C60" s="65">
        <v>0</v>
      </c>
      <c r="D60" s="65">
        <v>-55030</v>
      </c>
      <c r="E60" s="105"/>
      <c r="F60" s="105"/>
      <c r="G60" s="79"/>
      <c r="H60" s="115"/>
      <c r="I60" s="330"/>
      <c r="J60" s="115"/>
      <c r="K60" s="115"/>
      <c r="L60" s="115"/>
    </row>
    <row r="61" spans="2:12" ht="24.75" customHeight="1">
      <c r="B61" s="329" t="s">
        <v>722</v>
      </c>
      <c r="C61" s="65">
        <v>28624748</v>
      </c>
      <c r="D61" s="65">
        <v>-216280325</v>
      </c>
      <c r="E61" s="105"/>
      <c r="F61" s="105"/>
      <c r="G61" s="79"/>
      <c r="H61" s="115"/>
      <c r="I61" s="330"/>
      <c r="J61" s="115"/>
      <c r="K61" s="115"/>
      <c r="L61" s="115"/>
    </row>
    <row r="62" spans="2:12" ht="15" customHeight="1">
      <c r="B62" s="329" t="s">
        <v>732</v>
      </c>
      <c r="C62" s="65">
        <v>80279584</v>
      </c>
      <c r="D62" s="65">
        <v>113435374</v>
      </c>
      <c r="E62" s="105"/>
      <c r="F62" s="105"/>
      <c r="G62" s="79"/>
      <c r="H62" s="115"/>
      <c r="I62" s="330"/>
      <c r="J62" s="115"/>
      <c r="K62" s="115"/>
      <c r="L62" s="115"/>
    </row>
    <row r="63" spans="2:12" ht="15" customHeight="1">
      <c r="B63" s="329" t="s">
        <v>863</v>
      </c>
      <c r="C63" s="65">
        <v>546021</v>
      </c>
      <c r="D63" s="65">
        <v>3302616</v>
      </c>
      <c r="E63" s="105"/>
      <c r="F63" s="105"/>
      <c r="G63" s="79"/>
      <c r="H63" s="115"/>
      <c r="I63" s="330"/>
      <c r="J63" s="115"/>
      <c r="K63" s="115"/>
      <c r="L63" s="115"/>
    </row>
    <row r="64" spans="2:12" ht="15" customHeight="1">
      <c r="B64" s="331" t="s">
        <v>595</v>
      </c>
      <c r="C64" s="69">
        <v>139469286</v>
      </c>
      <c r="D64" s="69">
        <v>-8491337</v>
      </c>
      <c r="E64" s="105"/>
      <c r="F64" s="105"/>
      <c r="G64" s="79"/>
      <c r="H64" s="115"/>
      <c r="I64" s="330"/>
      <c r="J64" s="115"/>
      <c r="K64" s="115"/>
      <c r="L64" s="115"/>
    </row>
    <row r="65" spans="1:6">
      <c r="B65" s="331" t="s">
        <v>594</v>
      </c>
      <c r="C65" s="69">
        <v>2628109103</v>
      </c>
      <c r="D65" s="69">
        <v>2488639817</v>
      </c>
      <c r="F65" s="105"/>
    </row>
    <row r="66" spans="1:6" ht="12.75" customHeight="1"/>
    <row r="67" spans="1:6" ht="12.75" customHeight="1"/>
    <row r="68" spans="1:6" ht="13" customHeight="1">
      <c r="B68" s="902" t="s">
        <v>596</v>
      </c>
      <c r="C68" s="803" t="s">
        <v>724</v>
      </c>
      <c r="D68" s="804"/>
      <c r="E68" s="804"/>
      <c r="F68" s="805"/>
    </row>
    <row r="69" spans="1:6">
      <c r="B69" s="903"/>
      <c r="C69" s="270" t="s">
        <v>1263</v>
      </c>
      <c r="D69" s="270" t="s">
        <v>1163</v>
      </c>
      <c r="E69" s="270" t="s">
        <v>1200</v>
      </c>
      <c r="F69" s="270" t="s">
        <v>1201</v>
      </c>
    </row>
    <row r="70" spans="1:6">
      <c r="B70" s="903"/>
      <c r="C70" s="273">
        <v>45382</v>
      </c>
      <c r="D70" s="273">
        <v>45016</v>
      </c>
      <c r="E70" s="273">
        <v>45382</v>
      </c>
      <c r="F70" s="273">
        <v>45016</v>
      </c>
    </row>
    <row r="71" spans="1:6">
      <c r="B71" s="904"/>
      <c r="C71" s="344" t="s">
        <v>150</v>
      </c>
      <c r="D71" s="344" t="s">
        <v>150</v>
      </c>
      <c r="E71" s="344" t="s">
        <v>150</v>
      </c>
      <c r="F71" s="344" t="s">
        <v>150</v>
      </c>
    </row>
    <row r="72" spans="1:6" ht="15" customHeight="1">
      <c r="B72" s="345" t="s">
        <v>597</v>
      </c>
      <c r="C72" s="65">
        <v>82227550</v>
      </c>
      <c r="D72" s="65">
        <v>78205722</v>
      </c>
      <c r="E72" s="65">
        <v>82227550</v>
      </c>
      <c r="F72" s="65">
        <v>78205722</v>
      </c>
    </row>
    <row r="73" spans="1:6" ht="27" customHeight="1">
      <c r="B73" s="345" t="s">
        <v>195</v>
      </c>
      <c r="C73" s="65">
        <v>23586515</v>
      </c>
      <c r="D73" s="65">
        <v>23491722</v>
      </c>
      <c r="E73" s="65">
        <v>23586515</v>
      </c>
      <c r="F73" s="65">
        <v>23491722</v>
      </c>
    </row>
    <row r="74" spans="1:6">
      <c r="A74" s="170"/>
    </row>
  </sheetData>
  <mergeCells count="3">
    <mergeCell ref="B68:B71"/>
    <mergeCell ref="B4:B5"/>
    <mergeCell ref="C68:F68"/>
  </mergeCells>
  <pageMargins left="0.75" right="0.75" top="1" bottom="1" header="0" footer="0"/>
  <pageSetup paperSize="9" orientation="portrait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494C-BD10-429A-A50D-2B213F390BBA}">
  <dimension ref="B1:T322"/>
  <sheetViews>
    <sheetView showGridLines="0" topLeftCell="A62" zoomScaleNormal="100" workbookViewId="0">
      <selection activeCell="A74" sqref="A74:XFD74"/>
    </sheetView>
  </sheetViews>
  <sheetFormatPr baseColWidth="10" defaultColWidth="11.453125" defaultRowHeight="13"/>
  <cols>
    <col min="1" max="1" width="1.7265625" style="346" customWidth="1"/>
    <col min="2" max="2" width="59.54296875" style="346" customWidth="1"/>
    <col min="3" max="8" width="18.7265625" style="346" customWidth="1"/>
    <col min="9" max="9" width="4" style="346" customWidth="1"/>
    <col min="10" max="10" width="13.81640625" style="346" customWidth="1"/>
    <col min="11" max="11" width="13.7265625" style="346" customWidth="1"/>
    <col min="12" max="12" width="12.26953125" style="346" customWidth="1"/>
    <col min="13" max="14" width="16.7265625" style="346" customWidth="1"/>
    <col min="15" max="15" width="11.54296875" style="346" bestFit="1" customWidth="1"/>
    <col min="16" max="16" width="12.81640625" style="346" bestFit="1" customWidth="1"/>
    <col min="17" max="16384" width="11.453125" style="346"/>
  </cols>
  <sheetData>
    <row r="1" spans="2:16">
      <c r="B1" s="386"/>
      <c r="C1" s="276"/>
      <c r="E1" s="49"/>
      <c r="F1" s="49"/>
      <c r="G1" s="49"/>
      <c r="M1" s="276"/>
    </row>
    <row r="3" spans="2:16">
      <c r="B3" s="347" t="s">
        <v>1209</v>
      </c>
      <c r="M3" s="348"/>
      <c r="N3" s="348"/>
      <c r="O3" s="348"/>
      <c r="P3" s="348"/>
    </row>
    <row r="4" spans="2:16" ht="6" customHeight="1">
      <c r="M4" s="348"/>
      <c r="N4" s="348"/>
      <c r="O4" s="348"/>
      <c r="P4" s="348"/>
    </row>
    <row r="5" spans="2:16" s="348" customFormat="1">
      <c r="B5" s="349" t="s">
        <v>349</v>
      </c>
      <c r="C5" s="55">
        <v>45382</v>
      </c>
      <c r="D5" s="55">
        <v>45291</v>
      </c>
      <c r="E5" s="115"/>
    </row>
    <row r="6" spans="2:16" s="348" customFormat="1">
      <c r="B6" s="350"/>
      <c r="C6" s="58" t="s">
        <v>150</v>
      </c>
      <c r="D6" s="58" t="s">
        <v>150</v>
      </c>
      <c r="E6" s="115"/>
    </row>
    <row r="7" spans="2:16">
      <c r="B7" s="329" t="s">
        <v>877</v>
      </c>
      <c r="C7" s="498">
        <v>12915090</v>
      </c>
      <c r="D7" s="498">
        <v>10733256</v>
      </c>
      <c r="E7" s="630"/>
      <c r="M7" s="348"/>
      <c r="N7" s="348"/>
      <c r="O7" s="348"/>
      <c r="P7" s="348"/>
    </row>
    <row r="8" spans="2:16">
      <c r="B8" s="329" t="s">
        <v>440</v>
      </c>
      <c r="C8" s="498">
        <v>52724439</v>
      </c>
      <c r="D8" s="498">
        <v>51653763</v>
      </c>
      <c r="E8" s="630"/>
      <c r="M8" s="348"/>
      <c r="N8" s="348"/>
      <c r="O8" s="348"/>
      <c r="P8" s="348"/>
    </row>
    <row r="9" spans="2:16">
      <c r="B9" s="329" t="s">
        <v>412</v>
      </c>
      <c r="C9" s="498">
        <v>21980245</v>
      </c>
      <c r="D9" s="498">
        <v>19905933</v>
      </c>
      <c r="E9" s="630"/>
      <c r="M9" s="348"/>
      <c r="N9" s="348"/>
      <c r="O9" s="348"/>
      <c r="P9" s="348"/>
    </row>
    <row r="10" spans="2:16">
      <c r="B10" s="329" t="s">
        <v>441</v>
      </c>
      <c r="C10" s="498">
        <v>79992230</v>
      </c>
      <c r="D10" s="498">
        <v>74872582</v>
      </c>
      <c r="E10" s="630"/>
      <c r="M10" s="348"/>
      <c r="N10" s="348"/>
      <c r="O10" s="348"/>
      <c r="P10" s="348"/>
    </row>
    <row r="11" spans="2:16">
      <c r="B11" s="329" t="s">
        <v>415</v>
      </c>
      <c r="C11" s="498">
        <v>7120480</v>
      </c>
      <c r="D11" s="498">
        <v>8452148</v>
      </c>
      <c r="E11" s="630"/>
      <c r="M11" s="348"/>
      <c r="N11" s="348"/>
      <c r="O11" s="348"/>
      <c r="P11" s="348"/>
    </row>
    <row r="12" spans="2:16">
      <c r="B12" s="329" t="s">
        <v>214</v>
      </c>
      <c r="C12" s="498">
        <v>493850970</v>
      </c>
      <c r="D12" s="498">
        <v>458176623</v>
      </c>
      <c r="E12" s="630"/>
      <c r="M12" s="348"/>
      <c r="N12" s="348"/>
      <c r="O12" s="348"/>
      <c r="P12" s="348"/>
    </row>
    <row r="13" spans="2:16">
      <c r="B13" s="329" t="s">
        <v>668</v>
      </c>
      <c r="C13" s="498">
        <v>2378731</v>
      </c>
      <c r="D13" s="498">
        <v>2188433</v>
      </c>
      <c r="E13" s="570"/>
      <c r="F13" s="570"/>
      <c r="G13" s="570"/>
      <c r="H13" s="570"/>
      <c r="I13" s="570"/>
      <c r="J13" s="570"/>
      <c r="K13" s="570"/>
      <c r="L13" s="570"/>
      <c r="M13" s="570"/>
      <c r="N13" s="348"/>
      <c r="O13" s="348"/>
      <c r="P13" s="348"/>
    </row>
    <row r="14" spans="2:16">
      <c r="B14" s="351" t="s">
        <v>1057</v>
      </c>
      <c r="C14" s="498">
        <v>57531615</v>
      </c>
      <c r="D14" s="498">
        <v>50654462</v>
      </c>
      <c r="E14" s="570"/>
      <c r="F14" s="570"/>
      <c r="G14" s="570"/>
      <c r="H14" s="570"/>
      <c r="I14" s="570"/>
      <c r="J14" s="570"/>
      <c r="K14" s="570"/>
      <c r="L14" s="570"/>
      <c r="M14" s="570"/>
      <c r="N14" s="348"/>
      <c r="O14" s="348"/>
      <c r="P14" s="348"/>
    </row>
    <row r="15" spans="2:16">
      <c r="B15" s="329" t="s">
        <v>763</v>
      </c>
      <c r="C15" s="498">
        <v>344530896</v>
      </c>
      <c r="D15" s="498">
        <v>313193236</v>
      </c>
      <c r="E15" s="570"/>
      <c r="F15" s="570"/>
      <c r="G15" s="570"/>
      <c r="H15" s="570"/>
      <c r="I15" s="570"/>
      <c r="J15" s="570"/>
      <c r="K15" s="570"/>
      <c r="L15" s="570"/>
      <c r="M15" s="570"/>
      <c r="N15" s="348"/>
      <c r="O15" s="348"/>
      <c r="P15" s="348"/>
    </row>
    <row r="16" spans="2:16">
      <c r="B16" s="352" t="s">
        <v>161</v>
      </c>
      <c r="C16" s="500">
        <f>SUM(C7:C15)</f>
        <v>1073024696</v>
      </c>
      <c r="D16" s="500">
        <f>SUM(D7:D15)</f>
        <v>989830436</v>
      </c>
      <c r="E16" s="570"/>
      <c r="F16" s="570"/>
      <c r="G16" s="570"/>
      <c r="H16" s="570"/>
      <c r="I16" s="570"/>
      <c r="J16" s="570"/>
      <c r="K16" s="570"/>
      <c r="L16" s="570"/>
      <c r="M16" s="570"/>
      <c r="N16" s="348"/>
      <c r="O16" s="348"/>
      <c r="P16" s="348"/>
    </row>
    <row r="17" spans="2:16">
      <c r="E17" s="570"/>
      <c r="F17" s="570"/>
      <c r="G17" s="570"/>
      <c r="H17" s="570"/>
      <c r="I17" s="570"/>
      <c r="J17" s="570"/>
      <c r="K17" s="570"/>
      <c r="L17" s="570"/>
      <c r="M17" s="570"/>
      <c r="N17" s="348"/>
      <c r="O17" s="348"/>
      <c r="P17" s="348"/>
    </row>
    <row r="18" spans="2:16">
      <c r="B18" s="347" t="s">
        <v>1210</v>
      </c>
      <c r="C18" s="353"/>
      <c r="D18" s="353"/>
      <c r="E18" s="570"/>
      <c r="F18" s="570"/>
      <c r="G18" s="570"/>
      <c r="H18" s="570"/>
      <c r="I18" s="570"/>
      <c r="J18" s="570"/>
      <c r="K18" s="570"/>
      <c r="L18" s="570"/>
      <c r="M18" s="570"/>
      <c r="N18" s="348"/>
      <c r="O18" s="348"/>
      <c r="P18" s="348"/>
    </row>
    <row r="19" spans="2:16" ht="6" customHeight="1">
      <c r="C19" s="353"/>
      <c r="D19" s="353"/>
      <c r="E19" s="570"/>
      <c r="F19" s="570"/>
      <c r="G19" s="570"/>
      <c r="H19" s="570"/>
      <c r="I19" s="570"/>
      <c r="J19" s="570"/>
      <c r="K19" s="570"/>
      <c r="L19" s="570"/>
      <c r="M19" s="570"/>
      <c r="N19" s="348"/>
      <c r="O19" s="348"/>
      <c r="P19" s="348"/>
    </row>
    <row r="20" spans="2:16" s="348" customFormat="1">
      <c r="B20" s="349" t="s">
        <v>350</v>
      </c>
      <c r="C20" s="55">
        <f>+C5</f>
        <v>45382</v>
      </c>
      <c r="D20" s="55">
        <f>+D5</f>
        <v>45291</v>
      </c>
      <c r="E20" s="570"/>
      <c r="F20" s="570"/>
      <c r="G20" s="570"/>
      <c r="H20" s="570"/>
      <c r="I20" s="570"/>
      <c r="J20" s="570"/>
      <c r="K20" s="570"/>
      <c r="L20" s="570"/>
      <c r="M20" s="570"/>
    </row>
    <row r="21" spans="2:16" s="348" customFormat="1">
      <c r="B21" s="350"/>
      <c r="C21" s="58" t="s">
        <v>150</v>
      </c>
      <c r="D21" s="58" t="s">
        <v>150</v>
      </c>
      <c r="E21" s="570"/>
      <c r="F21" s="570"/>
      <c r="G21" s="570"/>
      <c r="H21" s="570"/>
      <c r="I21" s="570"/>
      <c r="J21" s="570"/>
      <c r="K21" s="570"/>
      <c r="L21" s="570"/>
      <c r="M21" s="570"/>
    </row>
    <row r="22" spans="2:16" ht="26">
      <c r="B22" s="329" t="s">
        <v>102</v>
      </c>
      <c r="C22" s="498">
        <v>608439314</v>
      </c>
      <c r="D22" s="498">
        <v>539160829</v>
      </c>
      <c r="E22" s="570"/>
      <c r="F22" s="570"/>
      <c r="G22" s="570"/>
      <c r="H22" s="570"/>
      <c r="I22" s="570"/>
      <c r="J22" s="570"/>
      <c r="K22" s="570"/>
      <c r="L22" s="570"/>
      <c r="M22" s="570"/>
      <c r="N22" s="348"/>
      <c r="O22" s="348"/>
      <c r="P22" s="348"/>
    </row>
    <row r="23" spans="2:16">
      <c r="B23" s="329" t="s">
        <v>379</v>
      </c>
      <c r="C23" s="498">
        <v>277869884</v>
      </c>
      <c r="D23" s="498">
        <v>249353986</v>
      </c>
      <c r="E23" s="570"/>
      <c r="F23" s="570"/>
      <c r="G23" s="570"/>
      <c r="H23" s="570"/>
      <c r="I23" s="570"/>
      <c r="J23" s="570"/>
      <c r="K23" s="570"/>
      <c r="L23" s="570"/>
      <c r="M23" s="570"/>
      <c r="N23" s="348"/>
      <c r="O23" s="348"/>
      <c r="P23" s="348"/>
    </row>
    <row r="24" spans="2:16">
      <c r="B24" s="329" t="s">
        <v>878</v>
      </c>
      <c r="C24" s="498">
        <v>144871405</v>
      </c>
      <c r="D24" s="498">
        <v>134419854</v>
      </c>
      <c r="E24" s="570"/>
      <c r="F24" s="570"/>
      <c r="G24" s="570"/>
      <c r="H24" s="570"/>
      <c r="I24" s="570"/>
      <c r="J24" s="570"/>
      <c r="K24" s="570"/>
      <c r="L24" s="570"/>
      <c r="M24" s="570"/>
      <c r="N24" s="348"/>
      <c r="O24" s="348"/>
      <c r="P24" s="348"/>
    </row>
    <row r="25" spans="2:16" ht="26">
      <c r="B25" s="329" t="s">
        <v>1029</v>
      </c>
      <c r="C25" s="498">
        <v>1009801</v>
      </c>
      <c r="D25" s="498">
        <v>675131</v>
      </c>
      <c r="E25" s="570"/>
      <c r="F25" s="570"/>
      <c r="G25" s="570"/>
      <c r="H25" s="570"/>
      <c r="I25" s="570"/>
      <c r="J25" s="570"/>
      <c r="K25" s="570"/>
      <c r="L25" s="570"/>
      <c r="M25" s="570"/>
      <c r="N25" s="348"/>
      <c r="O25" s="348"/>
      <c r="P25" s="348"/>
    </row>
    <row r="26" spans="2:16" ht="12.75" customHeight="1">
      <c r="B26" s="329" t="s">
        <v>764</v>
      </c>
      <c r="C26" s="498">
        <v>296835604</v>
      </c>
      <c r="D26" s="498">
        <v>268020988</v>
      </c>
      <c r="E26" s="570"/>
      <c r="F26" s="570"/>
      <c r="G26" s="570"/>
      <c r="H26" s="570"/>
      <c r="I26" s="570"/>
      <c r="J26" s="570"/>
      <c r="K26" s="570"/>
      <c r="L26" s="570"/>
      <c r="M26" s="570"/>
      <c r="N26" s="348"/>
      <c r="O26" s="348"/>
      <c r="P26" s="348"/>
    </row>
    <row r="27" spans="2:16">
      <c r="B27" s="352" t="s">
        <v>161</v>
      </c>
      <c r="C27" s="500">
        <f>SUM(C22:C26)</f>
        <v>1329026008</v>
      </c>
      <c r="D27" s="500">
        <f>SUM(D22:D26)</f>
        <v>1191630788</v>
      </c>
      <c r="E27" s="570"/>
      <c r="F27" s="570"/>
      <c r="G27" s="570"/>
      <c r="H27" s="570"/>
      <c r="I27" s="570"/>
      <c r="J27" s="570"/>
      <c r="K27" s="570"/>
      <c r="L27" s="570"/>
      <c r="M27" s="570"/>
      <c r="N27" s="348"/>
      <c r="O27" s="348"/>
      <c r="P27" s="348"/>
    </row>
    <row r="28" spans="2:16" s="355" customFormat="1">
      <c r="B28" s="354"/>
      <c r="C28" s="631"/>
      <c r="D28" s="631"/>
      <c r="E28" s="570"/>
      <c r="F28" s="570"/>
      <c r="G28" s="570"/>
      <c r="H28" s="570"/>
      <c r="I28" s="570"/>
      <c r="J28" s="570"/>
      <c r="K28" s="570"/>
      <c r="L28" s="570"/>
      <c r="M28" s="570"/>
      <c r="N28" s="348"/>
      <c r="O28" s="348"/>
      <c r="P28" s="348"/>
    </row>
    <row r="29" spans="2:16" s="355" customFormat="1">
      <c r="B29" s="346" t="s">
        <v>561</v>
      </c>
      <c r="C29" s="356"/>
      <c r="D29" s="356"/>
      <c r="E29" s="570"/>
      <c r="F29" s="570"/>
      <c r="G29" s="570"/>
      <c r="H29" s="570"/>
      <c r="I29" s="570"/>
      <c r="J29" s="570"/>
      <c r="K29" s="570"/>
      <c r="L29" s="570"/>
      <c r="M29" s="570"/>
      <c r="N29" s="348"/>
      <c r="O29" s="348"/>
      <c r="P29" s="357"/>
    </row>
    <row r="30" spans="2:16" ht="6" customHeight="1">
      <c r="C30" s="353"/>
      <c r="D30" s="353"/>
      <c r="E30" s="570"/>
      <c r="F30" s="570"/>
      <c r="G30" s="570"/>
      <c r="H30" s="570"/>
      <c r="I30" s="570"/>
      <c r="J30" s="570"/>
      <c r="K30" s="570"/>
      <c r="L30" s="570"/>
      <c r="M30" s="570"/>
      <c r="N30" s="348"/>
      <c r="O30" s="348"/>
      <c r="P30" s="357"/>
    </row>
    <row r="31" spans="2:16" s="355" customFormat="1">
      <c r="B31" s="349" t="s">
        <v>349</v>
      </c>
      <c r="C31" s="55">
        <f>+C5</f>
        <v>45382</v>
      </c>
      <c r="D31" s="55">
        <f>+D5</f>
        <v>45291</v>
      </c>
      <c r="E31" s="570"/>
      <c r="F31" s="570"/>
      <c r="G31" s="570"/>
      <c r="H31" s="570"/>
      <c r="I31" s="570"/>
      <c r="J31" s="570"/>
      <c r="K31" s="570"/>
      <c r="L31" s="570"/>
      <c r="M31" s="570"/>
      <c r="N31" s="348"/>
      <c r="O31" s="348"/>
      <c r="P31" s="357"/>
    </row>
    <row r="32" spans="2:16" s="355" customFormat="1" ht="13.15" customHeight="1">
      <c r="B32" s="350"/>
      <c r="C32" s="58" t="s">
        <v>150</v>
      </c>
      <c r="D32" s="58" t="s">
        <v>150</v>
      </c>
      <c r="E32" s="570"/>
      <c r="F32" s="570"/>
      <c r="G32" s="570"/>
      <c r="H32" s="570"/>
      <c r="I32" s="570"/>
      <c r="J32" s="570"/>
      <c r="K32" s="570"/>
      <c r="L32" s="570"/>
      <c r="M32" s="570"/>
      <c r="N32" s="348"/>
      <c r="O32" s="348"/>
      <c r="P32" s="357"/>
    </row>
    <row r="33" spans="2:16" s="355" customFormat="1">
      <c r="B33" s="329" t="s">
        <v>558</v>
      </c>
      <c r="C33" s="498">
        <v>795920857</v>
      </c>
      <c r="D33" s="498">
        <v>734306894</v>
      </c>
      <c r="E33" s="570"/>
      <c r="F33" s="570"/>
      <c r="G33" s="570"/>
      <c r="H33" s="570"/>
      <c r="I33" s="570"/>
      <c r="J33" s="570"/>
      <c r="K33" s="570"/>
      <c r="L33" s="570"/>
      <c r="M33" s="570"/>
      <c r="N33" s="348"/>
      <c r="O33" s="348"/>
      <c r="P33" s="357"/>
    </row>
    <row r="34" spans="2:16" s="355" customFormat="1">
      <c r="B34" s="329" t="s">
        <v>559</v>
      </c>
      <c r="C34" s="498">
        <v>277103839</v>
      </c>
      <c r="D34" s="498">
        <v>255523542</v>
      </c>
      <c r="E34" s="570"/>
      <c r="F34" s="570"/>
      <c r="G34" s="570"/>
      <c r="H34" s="570"/>
      <c r="I34" s="570"/>
      <c r="J34" s="570"/>
      <c r="K34" s="570"/>
      <c r="L34" s="570"/>
      <c r="M34" s="570"/>
      <c r="N34" s="348"/>
      <c r="O34" s="348"/>
      <c r="P34" s="357"/>
    </row>
    <row r="35" spans="2:16" s="355" customFormat="1">
      <c r="B35" s="352" t="s">
        <v>568</v>
      </c>
      <c r="C35" s="500">
        <f>SUM(C33:C34)</f>
        <v>1073024696</v>
      </c>
      <c r="D35" s="500">
        <f>SUM(D33:D34)</f>
        <v>989830436</v>
      </c>
      <c r="E35" s="570"/>
      <c r="F35" s="570"/>
      <c r="G35" s="570"/>
      <c r="H35" s="570"/>
      <c r="I35" s="570"/>
      <c r="J35" s="570"/>
      <c r="K35" s="570"/>
      <c r="L35" s="570"/>
      <c r="M35" s="570"/>
      <c r="N35" s="348"/>
      <c r="O35" s="348"/>
      <c r="P35" s="357"/>
    </row>
    <row r="36" spans="2:16" s="355" customFormat="1" ht="6" customHeight="1">
      <c r="B36" s="354"/>
      <c r="C36" s="631"/>
      <c r="D36" s="631"/>
      <c r="E36" s="570"/>
      <c r="F36" s="570"/>
      <c r="G36" s="570"/>
      <c r="H36" s="570"/>
      <c r="I36" s="570"/>
      <c r="J36" s="570"/>
      <c r="K36" s="570"/>
      <c r="L36" s="570"/>
      <c r="M36" s="570"/>
      <c r="N36" s="348"/>
      <c r="O36" s="348"/>
      <c r="P36" s="357"/>
    </row>
    <row r="37" spans="2:16" s="355" customFormat="1">
      <c r="B37" s="349" t="s">
        <v>350</v>
      </c>
      <c r="C37" s="55">
        <f>+C31</f>
        <v>45382</v>
      </c>
      <c r="D37" s="55">
        <f>+D5</f>
        <v>45291</v>
      </c>
      <c r="E37" s="570"/>
      <c r="F37" s="570"/>
      <c r="G37" s="570"/>
      <c r="H37" s="570"/>
      <c r="I37" s="570"/>
      <c r="J37" s="570"/>
      <c r="K37" s="570"/>
      <c r="L37" s="570"/>
      <c r="M37" s="570"/>
      <c r="N37" s="348"/>
      <c r="O37" s="348"/>
      <c r="P37" s="357"/>
    </row>
    <row r="38" spans="2:16" s="355" customFormat="1" ht="13.15" customHeight="1">
      <c r="B38" s="350"/>
      <c r="C38" s="58" t="s">
        <v>150</v>
      </c>
      <c r="D38" s="58" t="s">
        <v>150</v>
      </c>
      <c r="E38" s="570"/>
      <c r="F38" s="570"/>
      <c r="G38" s="570"/>
      <c r="H38" s="570"/>
      <c r="I38" s="570"/>
      <c r="J38" s="570"/>
      <c r="K38" s="570"/>
      <c r="L38" s="570"/>
      <c r="M38" s="570"/>
      <c r="N38" s="348"/>
      <c r="O38" s="348"/>
      <c r="P38" s="357"/>
    </row>
    <row r="39" spans="2:16" s="355" customFormat="1">
      <c r="B39" s="329" t="s">
        <v>565</v>
      </c>
      <c r="C39" s="498">
        <v>1137884381</v>
      </c>
      <c r="D39" s="498">
        <v>1016983476</v>
      </c>
      <c r="E39" s="570"/>
      <c r="F39" s="570"/>
      <c r="G39" s="570"/>
      <c r="H39" s="570"/>
      <c r="I39" s="570"/>
      <c r="J39" s="570"/>
      <c r="K39" s="570"/>
      <c r="L39" s="570"/>
      <c r="M39" s="570"/>
      <c r="N39" s="348"/>
      <c r="O39" s="348"/>
      <c r="P39" s="357"/>
    </row>
    <row r="40" spans="2:16" s="355" customFormat="1">
      <c r="B40" s="329" t="s">
        <v>560</v>
      </c>
      <c r="C40" s="498">
        <v>191141627</v>
      </c>
      <c r="D40" s="498">
        <v>174647312</v>
      </c>
      <c r="E40" s="570"/>
      <c r="F40" s="570"/>
      <c r="G40" s="570"/>
      <c r="H40" s="570"/>
      <c r="I40" s="570"/>
      <c r="J40" s="570"/>
      <c r="K40" s="570"/>
      <c r="L40" s="570"/>
      <c r="M40" s="570"/>
      <c r="N40" s="348"/>
      <c r="O40" s="348"/>
      <c r="P40" s="357"/>
    </row>
    <row r="41" spans="2:16" s="355" customFormat="1">
      <c r="B41" s="352" t="s">
        <v>569</v>
      </c>
      <c r="C41" s="500">
        <f>SUM(C39:C40)</f>
        <v>1329026008</v>
      </c>
      <c r="D41" s="500">
        <f>SUM(D39:D40)</f>
        <v>1191630788</v>
      </c>
      <c r="E41" s="570"/>
      <c r="F41" s="570"/>
      <c r="G41" s="570"/>
      <c r="H41" s="570"/>
      <c r="I41" s="570"/>
      <c r="J41" s="570"/>
      <c r="K41" s="570"/>
      <c r="L41" s="570"/>
      <c r="M41" s="570"/>
      <c r="N41" s="348"/>
      <c r="O41" s="348"/>
      <c r="P41" s="357"/>
    </row>
    <row r="42" spans="2:16" ht="6" customHeight="1">
      <c r="E42" s="570"/>
      <c r="F42" s="570"/>
      <c r="G42" s="570"/>
      <c r="H42" s="570"/>
      <c r="I42" s="570"/>
      <c r="J42" s="570"/>
      <c r="K42" s="570"/>
      <c r="L42" s="570"/>
      <c r="M42" s="570"/>
      <c r="N42" s="348"/>
      <c r="O42" s="348"/>
      <c r="P42" s="357"/>
    </row>
    <row r="43" spans="2:16">
      <c r="B43" s="352" t="s">
        <v>563</v>
      </c>
      <c r="C43" s="500">
        <f>+C35-C41</f>
        <v>-256001312</v>
      </c>
      <c r="D43" s="500">
        <f>+D35-D41</f>
        <v>-201800352</v>
      </c>
      <c r="E43" s="570"/>
      <c r="F43" s="570"/>
      <c r="G43" s="570"/>
      <c r="H43" s="570"/>
      <c r="I43" s="570"/>
      <c r="J43" s="570"/>
      <c r="K43" s="570"/>
      <c r="L43" s="570"/>
      <c r="M43" s="570"/>
      <c r="N43" s="348"/>
      <c r="O43" s="348"/>
      <c r="P43" s="357"/>
    </row>
    <row r="44" spans="2:16" s="348" customFormat="1">
      <c r="B44" s="356"/>
      <c r="C44" s="358"/>
      <c r="D44" s="358"/>
      <c r="E44" s="570"/>
      <c r="F44" s="570"/>
      <c r="G44" s="570"/>
      <c r="H44" s="570"/>
      <c r="I44" s="570"/>
      <c r="J44" s="570"/>
      <c r="K44" s="570"/>
      <c r="L44" s="570"/>
      <c r="M44" s="570"/>
      <c r="P44" s="357"/>
    </row>
    <row r="45" spans="2:16" s="348" customFormat="1" ht="4.5" customHeight="1">
      <c r="B45" s="356"/>
      <c r="C45" s="358"/>
      <c r="D45" s="358"/>
      <c r="E45" s="570"/>
      <c r="F45" s="570"/>
      <c r="G45" s="570"/>
      <c r="H45" s="570"/>
      <c r="I45" s="570"/>
      <c r="J45" s="570"/>
      <c r="K45" s="570"/>
      <c r="L45" s="570"/>
      <c r="M45" s="570"/>
      <c r="P45" s="357"/>
    </row>
    <row r="46" spans="2:16" s="348" customFormat="1">
      <c r="B46" s="905" t="s">
        <v>562</v>
      </c>
      <c r="C46" s="55">
        <f>+C37</f>
        <v>45382</v>
      </c>
      <c r="D46" s="55">
        <f>+D37</f>
        <v>45291</v>
      </c>
      <c r="E46" s="570"/>
      <c r="F46" s="570"/>
      <c r="G46" s="570"/>
      <c r="H46" s="570"/>
      <c r="I46" s="570"/>
      <c r="J46" s="570"/>
      <c r="K46" s="570"/>
      <c r="L46" s="570"/>
      <c r="M46" s="570"/>
      <c r="P46" s="357"/>
    </row>
    <row r="47" spans="2:16" s="348" customFormat="1">
      <c r="B47" s="906"/>
      <c r="C47" s="58" t="s">
        <v>150</v>
      </c>
      <c r="D47" s="58" t="s">
        <v>150</v>
      </c>
      <c r="E47" s="570"/>
      <c r="F47" s="570"/>
      <c r="G47" s="570"/>
      <c r="H47" s="570"/>
      <c r="I47" s="570"/>
      <c r="J47" s="570"/>
      <c r="K47" s="570"/>
      <c r="L47" s="570"/>
      <c r="M47" s="570"/>
      <c r="P47" s="357"/>
    </row>
    <row r="48" spans="2:16" s="348" customFormat="1">
      <c r="B48" s="329" t="s">
        <v>756</v>
      </c>
      <c r="C48" s="498">
        <f>ROUND(+D51,0)</f>
        <v>-201800352</v>
      </c>
      <c r="D48" s="498">
        <v>-291012563</v>
      </c>
      <c r="E48" s="570"/>
      <c r="F48" s="570"/>
      <c r="G48" s="570"/>
      <c r="H48" s="570"/>
      <c r="I48" s="570"/>
      <c r="J48" s="570"/>
      <c r="K48" s="570"/>
      <c r="L48" s="570"/>
      <c r="M48" s="570"/>
      <c r="P48" s="357"/>
    </row>
    <row r="49" spans="2:16" s="348" customFormat="1">
      <c r="B49" s="359" t="s">
        <v>715</v>
      </c>
      <c r="C49" s="498">
        <v>-61663647</v>
      </c>
      <c r="D49" s="498">
        <v>-25317416</v>
      </c>
      <c r="E49" s="570"/>
      <c r="F49" s="570"/>
      <c r="G49" s="570"/>
      <c r="H49" s="570"/>
      <c r="I49" s="570"/>
      <c r="J49" s="570"/>
      <c r="K49" s="570"/>
      <c r="L49" s="570"/>
      <c r="M49" s="570"/>
      <c r="P49" s="357"/>
    </row>
    <row r="50" spans="2:16" s="348" customFormat="1">
      <c r="B50" s="329" t="s">
        <v>616</v>
      </c>
      <c r="C50" s="498">
        <v>7462687</v>
      </c>
      <c r="D50" s="498">
        <v>114529627</v>
      </c>
      <c r="E50" s="570"/>
      <c r="F50" s="570"/>
      <c r="G50" s="570"/>
      <c r="H50" s="570"/>
      <c r="I50" s="570"/>
      <c r="J50" s="570"/>
      <c r="K50" s="570"/>
      <c r="L50" s="570"/>
      <c r="M50" s="570"/>
      <c r="P50" s="357"/>
    </row>
    <row r="51" spans="2:16" s="348" customFormat="1">
      <c r="B51" s="352" t="s">
        <v>563</v>
      </c>
      <c r="C51" s="500">
        <f>SUM(C48:C50)</f>
        <v>-256001312</v>
      </c>
      <c r="D51" s="500">
        <f>SUM(D48:D50)</f>
        <v>-201800352</v>
      </c>
      <c r="E51" s="570"/>
      <c r="F51" s="570"/>
      <c r="G51" s="570"/>
      <c r="H51" s="570"/>
      <c r="I51" s="570"/>
      <c r="J51" s="570"/>
      <c r="K51" s="570"/>
      <c r="L51" s="570"/>
      <c r="M51" s="570"/>
      <c r="P51" s="357"/>
    </row>
    <row r="52" spans="2:16" s="348" customFormat="1" ht="6" customHeight="1">
      <c r="B52" s="360"/>
      <c r="C52" s="361"/>
      <c r="D52" s="361"/>
      <c r="E52" s="570"/>
      <c r="F52" s="570"/>
      <c r="G52" s="570"/>
      <c r="H52" s="570"/>
      <c r="I52" s="570"/>
      <c r="J52" s="570"/>
      <c r="K52" s="570"/>
      <c r="L52" s="570"/>
      <c r="M52" s="570"/>
      <c r="P52" s="357"/>
    </row>
    <row r="53" spans="2:16" s="348" customFormat="1">
      <c r="B53" s="349" t="s">
        <v>155</v>
      </c>
      <c r="C53" s="55">
        <f>+C37</f>
        <v>45382</v>
      </c>
      <c r="D53" s="55">
        <f>+D37</f>
        <v>45291</v>
      </c>
      <c r="E53" s="570"/>
      <c r="F53" s="570"/>
      <c r="G53" s="570"/>
      <c r="H53" s="570"/>
      <c r="I53" s="570"/>
      <c r="J53" s="570"/>
      <c r="K53" s="570"/>
      <c r="L53" s="570"/>
      <c r="M53" s="570"/>
      <c r="P53" s="357"/>
    </row>
    <row r="54" spans="2:16" s="348" customFormat="1">
      <c r="B54" s="350"/>
      <c r="C54" s="58" t="s">
        <v>150</v>
      </c>
      <c r="D54" s="58" t="s">
        <v>150</v>
      </c>
      <c r="E54" s="570"/>
      <c r="F54" s="570"/>
      <c r="G54" s="570"/>
      <c r="H54" s="570"/>
      <c r="I54" s="570"/>
      <c r="J54" s="570"/>
      <c r="K54" s="570"/>
      <c r="L54" s="570"/>
      <c r="M54" s="570"/>
      <c r="P54" s="357"/>
    </row>
    <row r="55" spans="2:16">
      <c r="B55" s="362" t="s">
        <v>156</v>
      </c>
      <c r="C55" s="500">
        <f>+D58</f>
        <v>989830436</v>
      </c>
      <c r="D55" s="500">
        <v>873334364</v>
      </c>
      <c r="E55" s="570"/>
      <c r="F55" s="570"/>
      <c r="G55" s="570"/>
      <c r="H55" s="570"/>
      <c r="I55" s="570"/>
      <c r="J55" s="570"/>
      <c r="K55" s="570"/>
      <c r="L55" s="570"/>
      <c r="M55" s="570"/>
      <c r="N55" s="348"/>
      <c r="O55" s="348"/>
      <c r="P55" s="357"/>
    </row>
    <row r="56" spans="2:16" ht="13" customHeight="1">
      <c r="B56" s="329" t="s">
        <v>301</v>
      </c>
      <c r="C56" s="498">
        <v>54620279</v>
      </c>
      <c r="D56" s="498">
        <v>84928574</v>
      </c>
      <c r="E56" s="570"/>
      <c r="F56" s="570"/>
      <c r="G56" s="570"/>
      <c r="H56" s="570"/>
      <c r="I56" s="570"/>
      <c r="J56" s="570"/>
      <c r="K56" s="570"/>
      <c r="L56" s="570"/>
      <c r="M56" s="570"/>
      <c r="N56" s="348"/>
      <c r="O56" s="348"/>
      <c r="P56" s="357"/>
    </row>
    <row r="57" spans="2:16" ht="26">
      <c r="B57" s="329" t="s">
        <v>394</v>
      </c>
      <c r="C57" s="498">
        <v>28573981</v>
      </c>
      <c r="D57" s="498">
        <v>31567498</v>
      </c>
      <c r="E57" s="570"/>
      <c r="F57" s="570"/>
      <c r="G57" s="570"/>
      <c r="H57" s="570"/>
      <c r="I57" s="570"/>
      <c r="J57" s="570"/>
      <c r="K57" s="570"/>
      <c r="L57" s="570"/>
      <c r="M57" s="570"/>
      <c r="N57" s="348"/>
      <c r="O57" s="348"/>
      <c r="P57" s="357"/>
    </row>
    <row r="58" spans="2:16">
      <c r="B58" s="362" t="s">
        <v>157</v>
      </c>
      <c r="C58" s="500">
        <f>SUM(C55:C57)</f>
        <v>1073024696</v>
      </c>
      <c r="D58" s="500">
        <f>SUM(D55:D57)</f>
        <v>989830436</v>
      </c>
      <c r="E58" s="570"/>
      <c r="F58" s="570"/>
      <c r="G58" s="570"/>
      <c r="H58" s="570"/>
      <c r="I58" s="570"/>
      <c r="J58" s="570"/>
      <c r="K58" s="570"/>
      <c r="L58" s="570"/>
      <c r="M58" s="570"/>
      <c r="N58" s="348"/>
      <c r="O58" s="348"/>
      <c r="P58" s="357"/>
    </row>
    <row r="59" spans="2:16" ht="6" customHeight="1">
      <c r="E59" s="570"/>
      <c r="F59" s="570"/>
      <c r="G59" s="570"/>
      <c r="H59" s="570"/>
      <c r="I59" s="570"/>
      <c r="J59" s="570"/>
      <c r="K59" s="570"/>
      <c r="L59" s="570"/>
      <c r="M59" s="570"/>
      <c r="N59" s="348"/>
      <c r="O59" s="348"/>
      <c r="P59" s="357"/>
    </row>
    <row r="60" spans="2:16" s="348" customFormat="1">
      <c r="B60" s="349" t="s">
        <v>395</v>
      </c>
      <c r="C60" s="55">
        <f>+C53</f>
        <v>45382</v>
      </c>
      <c r="D60" s="55">
        <f>+D53</f>
        <v>45291</v>
      </c>
      <c r="E60" s="570"/>
      <c r="F60" s="570"/>
      <c r="G60" s="570"/>
      <c r="H60" s="570"/>
      <c r="I60" s="570"/>
      <c r="J60" s="570"/>
      <c r="K60" s="570"/>
      <c r="L60" s="570"/>
      <c r="M60" s="570"/>
      <c r="P60" s="357"/>
    </row>
    <row r="61" spans="2:16" s="348" customFormat="1">
      <c r="B61" s="350"/>
      <c r="C61" s="58" t="s">
        <v>150</v>
      </c>
      <c r="D61" s="58" t="s">
        <v>150</v>
      </c>
      <c r="E61" s="570"/>
      <c r="F61" s="570"/>
      <c r="G61" s="570"/>
      <c r="H61" s="570"/>
      <c r="I61" s="570"/>
      <c r="J61" s="570"/>
      <c r="K61" s="570"/>
      <c r="L61" s="570"/>
      <c r="M61" s="570"/>
      <c r="P61" s="357"/>
    </row>
    <row r="62" spans="2:16">
      <c r="B62" s="362" t="s">
        <v>158</v>
      </c>
      <c r="C62" s="500">
        <f>+D65</f>
        <v>-1191630788</v>
      </c>
      <c r="D62" s="500">
        <v>-1164346927</v>
      </c>
      <c r="E62" s="570"/>
      <c r="F62" s="570"/>
      <c r="G62" s="570"/>
      <c r="H62" s="570"/>
      <c r="I62" s="570"/>
      <c r="J62" s="570"/>
      <c r="K62" s="570"/>
      <c r="L62" s="570"/>
      <c r="M62" s="570"/>
      <c r="N62" s="348"/>
      <c r="O62" s="348"/>
      <c r="P62" s="357"/>
    </row>
    <row r="63" spans="2:16">
      <c r="B63" s="329" t="s">
        <v>566</v>
      </c>
      <c r="C63" s="498">
        <v>-116283926</v>
      </c>
      <c r="D63" s="498">
        <v>-110245990</v>
      </c>
      <c r="E63" s="570"/>
      <c r="F63" s="570"/>
      <c r="G63" s="570"/>
      <c r="H63" s="570"/>
      <c r="I63" s="570"/>
      <c r="J63" s="570"/>
      <c r="K63" s="570"/>
      <c r="L63" s="570"/>
      <c r="M63" s="570"/>
      <c r="N63" s="348"/>
      <c r="O63" s="348"/>
      <c r="P63" s="357"/>
    </row>
    <row r="64" spans="2:16" ht="26">
      <c r="B64" s="329" t="s">
        <v>567</v>
      </c>
      <c r="C64" s="498">
        <v>-21111294</v>
      </c>
      <c r="D64" s="498">
        <v>82962129</v>
      </c>
      <c r="E64" s="570"/>
      <c r="F64" s="570"/>
      <c r="G64" s="570"/>
      <c r="H64" s="570"/>
      <c r="I64" s="570"/>
      <c r="J64" s="570"/>
      <c r="K64" s="570"/>
      <c r="L64" s="570"/>
      <c r="M64" s="570"/>
      <c r="N64" s="348"/>
      <c r="O64" s="348"/>
      <c r="P64" s="357"/>
    </row>
    <row r="65" spans="2:20">
      <c r="B65" s="362" t="s">
        <v>411</v>
      </c>
      <c r="C65" s="500">
        <f>SUM(C62:C64)</f>
        <v>-1329026008</v>
      </c>
      <c r="D65" s="500">
        <f>SUM(D62:D64)</f>
        <v>-1191630788</v>
      </c>
      <c r="E65" s="570"/>
      <c r="F65" s="570"/>
      <c r="G65" s="570"/>
      <c r="H65" s="570"/>
      <c r="I65" s="570"/>
      <c r="J65" s="570"/>
      <c r="K65" s="570"/>
      <c r="L65" s="570"/>
      <c r="M65" s="570"/>
      <c r="N65" s="348"/>
      <c r="O65" s="348"/>
      <c r="P65" s="357"/>
    </row>
    <row r="66" spans="2:20" s="355" customFormat="1">
      <c r="B66" s="363"/>
      <c r="C66" s="631"/>
      <c r="D66" s="631"/>
      <c r="E66" s="570"/>
      <c r="F66" s="570"/>
      <c r="G66" s="570"/>
      <c r="H66" s="570"/>
      <c r="I66" s="570"/>
      <c r="J66" s="570"/>
      <c r="K66" s="570"/>
      <c r="L66" s="570"/>
      <c r="M66" s="570"/>
      <c r="N66" s="348"/>
      <c r="O66" s="348"/>
      <c r="P66" s="357"/>
    </row>
    <row r="67" spans="2:20" ht="6" customHeight="1">
      <c r="J67" s="570"/>
      <c r="K67" s="570"/>
      <c r="L67" s="570"/>
      <c r="M67" s="570"/>
      <c r="N67" s="570"/>
      <c r="O67" s="570"/>
      <c r="P67" s="570"/>
      <c r="Q67" s="570"/>
      <c r="R67" s="570"/>
      <c r="S67" s="570"/>
      <c r="T67" s="570"/>
    </row>
    <row r="68" spans="2:20" s="355" customFormat="1" ht="26.25" customHeight="1">
      <c r="B68" s="364" t="s">
        <v>455</v>
      </c>
      <c r="C68" s="365" t="s">
        <v>571</v>
      </c>
      <c r="D68" s="365" t="s">
        <v>564</v>
      </c>
      <c r="E68" s="365" t="s">
        <v>572</v>
      </c>
      <c r="F68" s="365" t="s">
        <v>1211</v>
      </c>
      <c r="G68" s="365" t="s">
        <v>51</v>
      </c>
      <c r="H68" s="366" t="s">
        <v>50</v>
      </c>
      <c r="J68" s="570"/>
      <c r="K68" s="570"/>
      <c r="L68" s="570"/>
      <c r="M68" s="570"/>
      <c r="N68" s="570"/>
      <c r="O68" s="570"/>
      <c r="P68" s="570"/>
      <c r="Q68" s="570"/>
      <c r="R68" s="570"/>
      <c r="S68" s="570"/>
      <c r="T68" s="570"/>
    </row>
    <row r="69" spans="2:20" s="355" customFormat="1">
      <c r="B69" s="367"/>
      <c r="C69" s="368" t="s">
        <v>150</v>
      </c>
      <c r="D69" s="368" t="s">
        <v>150</v>
      </c>
      <c r="E69" s="368" t="s">
        <v>150</v>
      </c>
      <c r="F69" s="368" t="s">
        <v>150</v>
      </c>
      <c r="G69" s="368" t="s">
        <v>150</v>
      </c>
      <c r="H69" s="369" t="s">
        <v>150</v>
      </c>
      <c r="J69" s="570"/>
      <c r="K69" s="570"/>
      <c r="L69" s="570"/>
      <c r="M69" s="570"/>
      <c r="N69" s="570"/>
      <c r="O69" s="570"/>
      <c r="P69" s="570"/>
      <c r="Q69" s="570"/>
      <c r="R69" s="570"/>
      <c r="S69" s="570"/>
      <c r="T69" s="570"/>
    </row>
    <row r="70" spans="2:20" s="355" customFormat="1">
      <c r="B70" s="370" t="s">
        <v>1303</v>
      </c>
      <c r="C70" s="509">
        <v>-606016749</v>
      </c>
      <c r="D70" s="509">
        <v>-230128662</v>
      </c>
      <c r="E70" s="509">
        <v>-101292794</v>
      </c>
      <c r="F70" s="509">
        <v>-226059402</v>
      </c>
      <c r="G70" s="509">
        <v>-849320</v>
      </c>
      <c r="H70" s="632">
        <f>SUM(C70:G70)</f>
        <v>-1164346927</v>
      </c>
      <c r="J70" s="570"/>
      <c r="K70" s="570"/>
      <c r="L70" s="570"/>
      <c r="M70" s="570"/>
      <c r="N70" s="570"/>
      <c r="O70" s="570"/>
      <c r="P70" s="570"/>
      <c r="Q70" s="570"/>
      <c r="R70" s="570"/>
      <c r="S70" s="570"/>
      <c r="T70" s="570"/>
    </row>
    <row r="71" spans="2:20" s="355" customFormat="1">
      <c r="B71" s="370" t="s">
        <v>689</v>
      </c>
      <c r="C71" s="509">
        <v>66855920</v>
      </c>
      <c r="D71" s="509">
        <v>-19225324</v>
      </c>
      <c r="E71" s="509">
        <v>-33127060</v>
      </c>
      <c r="F71" s="509">
        <v>-41961586</v>
      </c>
      <c r="G71" s="509">
        <v>174189</v>
      </c>
      <c r="H71" s="632">
        <f t="shared" ref="H71" si="0">SUM(C71:G71)</f>
        <v>-27283861</v>
      </c>
      <c r="J71" s="570"/>
      <c r="K71" s="570"/>
      <c r="L71" s="570"/>
      <c r="M71" s="570"/>
      <c r="N71" s="570"/>
      <c r="O71" s="570"/>
      <c r="P71" s="570"/>
      <c r="Q71" s="570"/>
      <c r="R71" s="570"/>
      <c r="S71" s="570"/>
      <c r="T71" s="570"/>
    </row>
    <row r="72" spans="2:20" s="355" customFormat="1">
      <c r="B72" s="371" t="s">
        <v>1212</v>
      </c>
      <c r="C72" s="500">
        <f t="shared" ref="C72:H72" si="1">SUM(C70:C71)</f>
        <v>-539160829</v>
      </c>
      <c r="D72" s="500">
        <f t="shared" si="1"/>
        <v>-249353986</v>
      </c>
      <c r="E72" s="500">
        <f t="shared" si="1"/>
        <v>-134419854</v>
      </c>
      <c r="F72" s="500">
        <f t="shared" si="1"/>
        <v>-268020988</v>
      </c>
      <c r="G72" s="500">
        <f t="shared" si="1"/>
        <v>-675131</v>
      </c>
      <c r="H72" s="500">
        <f t="shared" si="1"/>
        <v>-1191630788</v>
      </c>
      <c r="J72" s="570"/>
      <c r="K72" s="570"/>
      <c r="L72" s="570"/>
      <c r="M72" s="570"/>
      <c r="N72" s="570"/>
      <c r="O72" s="570"/>
      <c r="P72" s="570"/>
      <c r="Q72" s="570"/>
      <c r="R72" s="570"/>
      <c r="S72" s="570"/>
      <c r="T72" s="570"/>
    </row>
    <row r="73" spans="2:20" s="355" customFormat="1">
      <c r="B73" s="371" t="s">
        <v>1305</v>
      </c>
      <c r="C73" s="500">
        <v>-608439314</v>
      </c>
      <c r="D73" s="500">
        <v>-277869884</v>
      </c>
      <c r="E73" s="500">
        <v>-144871405</v>
      </c>
      <c r="F73" s="500">
        <v>-296835604</v>
      </c>
      <c r="G73" s="500">
        <v>-1009801</v>
      </c>
      <c r="H73" s="500">
        <v>-1073024696</v>
      </c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0"/>
    </row>
    <row r="74" spans="2:20" s="1094" customFormat="1" ht="10.15" customHeight="1">
      <c r="B74" s="1092"/>
      <c r="C74" s="1093"/>
      <c r="D74" s="1093"/>
      <c r="E74" s="1093"/>
      <c r="F74" s="1093"/>
      <c r="G74" s="1093"/>
      <c r="H74" s="1093"/>
      <c r="J74" s="1095"/>
      <c r="K74" s="1095"/>
      <c r="L74" s="1095"/>
      <c r="M74" s="1095"/>
      <c r="N74" s="1095"/>
      <c r="O74" s="1095"/>
      <c r="P74" s="1095"/>
      <c r="Q74" s="1095"/>
      <c r="R74" s="1095"/>
      <c r="S74" s="1095"/>
      <c r="T74" s="1095"/>
    </row>
    <row r="75" spans="2:20" s="355" customFormat="1" ht="39.75" customHeight="1">
      <c r="B75" s="364" t="s">
        <v>570</v>
      </c>
      <c r="C75" s="365" t="s">
        <v>573</v>
      </c>
      <c r="D75" s="365" t="s">
        <v>879</v>
      </c>
      <c r="E75" s="365" t="s">
        <v>880</v>
      </c>
      <c r="F75" s="365" t="str">
        <f>+F68</f>
        <v>NIIF 16</v>
      </c>
      <c r="G75" s="365" t="s">
        <v>51</v>
      </c>
      <c r="H75" s="366" t="s">
        <v>50</v>
      </c>
      <c r="J75" s="570"/>
      <c r="K75" s="570"/>
      <c r="L75" s="570"/>
      <c r="M75" s="570"/>
      <c r="N75" s="570"/>
      <c r="O75" s="570"/>
      <c r="P75" s="570"/>
      <c r="Q75" s="570"/>
      <c r="R75" s="570"/>
      <c r="S75" s="570"/>
      <c r="T75" s="570"/>
    </row>
    <row r="76" spans="2:20" s="355" customFormat="1">
      <c r="B76" s="367"/>
      <c r="C76" s="368" t="s">
        <v>150</v>
      </c>
      <c r="D76" s="368" t="s">
        <v>150</v>
      </c>
      <c r="E76" s="368" t="s">
        <v>150</v>
      </c>
      <c r="F76" s="368" t="s">
        <v>150</v>
      </c>
      <c r="G76" s="368" t="s">
        <v>150</v>
      </c>
      <c r="H76" s="369" t="s">
        <v>150</v>
      </c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0"/>
    </row>
    <row r="77" spans="2:20" s="355" customFormat="1">
      <c r="B77" s="370" t="str">
        <f>+B70</f>
        <v>Saldo al 01 de enero de 2023</v>
      </c>
      <c r="C77" s="509">
        <v>391896541</v>
      </c>
      <c r="D77" s="509">
        <v>73589641</v>
      </c>
      <c r="E77" s="509">
        <v>57037155</v>
      </c>
      <c r="F77" s="509">
        <v>268874134</v>
      </c>
      <c r="G77" s="509">
        <v>81936893</v>
      </c>
      <c r="H77" s="632">
        <f t="shared" ref="H77:H78" si="2">SUM(C77:G77)</f>
        <v>873334364</v>
      </c>
      <c r="J77" s="570"/>
      <c r="K77" s="570"/>
      <c r="L77" s="570"/>
      <c r="M77" s="570"/>
      <c r="N77" s="570"/>
      <c r="O77" s="570"/>
      <c r="P77" s="570"/>
      <c r="Q77" s="570"/>
      <c r="R77" s="570"/>
      <c r="S77" s="570"/>
      <c r="T77" s="570"/>
    </row>
    <row r="78" spans="2:20" s="355" customFormat="1">
      <c r="B78" s="370" t="s">
        <v>689</v>
      </c>
      <c r="C78" s="509">
        <v>66280082</v>
      </c>
      <c r="D78" s="509">
        <v>1282941</v>
      </c>
      <c r="E78" s="509">
        <v>-5383392</v>
      </c>
      <c r="F78" s="509">
        <v>44319102</v>
      </c>
      <c r="G78" s="509">
        <v>9997339</v>
      </c>
      <c r="H78" s="632">
        <f t="shared" si="2"/>
        <v>116496072</v>
      </c>
      <c r="J78" s="570"/>
      <c r="K78" s="570"/>
      <c r="L78" s="570"/>
      <c r="M78" s="570"/>
      <c r="N78" s="570"/>
      <c r="O78" s="570"/>
      <c r="P78" s="570"/>
      <c r="Q78" s="570"/>
      <c r="R78" s="570"/>
      <c r="S78" s="570"/>
      <c r="T78" s="570"/>
    </row>
    <row r="79" spans="2:20" s="355" customFormat="1">
      <c r="B79" s="371" t="str">
        <f>+B72</f>
        <v>Saldo al 31 de diciembre de 2023</v>
      </c>
      <c r="C79" s="372">
        <f t="shared" ref="C79:H79" si="3">SUM(C77:C78)</f>
        <v>458176623</v>
      </c>
      <c r="D79" s="372">
        <f t="shared" si="3"/>
        <v>74872582</v>
      </c>
      <c r="E79" s="372">
        <f t="shared" si="3"/>
        <v>51653763</v>
      </c>
      <c r="F79" s="372">
        <f t="shared" si="3"/>
        <v>313193236</v>
      </c>
      <c r="G79" s="372">
        <f t="shared" si="3"/>
        <v>91934232</v>
      </c>
      <c r="H79" s="372">
        <f t="shared" si="3"/>
        <v>989830436</v>
      </c>
      <c r="J79" s="570"/>
      <c r="K79" s="570"/>
      <c r="L79" s="570"/>
      <c r="M79" s="570"/>
      <c r="N79" s="570"/>
      <c r="O79" s="570"/>
      <c r="P79" s="570"/>
      <c r="Q79" s="570"/>
      <c r="R79" s="570"/>
      <c r="S79" s="570"/>
      <c r="T79" s="570"/>
    </row>
    <row r="80" spans="2:20" s="355" customFormat="1" hidden="1">
      <c r="B80" s="633" t="s">
        <v>1304</v>
      </c>
      <c r="C80" s="509">
        <v>0</v>
      </c>
      <c r="D80" s="509">
        <v>0</v>
      </c>
      <c r="E80" s="509">
        <v>0</v>
      </c>
      <c r="F80" s="509">
        <v>0</v>
      </c>
      <c r="G80" s="509"/>
      <c r="H80" s="632">
        <f t="shared" ref="H80" si="4">SUM(C80:F80)</f>
        <v>0</v>
      </c>
      <c r="J80" s="570"/>
      <c r="K80" s="570"/>
      <c r="L80" s="570"/>
      <c r="M80" s="570"/>
      <c r="N80" s="570"/>
      <c r="O80" s="570"/>
      <c r="P80" s="570"/>
      <c r="Q80" s="570"/>
      <c r="R80" s="570"/>
      <c r="S80" s="570"/>
      <c r="T80" s="570"/>
    </row>
    <row r="81" spans="2:20" s="355" customFormat="1">
      <c r="B81" s="370" t="s">
        <v>689</v>
      </c>
      <c r="C81" s="509">
        <v>35674347</v>
      </c>
      <c r="D81" s="509">
        <v>5119648</v>
      </c>
      <c r="E81" s="509">
        <v>1070676</v>
      </c>
      <c r="F81" s="509">
        <v>31337660</v>
      </c>
      <c r="G81" s="509">
        <v>9991929</v>
      </c>
      <c r="H81" s="632">
        <f>SUM(C81:G81)</f>
        <v>83194260</v>
      </c>
      <c r="J81" s="570"/>
      <c r="K81" s="570"/>
      <c r="L81" s="570"/>
      <c r="M81" s="570"/>
      <c r="N81" s="570"/>
      <c r="O81" s="570"/>
      <c r="P81" s="570"/>
      <c r="Q81" s="570"/>
      <c r="R81" s="570"/>
      <c r="S81" s="570"/>
      <c r="T81" s="570"/>
    </row>
    <row r="82" spans="2:20" s="355" customFormat="1">
      <c r="B82" s="371" t="str">
        <f>+B73</f>
        <v>Saldo al 31 de marzo de 2024</v>
      </c>
      <c r="C82" s="372">
        <f>+C81+C79</f>
        <v>493850970</v>
      </c>
      <c r="D82" s="372">
        <f t="shared" ref="D82:H82" si="5">+D81+D79</f>
        <v>79992230</v>
      </c>
      <c r="E82" s="372">
        <f t="shared" si="5"/>
        <v>52724439</v>
      </c>
      <c r="F82" s="372">
        <f t="shared" si="5"/>
        <v>344530896</v>
      </c>
      <c r="G82" s="372">
        <f t="shared" si="5"/>
        <v>101926161</v>
      </c>
      <c r="H82" s="372">
        <f t="shared" si="5"/>
        <v>1073024696</v>
      </c>
      <c r="J82" s="570"/>
      <c r="K82" s="570"/>
      <c r="L82" s="570"/>
      <c r="M82" s="570"/>
      <c r="N82" s="570"/>
      <c r="O82" s="570"/>
      <c r="P82" s="570"/>
      <c r="Q82" s="570"/>
      <c r="R82" s="570"/>
      <c r="S82" s="570"/>
      <c r="T82" s="570"/>
    </row>
    <row r="83" spans="2:20" s="355" customFormat="1">
      <c r="B83" s="570"/>
      <c r="C83" s="570"/>
      <c r="D83" s="570"/>
      <c r="E83" s="570"/>
      <c r="F83" s="570"/>
      <c r="G83" s="570"/>
      <c r="H83" s="570"/>
      <c r="I83" s="570"/>
      <c r="J83" s="570"/>
      <c r="K83" s="570"/>
      <c r="L83" s="570"/>
      <c r="M83" s="570"/>
      <c r="N83" s="570"/>
      <c r="O83" s="570"/>
      <c r="P83" s="570"/>
      <c r="Q83" s="570"/>
      <c r="R83" s="570"/>
      <c r="S83" s="570"/>
      <c r="T83" s="570"/>
    </row>
    <row r="84" spans="2:20" s="355" customFormat="1">
      <c r="B84" s="570"/>
      <c r="C84" s="570"/>
      <c r="D84" s="570"/>
      <c r="E84" s="570"/>
      <c r="F84" s="570"/>
      <c r="G84" s="570"/>
      <c r="H84" s="570"/>
      <c r="I84" s="570"/>
      <c r="J84" s="570"/>
      <c r="K84" s="570"/>
      <c r="L84" s="570"/>
      <c r="M84" s="570"/>
      <c r="N84" s="570"/>
      <c r="O84" s="570"/>
      <c r="P84" s="570"/>
      <c r="Q84" s="570"/>
      <c r="R84" s="570"/>
      <c r="S84" s="570"/>
      <c r="T84" s="570"/>
    </row>
    <row r="85" spans="2:20" s="355" customFormat="1">
      <c r="B85" s="570"/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</row>
    <row r="86" spans="2:20" s="355" customFormat="1"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</row>
    <row r="87" spans="2:20" s="355" customFormat="1">
      <c r="B87" s="570"/>
      <c r="C87" s="570"/>
      <c r="D87" s="570"/>
      <c r="E87" s="570"/>
      <c r="F87" s="570"/>
      <c r="G87" s="570"/>
      <c r="H87" s="570"/>
      <c r="I87" s="570"/>
      <c r="J87" s="570"/>
      <c r="K87" s="570"/>
      <c r="L87" s="570"/>
      <c r="M87" s="570"/>
      <c r="N87" s="570"/>
      <c r="O87" s="570"/>
      <c r="P87" s="570"/>
      <c r="Q87" s="570"/>
      <c r="R87" s="570"/>
      <c r="S87" s="570"/>
      <c r="T87" s="570"/>
    </row>
    <row r="88" spans="2:20" s="355" customFormat="1">
      <c r="B88" s="570"/>
      <c r="C88" s="570"/>
      <c r="D88" s="570"/>
      <c r="E88" s="570"/>
      <c r="F88" s="570"/>
      <c r="G88" s="570"/>
      <c r="H88" s="570"/>
      <c r="I88" s="570"/>
      <c r="J88" s="570"/>
      <c r="K88" s="570"/>
      <c r="L88" s="570"/>
      <c r="M88" s="570"/>
      <c r="N88" s="570"/>
      <c r="O88" s="570"/>
      <c r="P88" s="570"/>
      <c r="Q88" s="570"/>
      <c r="R88" s="570"/>
      <c r="S88" s="570"/>
      <c r="T88" s="570"/>
    </row>
    <row r="89" spans="2:20" ht="6" customHeight="1">
      <c r="J89" s="570"/>
      <c r="K89" s="570"/>
      <c r="L89" s="570"/>
      <c r="M89" s="570"/>
      <c r="N89" s="570"/>
      <c r="O89" s="570"/>
      <c r="P89" s="570"/>
      <c r="Q89" s="570"/>
      <c r="R89" s="570"/>
      <c r="S89" s="570"/>
      <c r="T89" s="570"/>
    </row>
    <row r="90" spans="2:20" s="348" customFormat="1">
      <c r="B90" s="349" t="s">
        <v>119</v>
      </c>
      <c r="C90" s="55">
        <f>+C60</f>
        <v>45382</v>
      </c>
      <c r="D90" s="55">
        <f>+D60</f>
        <v>45291</v>
      </c>
      <c r="J90" s="570"/>
      <c r="K90" s="570"/>
      <c r="L90" s="570"/>
      <c r="M90" s="570"/>
      <c r="N90" s="570"/>
      <c r="O90" s="570"/>
      <c r="P90" s="570"/>
      <c r="Q90" s="570"/>
      <c r="R90" s="570"/>
      <c r="S90" s="570"/>
      <c r="T90" s="570"/>
    </row>
    <row r="91" spans="2:20" s="348" customFormat="1">
      <c r="B91" s="350"/>
      <c r="C91" s="275" t="s">
        <v>150</v>
      </c>
      <c r="D91" s="275" t="s">
        <v>150</v>
      </c>
      <c r="E91" s="570"/>
      <c r="F91" s="570"/>
      <c r="G91" s="570"/>
      <c r="H91" s="570"/>
      <c r="I91" s="570"/>
      <c r="J91" s="570"/>
      <c r="K91" s="570"/>
      <c r="L91" s="570"/>
      <c r="M91" s="570"/>
      <c r="N91" s="570"/>
      <c r="O91" s="570"/>
      <c r="P91" s="570"/>
      <c r="Q91" s="570"/>
      <c r="R91" s="570"/>
      <c r="S91" s="570"/>
      <c r="T91" s="570"/>
    </row>
    <row r="92" spans="2:20">
      <c r="B92" s="329" t="s">
        <v>117</v>
      </c>
      <c r="C92" s="498">
        <v>298734895</v>
      </c>
      <c r="D92" s="498">
        <v>258863436</v>
      </c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</row>
    <row r="93" spans="2:20">
      <c r="B93" s="373" t="s">
        <v>118</v>
      </c>
      <c r="C93" s="498">
        <v>-156392174</v>
      </c>
      <c r="D93" s="498">
        <v>-135025999</v>
      </c>
      <c r="E93" s="570"/>
      <c r="F93" s="570"/>
      <c r="G93" s="570"/>
      <c r="H93" s="570"/>
      <c r="I93" s="570"/>
      <c r="J93" s="570"/>
      <c r="K93" s="570"/>
      <c r="L93" s="570"/>
      <c r="M93" s="570"/>
      <c r="N93" s="570"/>
      <c r="O93" s="570"/>
      <c r="P93" s="570"/>
      <c r="Q93" s="570"/>
      <c r="R93" s="570"/>
      <c r="S93" s="570"/>
      <c r="T93" s="570"/>
    </row>
    <row r="94" spans="2:20">
      <c r="B94" s="352" t="s">
        <v>50</v>
      </c>
      <c r="C94" s="500">
        <f>SUM(C92:C93)</f>
        <v>142342721</v>
      </c>
      <c r="D94" s="500">
        <f>SUM(D92:D93)</f>
        <v>123837437</v>
      </c>
      <c r="E94" s="570"/>
      <c r="F94" s="570"/>
      <c r="G94" s="570"/>
      <c r="H94" s="570"/>
      <c r="I94" s="570"/>
      <c r="J94" s="570"/>
      <c r="K94" s="570"/>
      <c r="L94" s="570"/>
      <c r="M94" s="570"/>
      <c r="N94" s="570"/>
      <c r="O94" s="570"/>
      <c r="P94" s="570"/>
      <c r="Q94" s="570"/>
      <c r="R94" s="570"/>
      <c r="S94" s="570"/>
      <c r="T94" s="570"/>
    </row>
    <row r="95" spans="2:20" ht="6" customHeight="1">
      <c r="E95" s="570"/>
      <c r="F95" s="570"/>
      <c r="G95" s="570"/>
      <c r="H95" s="570"/>
      <c r="I95" s="570"/>
      <c r="J95" s="570"/>
      <c r="K95" s="570"/>
      <c r="L95" s="570"/>
      <c r="M95" s="631"/>
      <c r="N95" s="631"/>
      <c r="O95" s="631"/>
      <c r="P95" s="357"/>
    </row>
    <row r="96" spans="2:20" s="348" customFormat="1">
      <c r="B96" s="349" t="s">
        <v>574</v>
      </c>
      <c r="C96" s="55">
        <f>+C90</f>
        <v>45382</v>
      </c>
      <c r="D96" s="55">
        <f>+D90</f>
        <v>45291</v>
      </c>
      <c r="E96" s="570"/>
      <c r="F96" s="570"/>
      <c r="G96" s="570"/>
      <c r="H96" s="570"/>
      <c r="I96" s="570"/>
      <c r="J96" s="570"/>
      <c r="K96" s="570"/>
      <c r="L96" s="570"/>
      <c r="M96" s="631"/>
      <c r="N96" s="631"/>
      <c r="O96" s="631"/>
      <c r="P96" s="357"/>
    </row>
    <row r="97" spans="2:16" s="348" customFormat="1">
      <c r="B97" s="350"/>
      <c r="C97" s="275" t="s">
        <v>150</v>
      </c>
      <c r="D97" s="275" t="s">
        <v>150</v>
      </c>
      <c r="E97" s="570"/>
      <c r="F97" s="570"/>
      <c r="G97" s="570"/>
      <c r="H97" s="570"/>
      <c r="I97" s="570"/>
      <c r="J97" s="570"/>
      <c r="K97" s="570"/>
      <c r="L97" s="570"/>
      <c r="M97" s="631"/>
      <c r="N97" s="631"/>
      <c r="O97" s="631"/>
      <c r="P97" s="357"/>
    </row>
    <row r="98" spans="2:16">
      <c r="B98" s="329" t="s">
        <v>577</v>
      </c>
      <c r="C98" s="498">
        <v>209904616</v>
      </c>
      <c r="D98" s="498">
        <v>183351021</v>
      </c>
      <c r="E98" s="570"/>
      <c r="F98" s="570"/>
      <c r="G98" s="570"/>
      <c r="H98" s="570"/>
      <c r="I98" s="570"/>
      <c r="J98" s="570"/>
      <c r="K98" s="570"/>
      <c r="L98" s="570"/>
      <c r="M98" s="631"/>
      <c r="N98" s="631"/>
      <c r="O98" s="631"/>
      <c r="P98" s="357"/>
    </row>
    <row r="99" spans="2:16">
      <c r="B99" s="373" t="s">
        <v>118</v>
      </c>
      <c r="C99" s="498">
        <f>C93</f>
        <v>-156392174</v>
      </c>
      <c r="D99" s="498">
        <v>-135025999</v>
      </c>
      <c r="E99" s="570"/>
      <c r="F99" s="570"/>
      <c r="G99" s="570"/>
      <c r="H99" s="570"/>
      <c r="I99" s="570"/>
      <c r="J99" s="570"/>
      <c r="K99" s="570"/>
      <c r="L99" s="570"/>
      <c r="M99" s="631"/>
      <c r="N99" s="631"/>
      <c r="O99" s="631"/>
      <c r="P99" s="357"/>
    </row>
    <row r="100" spans="2:16">
      <c r="B100" s="352" t="s">
        <v>50</v>
      </c>
      <c r="C100" s="500">
        <f>SUM(C98:C99)</f>
        <v>53512442</v>
      </c>
      <c r="D100" s="500">
        <f>SUM(D98:D99)</f>
        <v>48325022</v>
      </c>
      <c r="E100" s="570"/>
      <c r="F100" s="570"/>
      <c r="G100" s="570"/>
      <c r="H100" s="570"/>
      <c r="I100" s="570"/>
      <c r="J100" s="570"/>
      <c r="K100" s="570"/>
      <c r="L100" s="570"/>
      <c r="M100" s="631"/>
      <c r="N100" s="631"/>
      <c r="O100" s="631"/>
      <c r="P100" s="357"/>
    </row>
    <row r="101" spans="2:16" ht="6" customHeight="1">
      <c r="E101" s="570"/>
      <c r="F101" s="570"/>
      <c r="G101" s="570"/>
      <c r="H101" s="570"/>
      <c r="I101" s="570"/>
      <c r="J101" s="570"/>
      <c r="K101" s="570"/>
      <c r="L101" s="570"/>
      <c r="M101" s="631"/>
      <c r="N101" s="631"/>
      <c r="O101" s="631"/>
      <c r="P101" s="357"/>
    </row>
    <row r="102" spans="2:16" s="348" customFormat="1">
      <c r="B102" s="349" t="s">
        <v>6</v>
      </c>
      <c r="C102" s="55">
        <f>+C96</f>
        <v>45382</v>
      </c>
      <c r="D102" s="55">
        <f>+D96</f>
        <v>45291</v>
      </c>
      <c r="E102" s="570"/>
      <c r="F102" s="570"/>
      <c r="G102" s="570"/>
      <c r="H102" s="570"/>
      <c r="I102" s="570"/>
      <c r="J102" s="570"/>
      <c r="K102" s="570"/>
      <c r="L102" s="570"/>
      <c r="M102" s="631"/>
      <c r="N102" s="631"/>
      <c r="O102" s="631"/>
      <c r="P102" s="357"/>
    </row>
    <row r="103" spans="2:16" s="348" customFormat="1">
      <c r="B103" s="350"/>
      <c r="C103" s="275" t="s">
        <v>150</v>
      </c>
      <c r="D103" s="275" t="s">
        <v>150</v>
      </c>
      <c r="E103" s="570"/>
      <c r="F103" s="570"/>
      <c r="G103" s="570"/>
      <c r="H103" s="570"/>
      <c r="I103" s="570"/>
      <c r="J103" s="570"/>
      <c r="K103" s="570"/>
      <c r="L103" s="570"/>
      <c r="M103" s="631"/>
      <c r="N103" s="631"/>
      <c r="O103" s="631"/>
      <c r="P103" s="357"/>
    </row>
    <row r="104" spans="2:16">
      <c r="B104" s="329" t="s">
        <v>575</v>
      </c>
      <c r="C104" s="498">
        <v>72848876</v>
      </c>
      <c r="D104" s="498">
        <v>67875960</v>
      </c>
      <c r="E104" s="570"/>
      <c r="F104" s="570"/>
      <c r="G104" s="570"/>
      <c r="H104" s="570"/>
      <c r="I104" s="570"/>
      <c r="J104" s="570"/>
      <c r="K104" s="570"/>
      <c r="L104" s="570"/>
      <c r="M104" s="631"/>
      <c r="N104" s="631"/>
      <c r="O104" s="631"/>
      <c r="P104" s="357"/>
    </row>
    <row r="105" spans="2:16">
      <c r="B105" s="373" t="s">
        <v>576</v>
      </c>
      <c r="C105" s="498">
        <v>768777</v>
      </c>
      <c r="D105" s="498">
        <v>896822</v>
      </c>
      <c r="E105" s="570"/>
      <c r="F105" s="570"/>
      <c r="G105" s="570"/>
      <c r="H105" s="570"/>
      <c r="I105" s="570"/>
      <c r="J105" s="570"/>
      <c r="K105" s="570"/>
      <c r="L105" s="570"/>
      <c r="M105" s="631"/>
      <c r="N105" s="631"/>
      <c r="O105" s="631"/>
      <c r="P105" s="357"/>
    </row>
    <row r="106" spans="2:16">
      <c r="B106" s="352" t="s">
        <v>50</v>
      </c>
      <c r="C106" s="500">
        <f>SUM(C104:C105)</f>
        <v>73617653</v>
      </c>
      <c r="D106" s="500">
        <f>SUM(D104:D105)</f>
        <v>68772782</v>
      </c>
      <c r="E106" s="570"/>
      <c r="F106" s="570"/>
      <c r="G106" s="570"/>
      <c r="H106" s="570"/>
      <c r="I106" s="570"/>
      <c r="J106" s="570"/>
      <c r="K106" s="570"/>
      <c r="L106" s="570"/>
      <c r="M106" s="631"/>
      <c r="N106" s="631"/>
      <c r="O106" s="631"/>
      <c r="P106" s="357"/>
    </row>
    <row r="107" spans="2:16" ht="6" customHeight="1">
      <c r="E107" s="570"/>
      <c r="F107" s="570"/>
      <c r="G107" s="570"/>
      <c r="H107" s="570"/>
      <c r="I107" s="570"/>
      <c r="J107" s="570"/>
      <c r="K107" s="570"/>
      <c r="L107" s="570"/>
      <c r="M107" s="631"/>
      <c r="N107" s="631"/>
      <c r="O107" s="631"/>
      <c r="P107" s="357"/>
    </row>
    <row r="108" spans="2:16">
      <c r="B108" s="349" t="s">
        <v>5</v>
      </c>
      <c r="C108" s="55">
        <f>+C102</f>
        <v>45382</v>
      </c>
      <c r="D108" s="55">
        <f>+D102</f>
        <v>45291</v>
      </c>
      <c r="E108" s="570"/>
      <c r="F108" s="570"/>
      <c r="G108" s="570"/>
      <c r="H108" s="570"/>
      <c r="I108" s="570"/>
      <c r="J108" s="570"/>
      <c r="K108" s="570"/>
      <c r="L108" s="570"/>
      <c r="M108" s="631"/>
      <c r="N108" s="631"/>
      <c r="O108" s="631"/>
      <c r="P108" s="357"/>
    </row>
    <row r="109" spans="2:16">
      <c r="B109" s="350"/>
      <c r="C109" s="275" t="s">
        <v>150</v>
      </c>
      <c r="D109" s="275" t="s">
        <v>150</v>
      </c>
      <c r="E109" s="570"/>
      <c r="F109" s="570"/>
      <c r="G109" s="570"/>
      <c r="H109" s="570"/>
      <c r="I109" s="570"/>
      <c r="J109" s="570"/>
      <c r="K109" s="570"/>
      <c r="L109" s="570"/>
      <c r="M109" s="631"/>
      <c r="N109" s="631"/>
      <c r="O109" s="631"/>
      <c r="P109" s="357"/>
    </row>
    <row r="110" spans="2:16">
      <c r="B110" s="329" t="s">
        <v>679</v>
      </c>
      <c r="C110" s="498">
        <v>22341716</v>
      </c>
      <c r="D110" s="498">
        <v>4046018</v>
      </c>
      <c r="E110" s="570"/>
      <c r="F110" s="570"/>
      <c r="G110" s="570"/>
      <c r="H110" s="570"/>
      <c r="I110" s="570"/>
      <c r="J110" s="570"/>
      <c r="K110" s="570"/>
      <c r="L110" s="570"/>
      <c r="M110" s="631"/>
      <c r="N110" s="631"/>
      <c r="O110" s="631"/>
      <c r="P110" s="357"/>
    </row>
    <row r="111" spans="2:16">
      <c r="B111" s="352" t="s">
        <v>50</v>
      </c>
      <c r="C111" s="500">
        <f>SUM(C110:C110)</f>
        <v>22341716</v>
      </c>
      <c r="D111" s="500">
        <f>SUM(D110:D110)</f>
        <v>4046018</v>
      </c>
      <c r="E111" s="570"/>
      <c r="F111" s="570"/>
      <c r="G111" s="570"/>
      <c r="H111" s="570"/>
      <c r="I111" s="570"/>
      <c r="J111" s="570"/>
      <c r="K111" s="570"/>
      <c r="L111" s="570"/>
      <c r="M111" s="631"/>
      <c r="N111" s="631"/>
      <c r="O111" s="631"/>
      <c r="P111" s="357"/>
    </row>
    <row r="112" spans="2:16">
      <c r="E112" s="570"/>
      <c r="F112" s="570"/>
      <c r="G112" s="570"/>
      <c r="H112" s="570"/>
      <c r="I112" s="570"/>
      <c r="J112" s="570"/>
      <c r="K112" s="570"/>
      <c r="L112" s="570"/>
      <c r="M112" s="631"/>
      <c r="N112" s="631"/>
      <c r="O112" s="631"/>
    </row>
    <row r="113" spans="5:15">
      <c r="E113" s="570"/>
      <c r="F113" s="570"/>
      <c r="G113" s="570"/>
      <c r="H113" s="570"/>
      <c r="I113" s="570"/>
      <c r="J113" s="570"/>
      <c r="K113" s="570"/>
      <c r="L113" s="570"/>
      <c r="M113" s="631"/>
      <c r="N113" s="631"/>
      <c r="O113" s="631"/>
    </row>
    <row r="114" spans="5:15">
      <c r="E114" s="570"/>
      <c r="F114" s="570"/>
      <c r="G114" s="570"/>
      <c r="H114" s="570"/>
      <c r="I114" s="570"/>
      <c r="J114" s="570"/>
      <c r="K114" s="570"/>
      <c r="L114" s="570"/>
      <c r="M114" s="631"/>
      <c r="N114" s="631"/>
      <c r="O114" s="631"/>
    </row>
    <row r="115" spans="5:15">
      <c r="E115" s="570"/>
      <c r="F115" s="570"/>
      <c r="G115" s="570"/>
      <c r="H115" s="570"/>
      <c r="I115" s="570"/>
      <c r="J115" s="570"/>
      <c r="K115" s="570"/>
      <c r="L115" s="570"/>
      <c r="M115" s="631"/>
      <c r="N115" s="631"/>
      <c r="O115" s="631"/>
    </row>
    <row r="116" spans="5:15">
      <c r="E116" s="570"/>
      <c r="F116" s="570"/>
      <c r="G116" s="570"/>
      <c r="H116" s="570"/>
      <c r="I116" s="570"/>
      <c r="J116" s="570"/>
      <c r="K116" s="570"/>
      <c r="L116" s="570"/>
      <c r="M116" s="631"/>
      <c r="N116" s="631"/>
      <c r="O116" s="631"/>
    </row>
    <row r="117" spans="5:15">
      <c r="L117" s="631"/>
      <c r="M117" s="631"/>
      <c r="N117" s="631"/>
      <c r="O117" s="631"/>
    </row>
    <row r="118" spans="5:15">
      <c r="L118" s="631"/>
      <c r="M118" s="631"/>
      <c r="N118" s="631"/>
      <c r="O118" s="631"/>
    </row>
    <row r="119" spans="5:15">
      <c r="L119" s="631"/>
      <c r="M119" s="631"/>
      <c r="N119" s="631"/>
      <c r="O119" s="631"/>
    </row>
    <row r="133" spans="8:8">
      <c r="H133" s="71"/>
    </row>
    <row r="158" spans="8:8">
      <c r="H158" s="71"/>
    </row>
    <row r="161" s="346" customFormat="1"/>
    <row r="184" spans="8:10">
      <c r="H184" s="71"/>
      <c r="J184" s="71"/>
    </row>
    <row r="212" spans="8:8">
      <c r="H212" s="71"/>
    </row>
    <row r="238" spans="8:8">
      <c r="H238" s="71"/>
    </row>
    <row r="241" s="346" customFormat="1"/>
    <row r="261" spans="8:8">
      <c r="H261" s="71"/>
    </row>
    <row r="288" spans="8:8">
      <c r="H288" s="71"/>
    </row>
    <row r="291" s="346" customFormat="1"/>
    <row r="314" spans="8:8">
      <c r="H314" s="71"/>
    </row>
    <row r="319" spans="8:8">
      <c r="H319" s="71"/>
    </row>
    <row r="322" s="346" customFormat="1"/>
  </sheetData>
  <mergeCells count="1">
    <mergeCell ref="B46:B47"/>
  </mergeCells>
  <pageMargins left="0.75" right="0.75" top="1" bottom="1" header="0" footer="0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4"/>
  <sheetViews>
    <sheetView showGridLines="0" topLeftCell="A16" zoomScale="115" zoomScaleNormal="115" workbookViewId="0">
      <selection activeCell="A32" sqref="A32:XFD32"/>
    </sheetView>
  </sheetViews>
  <sheetFormatPr baseColWidth="10" defaultColWidth="11.453125" defaultRowHeight="13"/>
  <cols>
    <col min="1" max="1" width="1.7265625" style="49" customWidth="1"/>
    <col min="2" max="2" width="60.7265625" style="49" customWidth="1"/>
    <col min="3" max="3" width="6.7265625" style="50" customWidth="1"/>
    <col min="4" max="5" width="18.7265625" style="49" customWidth="1"/>
    <col min="6" max="6" width="4.7265625" style="49" customWidth="1"/>
    <col min="7" max="7" width="11.90625" style="49" bestFit="1" customWidth="1"/>
    <col min="8" max="8" width="12.1796875" style="49" bestFit="1" customWidth="1"/>
    <col min="9" max="16384" width="11.453125" style="49"/>
  </cols>
  <sheetData>
    <row r="1" spans="2:8" ht="6" customHeight="1"/>
    <row r="2" spans="2:8">
      <c r="B2" s="51" t="s">
        <v>1175</v>
      </c>
    </row>
    <row r="3" spans="2:8">
      <c r="B3" s="51" t="s">
        <v>998</v>
      </c>
    </row>
    <row r="4" spans="2:8" ht="12.75" customHeight="1">
      <c r="B4" s="51" t="s">
        <v>1260</v>
      </c>
    </row>
    <row r="5" spans="2:8" ht="12.75" customHeight="1">
      <c r="B5" s="51" t="s">
        <v>284</v>
      </c>
    </row>
    <row r="6" spans="2:8" ht="12.75" customHeight="1">
      <c r="B6" s="51"/>
    </row>
    <row r="7" spans="2:8" s="52" customFormat="1">
      <c r="B7" s="53" t="s">
        <v>1001</v>
      </c>
      <c r="C7" s="54" t="s">
        <v>151</v>
      </c>
      <c r="D7" s="55">
        <v>45382</v>
      </c>
      <c r="E7" s="55">
        <v>45291</v>
      </c>
    </row>
    <row r="8" spans="2:8" s="52" customFormat="1">
      <c r="B8" s="56"/>
      <c r="C8" s="57"/>
      <c r="D8" s="58" t="s">
        <v>150</v>
      </c>
      <c r="E8" s="58" t="s">
        <v>150</v>
      </c>
    </row>
    <row r="9" spans="2:8" ht="12.75" customHeight="1"/>
    <row r="10" spans="2:8" s="52" customFormat="1" ht="12.75" customHeight="1">
      <c r="B10" s="59" t="s">
        <v>1002</v>
      </c>
      <c r="C10" s="60"/>
      <c r="D10" s="61"/>
      <c r="E10" s="62"/>
    </row>
    <row r="11" spans="2:8" ht="12.75" customHeight="1">
      <c r="B11" s="63" t="s">
        <v>454</v>
      </c>
      <c r="C11" s="64">
        <v>17</v>
      </c>
      <c r="D11" s="65">
        <v>825786472</v>
      </c>
      <c r="E11" s="65">
        <v>505461062</v>
      </c>
    </row>
    <row r="12" spans="2:8" ht="12.75" customHeight="1">
      <c r="B12" s="63" t="s">
        <v>753</v>
      </c>
      <c r="C12" s="64">
        <v>30</v>
      </c>
      <c r="D12" s="65">
        <v>194585896</v>
      </c>
      <c r="E12" s="65">
        <v>180834620</v>
      </c>
    </row>
    <row r="13" spans="2:8" ht="12.75" customHeight="1">
      <c r="B13" s="63" t="s">
        <v>451</v>
      </c>
      <c r="C13" s="66">
        <v>18</v>
      </c>
      <c r="D13" s="65">
        <v>2866975457</v>
      </c>
      <c r="E13" s="65">
        <v>2653580482</v>
      </c>
    </row>
    <row r="14" spans="2:8" ht="12.75" customHeight="1">
      <c r="B14" s="63" t="s">
        <v>589</v>
      </c>
      <c r="C14" s="66">
        <v>9</v>
      </c>
      <c r="D14" s="65">
        <v>17640430</v>
      </c>
      <c r="E14" s="65">
        <v>16516672</v>
      </c>
    </row>
    <row r="15" spans="2:8" ht="12.75" customHeight="1">
      <c r="B15" s="63" t="s">
        <v>622</v>
      </c>
      <c r="C15" s="66">
        <v>19</v>
      </c>
      <c r="D15" s="65">
        <v>18287874</v>
      </c>
      <c r="E15" s="65">
        <v>16826672</v>
      </c>
      <c r="G15"/>
      <c r="H15"/>
    </row>
    <row r="16" spans="2:8" ht="12.75" customHeight="1">
      <c r="B16" s="63" t="s">
        <v>18</v>
      </c>
      <c r="C16" s="66">
        <v>16</v>
      </c>
      <c r="D16" s="65">
        <v>53512442</v>
      </c>
      <c r="E16" s="65">
        <v>48325022</v>
      </c>
      <c r="G16"/>
      <c r="H16"/>
    </row>
    <row r="17" spans="1:8" ht="12.75" customHeight="1">
      <c r="B17" s="63" t="s">
        <v>452</v>
      </c>
      <c r="C17" s="66">
        <v>21</v>
      </c>
      <c r="D17" s="65">
        <v>130178251</v>
      </c>
      <c r="E17" s="65">
        <v>136878132</v>
      </c>
      <c r="G17"/>
      <c r="H17"/>
    </row>
    <row r="18" spans="1:8" ht="12.75" customHeight="1">
      <c r="B18" s="63" t="s">
        <v>186</v>
      </c>
      <c r="C18" s="66">
        <v>20</v>
      </c>
      <c r="D18" s="65">
        <v>248986568</v>
      </c>
      <c r="E18" s="65">
        <v>240505744</v>
      </c>
      <c r="G18"/>
      <c r="H18"/>
    </row>
    <row r="19" spans="1:8" s="52" customFormat="1" ht="12.75" customHeight="1">
      <c r="A19" s="49"/>
      <c r="B19" s="67" t="s">
        <v>590</v>
      </c>
      <c r="C19" s="68"/>
      <c r="D19" s="69">
        <f>+SUM(D11:D18)</f>
        <v>4355953390</v>
      </c>
      <c r="E19" s="69">
        <f>+SUM(E11:E18)</f>
        <v>3798928406</v>
      </c>
      <c r="G19"/>
      <c r="H19"/>
    </row>
    <row r="20" spans="1:8" ht="12.75" customHeight="1">
      <c r="D20"/>
      <c r="E20"/>
      <c r="G20"/>
      <c r="H20"/>
    </row>
    <row r="21" spans="1:8" ht="12.75" customHeight="1">
      <c r="A21" s="52"/>
      <c r="B21" s="59" t="s">
        <v>1003</v>
      </c>
      <c r="C21" s="60"/>
      <c r="D21" s="61"/>
      <c r="E21" s="62"/>
      <c r="G21"/>
      <c r="H21"/>
    </row>
    <row r="22" spans="1:8" ht="12.75" customHeight="1">
      <c r="B22" s="63" t="s">
        <v>453</v>
      </c>
      <c r="C22" s="64">
        <v>17</v>
      </c>
      <c r="D22" s="65">
        <v>3750953599</v>
      </c>
      <c r="E22" s="65">
        <v>3704831700</v>
      </c>
      <c r="G22"/>
      <c r="H22"/>
    </row>
    <row r="23" spans="1:8">
      <c r="B23" s="63" t="s">
        <v>754</v>
      </c>
      <c r="C23" s="64">
        <v>30</v>
      </c>
      <c r="D23" s="65">
        <v>1081584792</v>
      </c>
      <c r="E23" s="65">
        <v>1098575638</v>
      </c>
      <c r="G23"/>
      <c r="H23"/>
    </row>
    <row r="24" spans="1:8">
      <c r="B24" s="63" t="s">
        <v>631</v>
      </c>
      <c r="C24" s="66">
        <v>18</v>
      </c>
      <c r="D24" s="65">
        <v>3536289</v>
      </c>
      <c r="E24" s="65">
        <v>3401565</v>
      </c>
      <c r="G24"/>
      <c r="H24"/>
    </row>
    <row r="25" spans="1:8">
      <c r="B25" s="63" t="s">
        <v>630</v>
      </c>
      <c r="C25" s="66">
        <v>19</v>
      </c>
      <c r="D25" s="65">
        <v>51728175</v>
      </c>
      <c r="E25" s="65">
        <v>48070186</v>
      </c>
      <c r="G25"/>
      <c r="H25"/>
    </row>
    <row r="26" spans="1:8">
      <c r="B26" s="63" t="s">
        <v>455</v>
      </c>
      <c r="C26" s="66">
        <v>16</v>
      </c>
      <c r="D26" s="65">
        <v>625638770</v>
      </c>
      <c r="E26" s="65">
        <v>558350832</v>
      </c>
      <c r="G26"/>
      <c r="H26"/>
    </row>
    <row r="27" spans="1:8">
      <c r="B27" s="63" t="s">
        <v>1199</v>
      </c>
      <c r="C27" s="66">
        <v>21</v>
      </c>
      <c r="D27" s="65">
        <v>5435730</v>
      </c>
      <c r="E27" s="65">
        <v>3263065</v>
      </c>
      <c r="G27"/>
      <c r="H27"/>
    </row>
    <row r="28" spans="1:8">
      <c r="B28" s="63" t="s">
        <v>5</v>
      </c>
      <c r="C28" s="66">
        <v>16</v>
      </c>
      <c r="D28" s="65">
        <v>22341716</v>
      </c>
      <c r="E28" s="65">
        <v>4046018</v>
      </c>
      <c r="G28"/>
      <c r="H28"/>
    </row>
    <row r="29" spans="1:8" s="52" customFormat="1">
      <c r="A29" s="49"/>
      <c r="B29" s="63" t="s">
        <v>456</v>
      </c>
      <c r="C29" s="66">
        <v>20</v>
      </c>
      <c r="D29" s="65">
        <v>83571304</v>
      </c>
      <c r="E29" s="65">
        <v>76027357</v>
      </c>
      <c r="G29"/>
      <c r="H29"/>
    </row>
    <row r="30" spans="1:8">
      <c r="B30" s="67" t="s">
        <v>591</v>
      </c>
      <c r="C30" s="68"/>
      <c r="D30" s="69">
        <f>+SUM(D22:D29)</f>
        <v>5624790375</v>
      </c>
      <c r="E30" s="69">
        <f>+SUM(E22:E29)</f>
        <v>5496566361</v>
      </c>
      <c r="G30"/>
      <c r="H30"/>
    </row>
    <row r="31" spans="1:8">
      <c r="B31" s="67" t="s">
        <v>1004</v>
      </c>
      <c r="C31" s="68"/>
      <c r="D31" s="69">
        <f>+D30+D19</f>
        <v>9980743765</v>
      </c>
      <c r="E31" s="69">
        <f>+E30+E19</f>
        <v>9295494767</v>
      </c>
      <c r="G31"/>
      <c r="H31"/>
    </row>
    <row r="33" spans="4:4">
      <c r="D33" s="71"/>
    </row>
    <row r="34" spans="4:4">
      <c r="D34" s="71"/>
    </row>
  </sheetData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CD20-81D4-4FFC-99A0-6BB72F95382A}">
  <dimension ref="B1:F17"/>
  <sheetViews>
    <sheetView showGridLines="0" zoomScale="110" zoomScaleNormal="110" workbookViewId="0">
      <selection sqref="A1:XFD1048576"/>
    </sheetView>
  </sheetViews>
  <sheetFormatPr baseColWidth="10" defaultColWidth="11.453125" defaultRowHeight="13"/>
  <cols>
    <col min="1" max="1" width="1.7265625" style="49" customWidth="1"/>
    <col min="2" max="2" width="42.7265625" style="49" customWidth="1"/>
    <col min="3" max="6" width="19.81640625" style="49" customWidth="1"/>
    <col min="7" max="16384" width="11.453125" style="49"/>
  </cols>
  <sheetData>
    <row r="1" spans="2:6" ht="5.15" customHeight="1"/>
    <row r="2" spans="2:6" ht="18.5">
      <c r="B2" s="127" t="s">
        <v>1089</v>
      </c>
      <c r="C2" s="195"/>
      <c r="F2" s="346"/>
    </row>
    <row r="3" spans="2:6" ht="6" customHeight="1">
      <c r="C3" s="52"/>
    </row>
    <row r="4" spans="2:6" s="52" customFormat="1">
      <c r="B4" s="865" t="s">
        <v>297</v>
      </c>
      <c r="C4" s="828" t="s">
        <v>1285</v>
      </c>
      <c r="D4" s="829"/>
      <c r="E4" s="828" t="s">
        <v>1291</v>
      </c>
      <c r="F4" s="907"/>
    </row>
    <row r="5" spans="2:6" s="52" customFormat="1">
      <c r="B5" s="866"/>
      <c r="C5" s="199" t="s">
        <v>298</v>
      </c>
      <c r="D5" s="199" t="s">
        <v>299</v>
      </c>
      <c r="E5" s="199" t="s">
        <v>298</v>
      </c>
      <c r="F5" s="199" t="s">
        <v>299</v>
      </c>
    </row>
    <row r="6" spans="2:6" s="52" customFormat="1">
      <c r="B6" s="840"/>
      <c r="C6" s="58" t="s">
        <v>150</v>
      </c>
      <c r="D6" s="58" t="s">
        <v>150</v>
      </c>
      <c r="E6" s="58" t="s">
        <v>150</v>
      </c>
      <c r="F6" s="58" t="s">
        <v>150</v>
      </c>
    </row>
    <row r="7" spans="2:6">
      <c r="B7" s="370" t="s">
        <v>548</v>
      </c>
      <c r="C7" s="65">
        <v>227886573</v>
      </c>
      <c r="D7" s="65">
        <v>901385171</v>
      </c>
      <c r="E7" s="65">
        <v>351218439</v>
      </c>
      <c r="F7" s="65">
        <v>564418952</v>
      </c>
    </row>
    <row r="8" spans="2:6">
      <c r="B8" s="370" t="s">
        <v>300</v>
      </c>
      <c r="C8" s="65">
        <v>577079711</v>
      </c>
      <c r="D8" s="65">
        <v>2534701342</v>
      </c>
      <c r="E8" s="65">
        <v>75310911</v>
      </c>
      <c r="F8" s="65">
        <v>2850759494</v>
      </c>
    </row>
    <row r="9" spans="2:6">
      <c r="B9" s="370" t="s">
        <v>677</v>
      </c>
      <c r="C9" s="65">
        <v>0</v>
      </c>
      <c r="D9" s="65">
        <v>0</v>
      </c>
      <c r="E9" s="65">
        <v>4304769</v>
      </c>
      <c r="F9" s="65">
        <v>0</v>
      </c>
    </row>
    <row r="10" spans="2:6">
      <c r="B10" s="370" t="s">
        <v>578</v>
      </c>
      <c r="C10" s="65">
        <v>7104703</v>
      </c>
      <c r="D10" s="65">
        <v>0</v>
      </c>
      <c r="E10" s="65">
        <v>6568890</v>
      </c>
      <c r="F10" s="65">
        <v>0</v>
      </c>
    </row>
    <row r="11" spans="2:6">
      <c r="B11" s="370" t="s">
        <v>603</v>
      </c>
      <c r="C11" s="65">
        <v>0</v>
      </c>
      <c r="D11" s="65">
        <v>3073900</v>
      </c>
      <c r="E11" s="65">
        <v>0</v>
      </c>
      <c r="F11" s="65">
        <v>2754413</v>
      </c>
    </row>
    <row r="12" spans="2:6">
      <c r="B12" s="374" t="s">
        <v>1058</v>
      </c>
      <c r="C12" s="65">
        <v>0</v>
      </c>
      <c r="D12" s="65">
        <v>10823806</v>
      </c>
      <c r="E12" s="65">
        <v>0</v>
      </c>
      <c r="F12" s="65">
        <v>9659655</v>
      </c>
    </row>
    <row r="13" spans="2:6">
      <c r="B13" s="374" t="s">
        <v>1059</v>
      </c>
      <c r="C13" s="65">
        <v>0</v>
      </c>
      <c r="D13" s="65">
        <v>300969380</v>
      </c>
      <c r="E13" s="65">
        <v>0</v>
      </c>
      <c r="F13" s="65">
        <v>277239186</v>
      </c>
    </row>
    <row r="14" spans="2:6">
      <c r="B14" s="370" t="s">
        <v>549</v>
      </c>
      <c r="C14" s="65">
        <v>13715485</v>
      </c>
      <c r="D14" s="65">
        <v>0</v>
      </c>
      <c r="E14" s="65">
        <v>68058053</v>
      </c>
      <c r="F14" s="65">
        <v>0</v>
      </c>
    </row>
    <row r="15" spans="2:6">
      <c r="B15" s="306" t="s">
        <v>196</v>
      </c>
      <c r="C15" s="69">
        <f>+SUM(C7:C14)</f>
        <v>825786472</v>
      </c>
      <c r="D15" s="69">
        <f t="shared" ref="D15:F15" si="0">+SUM(D7:D14)</f>
        <v>3750953599</v>
      </c>
      <c r="E15" s="69">
        <f t="shared" si="0"/>
        <v>505461062</v>
      </c>
      <c r="F15" s="69">
        <f t="shared" si="0"/>
        <v>3704831700</v>
      </c>
    </row>
    <row r="17" s="49" customFormat="1"/>
  </sheetData>
  <mergeCells count="3">
    <mergeCell ref="B4:B6"/>
    <mergeCell ref="C4:D4"/>
    <mergeCell ref="E4:F4"/>
  </mergeCells>
  <pageMargins left="0.75" right="0.75" top="1" bottom="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07D5-D7FA-4423-B7FC-448B0450B7C9}">
  <sheetPr>
    <pageSetUpPr fitToPage="1"/>
  </sheetPr>
  <dimension ref="B1:X54"/>
  <sheetViews>
    <sheetView showGridLines="0" zoomScale="77" zoomScaleNormal="85" workbookViewId="0">
      <pane xSplit="4" ySplit="5" topLeftCell="F37" activePane="bottomRight" state="frozen"/>
      <selection activeCell="K44" sqref="K44"/>
      <selection pane="topRight" activeCell="K44" sqref="K44"/>
      <selection pane="bottomLeft" activeCell="K44" sqref="K44"/>
      <selection pane="bottomRight" activeCell="A54" sqref="A54:XFD54"/>
    </sheetView>
  </sheetViews>
  <sheetFormatPr baseColWidth="10" defaultColWidth="11.453125" defaultRowHeight="13"/>
  <cols>
    <col min="1" max="1" width="1.26953125" style="49" customWidth="1"/>
    <col min="2" max="2" width="11.453125" style="49" customWidth="1"/>
    <col min="3" max="3" width="12.81640625" style="81" customWidth="1"/>
    <col min="4" max="4" width="44.453125" style="49" customWidth="1"/>
    <col min="5" max="5" width="10.453125" style="81" customWidth="1"/>
    <col min="6" max="6" width="15.26953125" style="81" bestFit="1" customWidth="1"/>
    <col min="7" max="7" width="10.1796875" style="81" customWidth="1"/>
    <col min="8" max="8" width="9.7265625" style="81" customWidth="1"/>
    <col min="9" max="9" width="15.7265625" style="49" customWidth="1"/>
    <col min="10" max="10" width="16.1796875" style="49" customWidth="1"/>
    <col min="11" max="11" width="16.7265625" style="49" customWidth="1"/>
    <col min="12" max="12" width="15.7265625" style="49" customWidth="1"/>
    <col min="13" max="13" width="16.453125" style="49" customWidth="1"/>
    <col min="14" max="14" width="14.7265625" style="49" customWidth="1"/>
    <col min="15" max="15" width="16.54296875" style="49" customWidth="1"/>
    <col min="16" max="16" width="3.1796875" style="49" customWidth="1"/>
    <col min="17" max="17" width="16.81640625" style="170" bestFit="1" customWidth="1"/>
    <col min="18" max="18" width="13.7265625" style="170" bestFit="1" customWidth="1"/>
    <col min="19" max="24" width="11.453125" style="170"/>
    <col min="25" max="16384" width="11.453125" style="49"/>
  </cols>
  <sheetData>
    <row r="1" spans="2:24" ht="6" customHeight="1">
      <c r="C1" s="51"/>
    </row>
    <row r="2" spans="2:24" s="52" customFormat="1">
      <c r="B2" s="263" t="s">
        <v>1292</v>
      </c>
      <c r="C2" s="263"/>
      <c r="E2" s="375"/>
      <c r="F2" s="375"/>
      <c r="G2" s="375"/>
      <c r="H2" s="375"/>
      <c r="I2" s="908" t="s">
        <v>298</v>
      </c>
      <c r="J2" s="909"/>
      <c r="K2" s="907"/>
      <c r="L2" s="910" t="s">
        <v>46</v>
      </c>
      <c r="M2" s="910"/>
      <c r="N2" s="910"/>
      <c r="O2" s="910"/>
      <c r="Q2" s="170"/>
      <c r="R2" s="170"/>
      <c r="S2" s="170"/>
      <c r="T2" s="170"/>
      <c r="U2" s="170"/>
      <c r="V2" s="170"/>
      <c r="W2" s="170"/>
      <c r="X2" s="170"/>
    </row>
    <row r="3" spans="2:24" s="52" customFormat="1">
      <c r="C3" s="375"/>
      <c r="E3" s="375"/>
      <c r="F3" s="375"/>
      <c r="G3" s="376"/>
      <c r="H3" s="376"/>
      <c r="I3" s="908" t="s">
        <v>44</v>
      </c>
      <c r="J3" s="909"/>
      <c r="K3" s="377" t="s">
        <v>50</v>
      </c>
      <c r="L3" s="908" t="s">
        <v>44</v>
      </c>
      <c r="M3" s="909"/>
      <c r="N3" s="909"/>
      <c r="O3" s="377" t="s">
        <v>503</v>
      </c>
      <c r="Q3" s="170"/>
      <c r="R3" s="170"/>
      <c r="S3" s="170"/>
      <c r="T3" s="170"/>
      <c r="U3" s="170"/>
      <c r="V3" s="170"/>
      <c r="W3" s="170"/>
      <c r="X3" s="170"/>
    </row>
    <row r="4" spans="2:24" s="52" customFormat="1" ht="26">
      <c r="B4" s="839" t="s">
        <v>259</v>
      </c>
      <c r="C4" s="217" t="s">
        <v>351</v>
      </c>
      <c r="D4" s="839" t="s">
        <v>40</v>
      </c>
      <c r="E4" s="839" t="s">
        <v>55</v>
      </c>
      <c r="F4" s="839" t="s">
        <v>41</v>
      </c>
      <c r="G4" s="839" t="s">
        <v>42</v>
      </c>
      <c r="H4" s="839" t="s">
        <v>43</v>
      </c>
      <c r="I4" s="155" t="s">
        <v>504</v>
      </c>
      <c r="J4" s="155" t="s">
        <v>670</v>
      </c>
      <c r="K4" s="155" t="s">
        <v>1213</v>
      </c>
      <c r="L4" s="154" t="s">
        <v>505</v>
      </c>
      <c r="M4" s="154" t="s">
        <v>506</v>
      </c>
      <c r="N4" s="154" t="s">
        <v>45</v>
      </c>
      <c r="O4" s="155" t="s">
        <v>1213</v>
      </c>
      <c r="Q4" s="170"/>
      <c r="R4" s="170"/>
      <c r="S4" s="170"/>
      <c r="T4" s="170"/>
      <c r="U4" s="170"/>
      <c r="V4" s="170"/>
      <c r="W4" s="170"/>
      <c r="X4" s="170"/>
    </row>
    <row r="5" spans="2:24" s="52" customFormat="1" ht="12.75" customHeight="1">
      <c r="B5" s="840"/>
      <c r="C5" s="221"/>
      <c r="D5" s="840"/>
      <c r="E5" s="840"/>
      <c r="F5" s="840"/>
      <c r="G5" s="840"/>
      <c r="H5" s="840"/>
      <c r="I5" s="378" t="s">
        <v>150</v>
      </c>
      <c r="J5" s="378" t="s">
        <v>150</v>
      </c>
      <c r="K5" s="378" t="s">
        <v>150</v>
      </c>
      <c r="L5" s="378" t="s">
        <v>150</v>
      </c>
      <c r="M5" s="378" t="s">
        <v>150</v>
      </c>
      <c r="N5" s="378" t="s">
        <v>150</v>
      </c>
      <c r="O5" s="378" t="s">
        <v>150</v>
      </c>
      <c r="Q5" s="170"/>
      <c r="R5" s="170"/>
      <c r="S5" s="170"/>
      <c r="T5" s="170"/>
      <c r="U5" s="170"/>
      <c r="V5" s="170"/>
      <c r="W5" s="170"/>
      <c r="X5" s="170"/>
    </row>
    <row r="6" spans="2:24">
      <c r="B6" s="379" t="s">
        <v>140</v>
      </c>
      <c r="C6" s="380">
        <v>9000111127</v>
      </c>
      <c r="D6" s="379" t="s">
        <v>1367</v>
      </c>
      <c r="E6" s="379" t="s">
        <v>282</v>
      </c>
      <c r="F6" s="379" t="s">
        <v>1368</v>
      </c>
      <c r="G6" s="387">
        <v>3.6782564024253998E-2</v>
      </c>
      <c r="H6" s="387">
        <v>3.6782564024253998E-2</v>
      </c>
      <c r="I6" s="585">
        <v>930170</v>
      </c>
      <c r="J6" s="585">
        <v>4069631</v>
      </c>
      <c r="K6" s="585">
        <v>4999801</v>
      </c>
      <c r="L6" s="585">
        <v>0</v>
      </c>
      <c r="M6" s="585">
        <v>0</v>
      </c>
      <c r="N6" s="585">
        <v>319797503</v>
      </c>
      <c r="O6" s="585">
        <v>319797503</v>
      </c>
    </row>
    <row r="7" spans="2:24">
      <c r="B7" s="379"/>
      <c r="C7" s="379" t="s">
        <v>1369</v>
      </c>
      <c r="D7" s="379" t="s">
        <v>1370</v>
      </c>
      <c r="E7" s="379" t="s">
        <v>282</v>
      </c>
      <c r="F7" s="379" t="s">
        <v>1368</v>
      </c>
      <c r="G7" s="387">
        <v>6.6083943953513732E-3</v>
      </c>
      <c r="H7" s="387">
        <v>6.6083943953513732E-3</v>
      </c>
      <c r="I7" s="585">
        <v>323267</v>
      </c>
      <c r="J7" s="585">
        <v>0</v>
      </c>
      <c r="K7" s="585">
        <v>323267</v>
      </c>
      <c r="L7" s="585">
        <v>0</v>
      </c>
      <c r="M7" s="585">
        <v>0</v>
      </c>
      <c r="N7" s="585">
        <v>0</v>
      </c>
      <c r="O7" s="585">
        <v>0</v>
      </c>
    </row>
    <row r="8" spans="2:24">
      <c r="B8" s="379"/>
      <c r="C8" s="379" t="s">
        <v>1369</v>
      </c>
      <c r="D8" s="379" t="s">
        <v>1371</v>
      </c>
      <c r="E8" s="379" t="s">
        <v>1372</v>
      </c>
      <c r="F8" s="379" t="s">
        <v>1368</v>
      </c>
      <c r="G8" s="387">
        <v>6.6083943953513732E-3</v>
      </c>
      <c r="H8" s="387">
        <v>6.6083943953513732E-3</v>
      </c>
      <c r="I8" s="585">
        <v>0</v>
      </c>
      <c r="J8" s="585">
        <v>0</v>
      </c>
      <c r="K8" s="585">
        <v>0</v>
      </c>
      <c r="L8" s="585">
        <v>0</v>
      </c>
      <c r="M8" s="585">
        <v>0</v>
      </c>
      <c r="N8" s="585">
        <v>0</v>
      </c>
      <c r="O8" s="585">
        <v>0</v>
      </c>
    </row>
    <row r="9" spans="2:24">
      <c r="B9" s="379"/>
      <c r="C9" s="379" t="s">
        <v>1373</v>
      </c>
      <c r="D9" s="379" t="s">
        <v>1374</v>
      </c>
      <c r="E9" s="379" t="s">
        <v>1372</v>
      </c>
      <c r="F9" s="379" t="s">
        <v>1368</v>
      </c>
      <c r="G9" s="387">
        <v>7.6700000000000004E-2</v>
      </c>
      <c r="H9" s="387">
        <v>7.6700000000000004E-2</v>
      </c>
      <c r="I9" s="585">
        <v>0</v>
      </c>
      <c r="J9" s="585">
        <v>0</v>
      </c>
      <c r="K9" s="585">
        <v>0</v>
      </c>
      <c r="L9" s="585">
        <v>0</v>
      </c>
      <c r="M9" s="585">
        <v>0</v>
      </c>
      <c r="N9" s="585">
        <v>0</v>
      </c>
      <c r="O9" s="585">
        <v>0</v>
      </c>
    </row>
    <row r="10" spans="2:24">
      <c r="B10" s="379"/>
      <c r="C10" s="379" t="s">
        <v>1375</v>
      </c>
      <c r="D10" s="379" t="s">
        <v>1370</v>
      </c>
      <c r="E10" s="379" t="s">
        <v>282</v>
      </c>
      <c r="F10" s="379" t="s">
        <v>1368</v>
      </c>
      <c r="G10" s="387">
        <v>3.1128170823287171E-3</v>
      </c>
      <c r="H10" s="387">
        <v>3.1128170823287171E-3</v>
      </c>
      <c r="I10" s="585">
        <v>1579537</v>
      </c>
      <c r="J10" s="585">
        <v>0</v>
      </c>
      <c r="K10" s="585">
        <v>1579537</v>
      </c>
      <c r="L10" s="585">
        <v>0</v>
      </c>
      <c r="M10" s="585">
        <v>0</v>
      </c>
      <c r="N10" s="585">
        <v>0</v>
      </c>
      <c r="O10" s="585">
        <v>0</v>
      </c>
    </row>
    <row r="11" spans="2:24">
      <c r="B11" s="379"/>
      <c r="C11" s="379" t="s">
        <v>269</v>
      </c>
      <c r="D11" s="379" t="s">
        <v>1376</v>
      </c>
      <c r="E11" s="379" t="s">
        <v>282</v>
      </c>
      <c r="F11" s="379" t="s">
        <v>1377</v>
      </c>
      <c r="G11" s="387">
        <v>5.4401199999999997E-2</v>
      </c>
      <c r="H11" s="387">
        <v>5.4401199999999997E-2</v>
      </c>
      <c r="I11" s="585">
        <v>2337878</v>
      </c>
      <c r="J11" s="585">
        <v>147178580</v>
      </c>
      <c r="K11" s="585">
        <v>149516458</v>
      </c>
      <c r="L11" s="585">
        <v>0</v>
      </c>
      <c r="M11" s="585">
        <v>0</v>
      </c>
      <c r="N11" s="585">
        <v>0</v>
      </c>
      <c r="O11" s="585">
        <v>0</v>
      </c>
    </row>
    <row r="12" spans="2:24">
      <c r="B12" s="379"/>
      <c r="C12" s="379" t="s">
        <v>269</v>
      </c>
      <c r="D12" s="379" t="s">
        <v>1367</v>
      </c>
      <c r="E12" s="379" t="s">
        <v>282</v>
      </c>
      <c r="F12" s="379" t="s">
        <v>1377</v>
      </c>
      <c r="G12" s="387">
        <v>5.6901199999999999E-2</v>
      </c>
      <c r="H12" s="387">
        <v>5.6901199999999999E-2</v>
      </c>
      <c r="I12" s="585">
        <v>395646</v>
      </c>
      <c r="J12" s="585">
        <v>24541532</v>
      </c>
      <c r="K12" s="585">
        <v>24937178</v>
      </c>
      <c r="L12" s="585">
        <v>0</v>
      </c>
      <c r="M12" s="585">
        <v>0</v>
      </c>
      <c r="N12" s="585">
        <v>0</v>
      </c>
      <c r="O12" s="585">
        <v>0</v>
      </c>
    </row>
    <row r="13" spans="2:24">
      <c r="B13" s="379" t="s">
        <v>39</v>
      </c>
      <c r="C13" s="379" t="s">
        <v>269</v>
      </c>
      <c r="D13" s="379" t="s">
        <v>1378</v>
      </c>
      <c r="E13" s="379" t="s">
        <v>1379</v>
      </c>
      <c r="F13" s="379" t="s">
        <v>1380</v>
      </c>
      <c r="G13" s="387">
        <v>1.41</v>
      </c>
      <c r="H13" s="387">
        <v>1.41</v>
      </c>
      <c r="I13" s="585">
        <v>114</v>
      </c>
      <c r="J13" s="585">
        <v>0</v>
      </c>
      <c r="K13" s="585">
        <v>114</v>
      </c>
      <c r="L13" s="585">
        <v>0</v>
      </c>
      <c r="M13" s="585">
        <v>0</v>
      </c>
      <c r="N13" s="585">
        <v>0</v>
      </c>
      <c r="O13" s="585">
        <v>0</v>
      </c>
    </row>
    <row r="14" spans="2:24">
      <c r="B14" s="379"/>
      <c r="C14" s="379" t="s">
        <v>269</v>
      </c>
      <c r="D14" s="379" t="s">
        <v>1381</v>
      </c>
      <c r="E14" s="379" t="s">
        <v>1379</v>
      </c>
      <c r="F14" s="379" t="s">
        <v>1380</v>
      </c>
      <c r="G14" s="387">
        <v>1.55</v>
      </c>
      <c r="H14" s="387">
        <v>1.55</v>
      </c>
      <c r="I14" s="585">
        <v>43091</v>
      </c>
      <c r="J14" s="585">
        <v>0</v>
      </c>
      <c r="K14" s="585">
        <v>43091</v>
      </c>
      <c r="L14" s="585">
        <v>0</v>
      </c>
      <c r="M14" s="585">
        <v>0</v>
      </c>
      <c r="N14" s="585">
        <v>0</v>
      </c>
      <c r="O14" s="585">
        <v>0</v>
      </c>
    </row>
    <row r="15" spans="2:24">
      <c r="B15" s="379"/>
      <c r="C15" s="379" t="s">
        <v>269</v>
      </c>
      <c r="D15" s="379" t="s">
        <v>1382</v>
      </c>
      <c r="E15" s="379" t="s">
        <v>1379</v>
      </c>
      <c r="F15" s="379" t="s">
        <v>1380</v>
      </c>
      <c r="G15" s="387">
        <v>1.8</v>
      </c>
      <c r="H15" s="387">
        <v>1.8</v>
      </c>
      <c r="I15" s="585">
        <v>124</v>
      </c>
      <c r="J15" s="585">
        <v>0</v>
      </c>
      <c r="K15" s="585">
        <v>124</v>
      </c>
      <c r="L15" s="585">
        <v>0</v>
      </c>
      <c r="M15" s="585">
        <v>0</v>
      </c>
      <c r="N15" s="585">
        <v>0</v>
      </c>
      <c r="O15" s="585">
        <v>0</v>
      </c>
    </row>
    <row r="16" spans="2:24">
      <c r="B16" s="379"/>
      <c r="C16" s="379" t="s">
        <v>269</v>
      </c>
      <c r="D16" s="379" t="s">
        <v>1383</v>
      </c>
      <c r="E16" s="379" t="s">
        <v>1379</v>
      </c>
      <c r="F16" s="379" t="s">
        <v>1380</v>
      </c>
      <c r="G16" s="387">
        <v>1.55</v>
      </c>
      <c r="H16" s="387">
        <v>1.55</v>
      </c>
      <c r="I16" s="585">
        <v>74</v>
      </c>
      <c r="J16" s="585">
        <v>0</v>
      </c>
      <c r="K16" s="585">
        <v>74</v>
      </c>
      <c r="L16" s="585">
        <v>0</v>
      </c>
      <c r="M16" s="585">
        <v>0</v>
      </c>
      <c r="N16" s="585">
        <v>0</v>
      </c>
      <c r="O16" s="585">
        <v>0</v>
      </c>
    </row>
    <row r="17" spans="2:24">
      <c r="B17" s="379"/>
      <c r="C17" s="379" t="s">
        <v>269</v>
      </c>
      <c r="D17" s="379" t="s">
        <v>1384</v>
      </c>
      <c r="E17" s="379" t="s">
        <v>1379</v>
      </c>
      <c r="F17" s="379" t="s">
        <v>1380</v>
      </c>
      <c r="G17" s="387">
        <v>1.5774999999999999</v>
      </c>
      <c r="H17" s="387">
        <v>1.5774999999999999</v>
      </c>
      <c r="I17" s="585">
        <v>14</v>
      </c>
      <c r="J17" s="585">
        <v>0</v>
      </c>
      <c r="K17" s="585">
        <v>14</v>
      </c>
      <c r="L17" s="585">
        <v>0</v>
      </c>
      <c r="M17" s="585">
        <v>0</v>
      </c>
      <c r="N17" s="585">
        <v>0</v>
      </c>
      <c r="O17" s="585">
        <v>0</v>
      </c>
    </row>
    <row r="18" spans="2:24">
      <c r="B18" s="379"/>
      <c r="C18" s="379" t="s">
        <v>269</v>
      </c>
      <c r="D18" s="379" t="s">
        <v>1385</v>
      </c>
      <c r="E18" s="379" t="s">
        <v>1379</v>
      </c>
      <c r="F18" s="379" t="s">
        <v>1380</v>
      </c>
      <c r="G18" s="387">
        <v>1.619375</v>
      </c>
      <c r="H18" s="387">
        <v>1.619375</v>
      </c>
      <c r="I18" s="585">
        <v>6</v>
      </c>
      <c r="J18" s="585">
        <v>0</v>
      </c>
      <c r="K18" s="585">
        <v>6</v>
      </c>
      <c r="L18" s="585">
        <v>0</v>
      </c>
      <c r="M18" s="585">
        <v>0</v>
      </c>
      <c r="N18" s="585">
        <v>0</v>
      </c>
      <c r="O18" s="585">
        <v>0</v>
      </c>
    </row>
    <row r="19" spans="2:24">
      <c r="B19" s="379"/>
      <c r="C19" s="379" t="s">
        <v>269</v>
      </c>
      <c r="D19" s="379" t="s">
        <v>1381</v>
      </c>
      <c r="E19" s="379" t="s">
        <v>1379</v>
      </c>
      <c r="F19" s="379" t="s">
        <v>1380</v>
      </c>
      <c r="G19" s="387">
        <v>0.29899999999999999</v>
      </c>
      <c r="H19" s="387">
        <v>0.29899999999999999</v>
      </c>
      <c r="I19" s="585">
        <v>1367</v>
      </c>
      <c r="J19" s="585">
        <v>0</v>
      </c>
      <c r="K19" s="585">
        <v>1367</v>
      </c>
      <c r="L19" s="585">
        <v>0</v>
      </c>
      <c r="M19" s="585">
        <v>0</v>
      </c>
      <c r="N19" s="585">
        <v>0</v>
      </c>
      <c r="O19" s="585">
        <v>0</v>
      </c>
    </row>
    <row r="20" spans="2:24">
      <c r="B20" s="379"/>
      <c r="C20" s="379" t="s">
        <v>269</v>
      </c>
      <c r="D20" s="379" t="s">
        <v>1381</v>
      </c>
      <c r="E20" s="379" t="s">
        <v>282</v>
      </c>
      <c r="F20" s="379" t="s">
        <v>1380</v>
      </c>
      <c r="G20" s="387">
        <v>0.14723093074876972</v>
      </c>
      <c r="H20" s="387">
        <v>0.14723093074876972</v>
      </c>
      <c r="I20" s="585">
        <v>152248</v>
      </c>
      <c r="J20" s="585">
        <v>0</v>
      </c>
      <c r="K20" s="585">
        <v>152248</v>
      </c>
      <c r="L20" s="585">
        <v>0</v>
      </c>
      <c r="M20" s="585">
        <v>0</v>
      </c>
      <c r="N20" s="585">
        <v>0</v>
      </c>
      <c r="O20" s="585">
        <v>0</v>
      </c>
    </row>
    <row r="21" spans="2:24">
      <c r="B21" s="379" t="s">
        <v>121</v>
      </c>
      <c r="C21" s="379" t="s">
        <v>269</v>
      </c>
      <c r="D21" s="379" t="s">
        <v>1386</v>
      </c>
      <c r="E21" s="379" t="s">
        <v>1387</v>
      </c>
      <c r="F21" s="379" t="s">
        <v>1368</v>
      </c>
      <c r="G21" s="387">
        <v>0.155</v>
      </c>
      <c r="H21" s="387">
        <v>0.155</v>
      </c>
      <c r="I21" s="585">
        <v>20000000</v>
      </c>
      <c r="J21" s="585">
        <v>0</v>
      </c>
      <c r="K21" s="585">
        <v>20000000</v>
      </c>
      <c r="L21" s="585">
        <v>0</v>
      </c>
      <c r="M21" s="585">
        <v>0</v>
      </c>
      <c r="N21" s="585">
        <v>0</v>
      </c>
      <c r="O21" s="585">
        <v>0</v>
      </c>
    </row>
    <row r="22" spans="2:24">
      <c r="B22" s="379"/>
      <c r="C22" s="379" t="s">
        <v>269</v>
      </c>
      <c r="D22" s="379" t="s">
        <v>1378</v>
      </c>
      <c r="E22" s="379" t="s">
        <v>1387</v>
      </c>
      <c r="F22" s="379" t="s">
        <v>1368</v>
      </c>
      <c r="G22" s="387">
        <v>0</v>
      </c>
      <c r="H22" s="387">
        <v>0</v>
      </c>
      <c r="I22" s="585">
        <v>294375</v>
      </c>
      <c r="J22" s="585">
        <v>0</v>
      </c>
      <c r="K22" s="585">
        <v>294375</v>
      </c>
      <c r="L22" s="585">
        <v>0</v>
      </c>
      <c r="M22" s="585">
        <v>0</v>
      </c>
      <c r="N22" s="585">
        <v>0</v>
      </c>
      <c r="O22" s="585">
        <v>0</v>
      </c>
    </row>
    <row r="23" spans="2:24">
      <c r="B23" s="379"/>
      <c r="C23" s="379" t="s">
        <v>269</v>
      </c>
      <c r="D23" s="379" t="s">
        <v>1388</v>
      </c>
      <c r="E23" s="379" t="s">
        <v>1387</v>
      </c>
      <c r="F23" s="379" t="s">
        <v>1368</v>
      </c>
      <c r="G23" s="387">
        <v>0.1542</v>
      </c>
      <c r="H23" s="387">
        <v>0</v>
      </c>
      <c r="I23" s="585">
        <v>15798385</v>
      </c>
      <c r="J23" s="585">
        <v>0</v>
      </c>
      <c r="K23" s="585">
        <v>15798385</v>
      </c>
      <c r="L23" s="585">
        <v>0</v>
      </c>
      <c r="M23" s="585">
        <v>0</v>
      </c>
      <c r="N23" s="585">
        <v>0</v>
      </c>
      <c r="O23" s="585">
        <v>0</v>
      </c>
    </row>
    <row r="24" spans="2:24">
      <c r="B24" s="379"/>
      <c r="C24" s="379" t="s">
        <v>269</v>
      </c>
      <c r="D24" s="379" t="s">
        <v>1367</v>
      </c>
      <c r="E24" s="379" t="s">
        <v>1387</v>
      </c>
      <c r="F24" s="379" t="s">
        <v>1368</v>
      </c>
      <c r="G24" s="387">
        <v>0.13500000000000001</v>
      </c>
      <c r="H24" s="387">
        <v>0</v>
      </c>
      <c r="I24" s="585">
        <v>70771</v>
      </c>
      <c r="J24" s="585">
        <v>0</v>
      </c>
      <c r="K24" s="585">
        <v>70771</v>
      </c>
      <c r="L24" s="585">
        <v>0</v>
      </c>
      <c r="M24" s="585">
        <v>0</v>
      </c>
      <c r="N24" s="585">
        <v>0</v>
      </c>
      <c r="O24" s="585">
        <v>0</v>
      </c>
    </row>
    <row r="25" spans="2:24">
      <c r="B25" s="379" t="s">
        <v>1042</v>
      </c>
      <c r="C25" s="379" t="s">
        <v>269</v>
      </c>
      <c r="D25" s="379" t="s">
        <v>1389</v>
      </c>
      <c r="E25" s="379" t="s">
        <v>282</v>
      </c>
      <c r="F25" s="379" t="s">
        <v>1390</v>
      </c>
      <c r="G25" s="387">
        <v>3.9600000000000003E-2</v>
      </c>
      <c r="H25" s="387">
        <v>3.9600000000000003E-2</v>
      </c>
      <c r="I25" s="585">
        <v>10169763</v>
      </c>
      <c r="J25" s="585">
        <v>0</v>
      </c>
      <c r="K25" s="585">
        <v>10169763</v>
      </c>
      <c r="L25" s="585">
        <v>0</v>
      </c>
      <c r="M25" s="585">
        <v>581587668</v>
      </c>
      <c r="N25" s="585">
        <v>0</v>
      </c>
      <c r="O25" s="585">
        <v>581587668</v>
      </c>
    </row>
    <row r="26" spans="2:24">
      <c r="B26" s="381"/>
      <c r="C26" s="382"/>
      <c r="D26" s="381"/>
      <c r="E26" s="382"/>
      <c r="F26" s="382"/>
      <c r="G26" s="383"/>
      <c r="H26" s="383" t="s">
        <v>273</v>
      </c>
      <c r="I26" s="69">
        <f>+SUM(I6:I25)</f>
        <v>52096830</v>
      </c>
      <c r="J26" s="69">
        <f>+SUM(J6:J25)</f>
        <v>175789743</v>
      </c>
      <c r="K26" s="69">
        <f>+SUM(K6:K25)</f>
        <v>227886573</v>
      </c>
      <c r="L26" s="69">
        <f>+SUM(L6:L25)</f>
        <v>0</v>
      </c>
      <c r="M26" s="69">
        <f>+SUM(M6:M25)</f>
        <v>581587668</v>
      </c>
      <c r="N26" s="69">
        <f>+SUM(N6:N25)</f>
        <v>319797503</v>
      </c>
      <c r="O26" s="69">
        <f>+SUM(O6:O25)</f>
        <v>901385171</v>
      </c>
    </row>
    <row r="27" spans="2:24">
      <c r="I27" s="1082"/>
      <c r="J27" s="1082"/>
      <c r="K27" s="1083"/>
      <c r="L27" s="1082"/>
      <c r="M27" s="1082"/>
      <c r="N27" s="1082"/>
      <c r="O27" s="1083"/>
    </row>
    <row r="28" spans="2:24" ht="6" customHeight="1"/>
    <row r="29" spans="2:24" s="52" customFormat="1">
      <c r="B29" s="263" t="s">
        <v>1174</v>
      </c>
      <c r="C29" s="263"/>
      <c r="E29" s="375"/>
      <c r="F29" s="375"/>
      <c r="G29" s="375"/>
      <c r="H29" s="384"/>
      <c r="I29" s="908" t="s">
        <v>298</v>
      </c>
      <c r="J29" s="909"/>
      <c r="K29" s="907"/>
      <c r="L29" s="910" t="s">
        <v>46</v>
      </c>
      <c r="M29" s="910"/>
      <c r="N29" s="910"/>
      <c r="O29" s="910"/>
      <c r="Q29" s="170"/>
      <c r="R29" s="170"/>
      <c r="S29" s="170"/>
      <c r="T29" s="170"/>
      <c r="U29" s="170"/>
      <c r="V29" s="170"/>
      <c r="W29" s="170"/>
      <c r="X29" s="170"/>
    </row>
    <row r="30" spans="2:24" s="52" customFormat="1">
      <c r="C30" s="375"/>
      <c r="E30" s="375"/>
      <c r="F30" s="375"/>
      <c r="G30" s="376"/>
      <c r="H30" s="385"/>
      <c r="I30" s="908" t="s">
        <v>44</v>
      </c>
      <c r="J30" s="909"/>
      <c r="K30" s="377" t="s">
        <v>50</v>
      </c>
      <c r="L30" s="908" t="s">
        <v>44</v>
      </c>
      <c r="M30" s="909"/>
      <c r="N30" s="909"/>
      <c r="O30" s="377" t="s">
        <v>503</v>
      </c>
      <c r="Q30" s="170"/>
      <c r="R30" s="170"/>
      <c r="S30" s="170"/>
      <c r="T30" s="170"/>
      <c r="U30" s="170"/>
      <c r="V30" s="170"/>
      <c r="W30" s="170"/>
      <c r="X30" s="170"/>
    </row>
    <row r="31" spans="2:24" s="52" customFormat="1" ht="26">
      <c r="B31" s="839" t="s">
        <v>259</v>
      </c>
      <c r="C31" s="217" t="s">
        <v>351</v>
      </c>
      <c r="D31" s="839" t="s">
        <v>40</v>
      </c>
      <c r="E31" s="839" t="s">
        <v>55</v>
      </c>
      <c r="F31" s="839" t="s">
        <v>41</v>
      </c>
      <c r="G31" s="839" t="s">
        <v>42</v>
      </c>
      <c r="H31" s="839" t="s">
        <v>43</v>
      </c>
      <c r="I31" s="155" t="s">
        <v>504</v>
      </c>
      <c r="J31" s="155" t="s">
        <v>670</v>
      </c>
      <c r="K31" s="155" t="s">
        <v>1134</v>
      </c>
      <c r="L31" s="154" t="s">
        <v>505</v>
      </c>
      <c r="M31" s="154" t="s">
        <v>506</v>
      </c>
      <c r="N31" s="154" t="s">
        <v>45</v>
      </c>
      <c r="O31" s="155" t="s">
        <v>1134</v>
      </c>
      <c r="Q31" s="170"/>
      <c r="R31" s="170"/>
      <c r="S31" s="170"/>
      <c r="T31" s="170"/>
      <c r="U31" s="170"/>
      <c r="V31" s="170"/>
      <c r="W31" s="170"/>
      <c r="X31" s="170"/>
    </row>
    <row r="32" spans="2:24" s="52" customFormat="1" ht="12.75" customHeight="1">
      <c r="B32" s="840"/>
      <c r="C32" s="221"/>
      <c r="D32" s="840"/>
      <c r="E32" s="840"/>
      <c r="F32" s="840"/>
      <c r="G32" s="840"/>
      <c r="H32" s="840"/>
      <c r="I32" s="378" t="s">
        <v>150</v>
      </c>
      <c r="J32" s="378" t="s">
        <v>150</v>
      </c>
      <c r="K32" s="378" t="s">
        <v>150</v>
      </c>
      <c r="L32" s="378" t="s">
        <v>150</v>
      </c>
      <c r="M32" s="378" t="s">
        <v>150</v>
      </c>
      <c r="N32" s="378" t="s">
        <v>150</v>
      </c>
      <c r="O32" s="378" t="s">
        <v>150</v>
      </c>
      <c r="Q32" s="170"/>
      <c r="R32" s="170"/>
      <c r="S32" s="170"/>
      <c r="T32" s="170"/>
      <c r="U32" s="170"/>
      <c r="V32" s="170"/>
      <c r="W32" s="170"/>
      <c r="X32" s="170"/>
    </row>
    <row r="33" spans="2:16">
      <c r="B33" s="586" t="s">
        <v>140</v>
      </c>
      <c r="C33" s="586" t="s">
        <v>1369</v>
      </c>
      <c r="D33" s="586" t="s">
        <v>1370</v>
      </c>
      <c r="E33" s="587" t="s">
        <v>282</v>
      </c>
      <c r="F33" s="587" t="s">
        <v>1368</v>
      </c>
      <c r="G33" s="588">
        <v>5.4013027538492436E-3</v>
      </c>
      <c r="H33" s="588">
        <v>5.4013027538492436E-3</v>
      </c>
      <c r="I33" s="565">
        <v>2339376</v>
      </c>
      <c r="J33" s="565">
        <v>0</v>
      </c>
      <c r="K33" s="565">
        <v>2339376</v>
      </c>
      <c r="L33" s="565">
        <v>0</v>
      </c>
      <c r="M33" s="565">
        <v>0</v>
      </c>
      <c r="N33" s="565">
        <v>0</v>
      </c>
      <c r="O33" s="565">
        <v>0</v>
      </c>
      <c r="P33" s="52"/>
    </row>
    <row r="34" spans="2:16">
      <c r="B34" s="586">
        <v>0</v>
      </c>
      <c r="C34" s="586" t="s">
        <v>1375</v>
      </c>
      <c r="D34" s="586" t="s">
        <v>1370</v>
      </c>
      <c r="E34" s="587" t="s">
        <v>282</v>
      </c>
      <c r="F34" s="587" t="s">
        <v>1368</v>
      </c>
      <c r="G34" s="588">
        <v>3.2491890521503461E-2</v>
      </c>
      <c r="H34" s="588">
        <v>3.2491890521503461E-2</v>
      </c>
      <c r="I34" s="565">
        <v>2698035</v>
      </c>
      <c r="J34" s="565">
        <v>0</v>
      </c>
      <c r="K34" s="565">
        <v>2698035</v>
      </c>
      <c r="L34" s="565">
        <v>0</v>
      </c>
      <c r="M34" s="565">
        <v>0</v>
      </c>
      <c r="N34" s="565">
        <v>0</v>
      </c>
      <c r="O34" s="565">
        <v>0</v>
      </c>
      <c r="P34" s="52"/>
    </row>
    <row r="35" spans="2:16">
      <c r="B35" s="586">
        <v>0</v>
      </c>
      <c r="C35" s="586" t="s">
        <v>269</v>
      </c>
      <c r="D35" s="586" t="s">
        <v>1376</v>
      </c>
      <c r="E35" s="587" t="s">
        <v>282</v>
      </c>
      <c r="F35" s="587" t="s">
        <v>1377</v>
      </c>
      <c r="G35" s="588">
        <v>5.4401199999999997E-2</v>
      </c>
      <c r="H35" s="588">
        <v>5.4401199999999997E-2</v>
      </c>
      <c r="I35" s="565">
        <v>2183978</v>
      </c>
      <c r="J35" s="565">
        <v>131415548</v>
      </c>
      <c r="K35" s="565">
        <v>133599526</v>
      </c>
      <c r="L35" s="565">
        <v>0</v>
      </c>
      <c r="M35" s="565">
        <v>0</v>
      </c>
      <c r="N35" s="565">
        <v>0</v>
      </c>
      <c r="O35" s="565">
        <v>0</v>
      </c>
      <c r="P35" s="52"/>
    </row>
    <row r="36" spans="2:16">
      <c r="B36" s="586">
        <v>0</v>
      </c>
      <c r="C36" s="586" t="s">
        <v>269</v>
      </c>
      <c r="D36" s="586" t="s">
        <v>1367</v>
      </c>
      <c r="E36" s="587" t="s">
        <v>282</v>
      </c>
      <c r="F36" s="587" t="s">
        <v>1377</v>
      </c>
      <c r="G36" s="588">
        <v>5.6901199999999999E-2</v>
      </c>
      <c r="H36" s="588">
        <v>5.6901199999999999E-2</v>
      </c>
      <c r="I36" s="565">
        <v>365582</v>
      </c>
      <c r="J36" s="565">
        <v>21925617</v>
      </c>
      <c r="K36" s="565">
        <v>22291199</v>
      </c>
      <c r="L36" s="565">
        <v>0</v>
      </c>
      <c r="M36" s="565">
        <v>0</v>
      </c>
      <c r="N36" s="565">
        <v>0</v>
      </c>
      <c r="O36" s="565">
        <v>0</v>
      </c>
      <c r="P36" s="52"/>
    </row>
    <row r="37" spans="2:16">
      <c r="B37" s="586" t="s">
        <v>39</v>
      </c>
      <c r="C37" s="586" t="s">
        <v>269</v>
      </c>
      <c r="D37" s="586" t="s">
        <v>1378</v>
      </c>
      <c r="E37" s="587" t="s">
        <v>1379</v>
      </c>
      <c r="F37" s="587" t="s">
        <v>1380</v>
      </c>
      <c r="G37" s="588">
        <v>1.545362226217045</v>
      </c>
      <c r="H37" s="588">
        <v>1.545362226217045</v>
      </c>
      <c r="I37" s="565">
        <v>367</v>
      </c>
      <c r="J37" s="565">
        <v>0</v>
      </c>
      <c r="K37" s="565">
        <v>367</v>
      </c>
      <c r="L37" s="565">
        <v>0</v>
      </c>
      <c r="M37" s="565">
        <v>0</v>
      </c>
      <c r="N37" s="565">
        <v>0</v>
      </c>
      <c r="O37" s="565">
        <v>0</v>
      </c>
      <c r="P37" s="52"/>
    </row>
    <row r="38" spans="2:16">
      <c r="B38" s="586">
        <v>0</v>
      </c>
      <c r="C38" s="586" t="s">
        <v>269</v>
      </c>
      <c r="D38" s="586" t="s">
        <v>1381</v>
      </c>
      <c r="E38" s="587" t="s">
        <v>1379</v>
      </c>
      <c r="F38" s="587" t="s">
        <v>1380</v>
      </c>
      <c r="G38" s="588">
        <v>1.7439417460855779</v>
      </c>
      <c r="H38" s="588">
        <v>1.7439417460855779</v>
      </c>
      <c r="I38" s="565">
        <v>23786</v>
      </c>
      <c r="J38" s="565">
        <v>0</v>
      </c>
      <c r="K38" s="565">
        <v>23786</v>
      </c>
      <c r="L38" s="565">
        <v>0</v>
      </c>
      <c r="M38" s="565">
        <v>0</v>
      </c>
      <c r="N38" s="565">
        <v>0</v>
      </c>
      <c r="O38" s="565">
        <v>0</v>
      </c>
      <c r="P38" s="52"/>
    </row>
    <row r="39" spans="2:16">
      <c r="B39" s="586">
        <v>0</v>
      </c>
      <c r="C39" s="586" t="s">
        <v>269</v>
      </c>
      <c r="D39" s="586" t="s">
        <v>1382</v>
      </c>
      <c r="E39" s="587" t="s">
        <v>1379</v>
      </c>
      <c r="F39" s="587" t="s">
        <v>1380</v>
      </c>
      <c r="G39" s="588">
        <v>1.8</v>
      </c>
      <c r="H39" s="588">
        <v>1.8</v>
      </c>
      <c r="I39" s="565">
        <v>1</v>
      </c>
      <c r="J39" s="565">
        <v>0</v>
      </c>
      <c r="K39" s="565">
        <v>1</v>
      </c>
      <c r="L39" s="565">
        <v>0</v>
      </c>
      <c r="M39" s="565">
        <v>0</v>
      </c>
      <c r="N39" s="565">
        <v>0</v>
      </c>
      <c r="O39" s="565">
        <v>0</v>
      </c>
      <c r="P39" s="52"/>
    </row>
    <row r="40" spans="2:16">
      <c r="B40" s="586">
        <v>0</v>
      </c>
      <c r="C40" s="586" t="s">
        <v>269</v>
      </c>
      <c r="D40" s="586" t="s">
        <v>1383</v>
      </c>
      <c r="E40" s="587" t="s">
        <v>1379</v>
      </c>
      <c r="F40" s="587" t="s">
        <v>1380</v>
      </c>
      <c r="G40" s="588">
        <v>1.6571009000000001</v>
      </c>
      <c r="H40" s="588">
        <v>1.6571009000000001</v>
      </c>
      <c r="I40" s="565">
        <v>247</v>
      </c>
      <c r="J40" s="565">
        <v>0</v>
      </c>
      <c r="K40" s="565">
        <v>247</v>
      </c>
      <c r="L40" s="565">
        <v>0</v>
      </c>
      <c r="M40" s="565">
        <v>0</v>
      </c>
      <c r="N40" s="565">
        <v>0</v>
      </c>
      <c r="O40" s="565">
        <v>0</v>
      </c>
      <c r="P40" s="52"/>
    </row>
    <row r="41" spans="2:16">
      <c r="B41" s="586">
        <v>0</v>
      </c>
      <c r="C41" s="586" t="s">
        <v>269</v>
      </c>
      <c r="D41" s="586" t="s">
        <v>1391</v>
      </c>
      <c r="E41" s="587" t="s">
        <v>1379</v>
      </c>
      <c r="F41" s="587" t="s">
        <v>1380</v>
      </c>
      <c r="G41" s="588">
        <v>1.6234951103289463</v>
      </c>
      <c r="H41" s="588">
        <v>1.6234951103289463</v>
      </c>
      <c r="I41" s="565">
        <v>2</v>
      </c>
      <c r="J41" s="565">
        <v>0</v>
      </c>
      <c r="K41" s="565">
        <v>2</v>
      </c>
      <c r="L41" s="565">
        <v>0</v>
      </c>
      <c r="M41" s="565">
        <v>0</v>
      </c>
      <c r="N41" s="565">
        <v>0</v>
      </c>
      <c r="O41" s="565">
        <v>0</v>
      </c>
      <c r="P41" s="52"/>
    </row>
    <row r="42" spans="2:16">
      <c r="B42" s="586">
        <v>0</v>
      </c>
      <c r="C42" s="586" t="s">
        <v>269</v>
      </c>
      <c r="D42" s="586" t="s">
        <v>1392</v>
      </c>
      <c r="E42" s="587" t="s">
        <v>1379</v>
      </c>
      <c r="F42" s="587" t="s">
        <v>1380</v>
      </c>
      <c r="G42" s="588">
        <v>1.3869999999999998</v>
      </c>
      <c r="H42" s="588">
        <v>1.3869999999999998</v>
      </c>
      <c r="I42" s="565">
        <v>2</v>
      </c>
      <c r="J42" s="565">
        <v>0</v>
      </c>
      <c r="K42" s="565">
        <v>2</v>
      </c>
      <c r="L42" s="565">
        <v>0</v>
      </c>
      <c r="M42" s="565">
        <v>0</v>
      </c>
      <c r="N42" s="565">
        <v>0</v>
      </c>
      <c r="O42" s="565">
        <v>0</v>
      </c>
      <c r="P42" s="52"/>
    </row>
    <row r="43" spans="2:16">
      <c r="B43" s="586">
        <v>0</v>
      </c>
      <c r="C43" s="586" t="s">
        <v>269</v>
      </c>
      <c r="D43" s="586" t="s">
        <v>1381</v>
      </c>
      <c r="E43" s="587" t="s">
        <v>1379</v>
      </c>
      <c r="F43" s="587" t="s">
        <v>1380</v>
      </c>
      <c r="G43" s="588">
        <v>0.29899999999999999</v>
      </c>
      <c r="H43" s="588">
        <v>0.29899999999999999</v>
      </c>
      <c r="I43" s="565">
        <v>1223</v>
      </c>
      <c r="J43" s="565">
        <v>0</v>
      </c>
      <c r="K43" s="565">
        <v>1223</v>
      </c>
      <c r="L43" s="565">
        <v>0</v>
      </c>
      <c r="M43" s="565">
        <v>0</v>
      </c>
      <c r="N43" s="565">
        <v>0</v>
      </c>
      <c r="O43" s="565">
        <v>0</v>
      </c>
      <c r="P43" s="52"/>
    </row>
    <row r="44" spans="2:16">
      <c r="B44" s="586">
        <v>0</v>
      </c>
      <c r="C44" s="586" t="s">
        <v>269</v>
      </c>
      <c r="D44" s="586" t="s">
        <v>1381</v>
      </c>
      <c r="E44" s="587" t="s">
        <v>1379</v>
      </c>
      <c r="F44" s="587" t="s">
        <v>1380</v>
      </c>
      <c r="G44" s="588">
        <v>1.7439417460855779</v>
      </c>
      <c r="H44" s="588">
        <v>1.7439417460855779</v>
      </c>
      <c r="I44" s="565">
        <v>241</v>
      </c>
      <c r="J44" s="565">
        <v>0</v>
      </c>
      <c r="K44" s="565">
        <v>241</v>
      </c>
      <c r="L44" s="565">
        <v>0</v>
      </c>
      <c r="M44" s="565">
        <v>0</v>
      </c>
      <c r="N44" s="565">
        <v>0</v>
      </c>
      <c r="O44" s="565">
        <v>0</v>
      </c>
      <c r="P44" s="52"/>
    </row>
    <row r="45" spans="2:16">
      <c r="B45" s="586">
        <v>0</v>
      </c>
      <c r="C45" s="586" t="s">
        <v>269</v>
      </c>
      <c r="D45" s="586" t="s">
        <v>1381</v>
      </c>
      <c r="E45" s="587" t="s">
        <v>282</v>
      </c>
      <c r="F45" s="587" t="s">
        <v>1380</v>
      </c>
      <c r="G45" s="588">
        <v>0.14723093074876972</v>
      </c>
      <c r="H45" s="588">
        <v>0.14723093074876972</v>
      </c>
      <c r="I45" s="565">
        <v>77121</v>
      </c>
      <c r="J45" s="565">
        <v>0</v>
      </c>
      <c r="K45" s="565">
        <v>77121</v>
      </c>
      <c r="L45" s="565">
        <v>0</v>
      </c>
      <c r="M45" s="565">
        <v>0</v>
      </c>
      <c r="N45" s="565">
        <v>0</v>
      </c>
      <c r="O45" s="565">
        <v>0</v>
      </c>
      <c r="P45" s="52"/>
    </row>
    <row r="46" spans="2:16">
      <c r="B46" s="586">
        <v>0</v>
      </c>
      <c r="C46" s="586" t="s">
        <v>269</v>
      </c>
      <c r="D46" s="586" t="s">
        <v>1378</v>
      </c>
      <c r="E46" s="587" t="s">
        <v>282</v>
      </c>
      <c r="F46" s="587" t="s">
        <v>1380</v>
      </c>
      <c r="G46" s="588">
        <v>0.14723093074876972</v>
      </c>
      <c r="H46" s="588">
        <v>0.14723093074876972</v>
      </c>
      <c r="I46" s="565">
        <v>378888</v>
      </c>
      <c r="J46" s="565">
        <v>0</v>
      </c>
      <c r="K46" s="565">
        <v>378888</v>
      </c>
      <c r="L46" s="565">
        <v>0</v>
      </c>
      <c r="M46" s="565">
        <v>0</v>
      </c>
      <c r="N46" s="565">
        <v>0</v>
      </c>
      <c r="O46" s="565">
        <v>0</v>
      </c>
      <c r="P46" s="52"/>
    </row>
    <row r="47" spans="2:16">
      <c r="B47" s="586" t="s">
        <v>122</v>
      </c>
      <c r="C47" s="586" t="s">
        <v>269</v>
      </c>
      <c r="D47" s="586" t="s">
        <v>1367</v>
      </c>
      <c r="E47" s="587" t="s">
        <v>282</v>
      </c>
      <c r="F47" s="587" t="s">
        <v>1393</v>
      </c>
      <c r="G47" s="588">
        <v>0.14892510000000003</v>
      </c>
      <c r="H47" s="588">
        <v>0.14892510000000003</v>
      </c>
      <c r="I47" s="565">
        <v>13088454</v>
      </c>
      <c r="J47" s="565">
        <v>39265363</v>
      </c>
      <c r="K47" s="565">
        <v>52353817</v>
      </c>
      <c r="L47" s="565">
        <v>0</v>
      </c>
      <c r="M47" s="565">
        <v>0</v>
      </c>
      <c r="N47" s="565">
        <v>0</v>
      </c>
      <c r="O47" s="565">
        <v>0</v>
      </c>
      <c r="P47" s="52"/>
    </row>
    <row r="48" spans="2:16">
      <c r="B48" s="586">
        <v>0</v>
      </c>
      <c r="C48" s="586" t="s">
        <v>269</v>
      </c>
      <c r="D48" s="586" t="s">
        <v>1388</v>
      </c>
      <c r="E48" s="587" t="s">
        <v>282</v>
      </c>
      <c r="F48" s="587" t="s">
        <v>1393</v>
      </c>
      <c r="G48" s="588">
        <v>0.14564374999999985</v>
      </c>
      <c r="H48" s="588">
        <v>0.14564374999999985</v>
      </c>
      <c r="I48" s="565">
        <v>107495198</v>
      </c>
      <c r="J48" s="565">
        <v>0</v>
      </c>
      <c r="K48" s="565">
        <v>107495198</v>
      </c>
      <c r="L48" s="565">
        <v>0</v>
      </c>
      <c r="M48" s="565">
        <v>0</v>
      </c>
      <c r="N48" s="565">
        <v>0</v>
      </c>
      <c r="O48" s="565">
        <v>0</v>
      </c>
      <c r="P48" s="52"/>
    </row>
    <row r="49" spans="2:24">
      <c r="B49" s="586">
        <v>0</v>
      </c>
      <c r="C49" s="586" t="s">
        <v>269</v>
      </c>
      <c r="D49" s="586" t="s">
        <v>1388</v>
      </c>
      <c r="E49" s="587" t="s">
        <v>282</v>
      </c>
      <c r="F49" s="587" t="s">
        <v>1393</v>
      </c>
      <c r="G49" s="588">
        <v>0.14960400000000007</v>
      </c>
      <c r="H49" s="588">
        <v>0.14960400000000007</v>
      </c>
      <c r="I49" s="565">
        <v>551795</v>
      </c>
      <c r="J49" s="565">
        <v>1655385</v>
      </c>
      <c r="K49" s="565">
        <v>2207180</v>
      </c>
      <c r="L49" s="565">
        <v>0</v>
      </c>
      <c r="M49" s="565">
        <v>0</v>
      </c>
      <c r="N49" s="565">
        <v>0</v>
      </c>
      <c r="O49" s="565">
        <v>0</v>
      </c>
      <c r="P49" s="52"/>
    </row>
    <row r="50" spans="2:24">
      <c r="B50" s="586">
        <v>0</v>
      </c>
      <c r="C50" s="586" t="s">
        <v>269</v>
      </c>
      <c r="D50" s="586" t="s">
        <v>1394</v>
      </c>
      <c r="E50" s="587" t="s">
        <v>1395</v>
      </c>
      <c r="F50" s="587" t="s">
        <v>1393</v>
      </c>
      <c r="G50" s="588">
        <v>0.14281499999999991</v>
      </c>
      <c r="H50" s="588">
        <v>0.14281499999999991</v>
      </c>
      <c r="I50" s="565">
        <v>0</v>
      </c>
      <c r="J50" s="565">
        <v>0</v>
      </c>
      <c r="K50" s="565">
        <v>0</v>
      </c>
      <c r="L50" s="565">
        <v>45200000</v>
      </c>
      <c r="M50" s="565">
        <v>0</v>
      </c>
      <c r="N50" s="565">
        <v>0</v>
      </c>
      <c r="O50" s="565">
        <v>45200000</v>
      </c>
      <c r="P50" s="52"/>
    </row>
    <row r="51" spans="2:24">
      <c r="B51" s="586">
        <v>0</v>
      </c>
      <c r="C51" s="586" t="s">
        <v>269</v>
      </c>
      <c r="D51" s="586" t="s">
        <v>1396</v>
      </c>
      <c r="E51" s="587" t="s">
        <v>1395</v>
      </c>
      <c r="F51" s="587" t="s">
        <v>1393</v>
      </c>
      <c r="G51" s="588">
        <v>0.14960400000000007</v>
      </c>
      <c r="H51" s="588">
        <v>0.14960400000000007</v>
      </c>
      <c r="I51" s="565">
        <v>18453850</v>
      </c>
      <c r="J51" s="565">
        <v>0</v>
      </c>
      <c r="K51" s="565">
        <v>18453850</v>
      </c>
      <c r="L51" s="565">
        <v>0</v>
      </c>
      <c r="M51" s="565">
        <v>0</v>
      </c>
      <c r="N51" s="565">
        <v>0</v>
      </c>
      <c r="O51" s="565">
        <v>0</v>
      </c>
      <c r="P51" s="52"/>
    </row>
    <row r="52" spans="2:24">
      <c r="B52" s="586" t="s">
        <v>1042</v>
      </c>
      <c r="C52" s="586" t="s">
        <v>269</v>
      </c>
      <c r="D52" s="586" t="s">
        <v>1389</v>
      </c>
      <c r="E52" s="587" t="s">
        <v>282</v>
      </c>
      <c r="F52" s="587" t="s">
        <v>1390</v>
      </c>
      <c r="G52" s="588">
        <v>3.9600000000000003E-2</v>
      </c>
      <c r="H52" s="588">
        <v>3.9600000000000003E-2</v>
      </c>
      <c r="I52" s="565">
        <v>9298380</v>
      </c>
      <c r="J52" s="565">
        <v>0</v>
      </c>
      <c r="K52" s="565">
        <v>9298380</v>
      </c>
      <c r="L52" s="565">
        <v>0</v>
      </c>
      <c r="M52" s="565">
        <v>519218952</v>
      </c>
      <c r="N52" s="565">
        <v>0</v>
      </c>
      <c r="O52" s="565">
        <v>519218952</v>
      </c>
      <c r="P52" s="52"/>
    </row>
    <row r="53" spans="2:24">
      <c r="B53" s="589"/>
      <c r="C53" s="590"/>
      <c r="D53" s="589"/>
      <c r="E53" s="590"/>
      <c r="F53" s="590"/>
      <c r="G53" s="591"/>
      <c r="H53" s="591" t="s">
        <v>273</v>
      </c>
      <c r="I53" s="592">
        <f>+SUM(I33:I52)</f>
        <v>156956526</v>
      </c>
      <c r="J53" s="592">
        <f t="shared" ref="J53:O53" si="0">+SUM(J33:J52)</f>
        <v>194261913</v>
      </c>
      <c r="K53" s="592">
        <f t="shared" si="0"/>
        <v>351218439</v>
      </c>
      <c r="L53" s="592">
        <f t="shared" si="0"/>
        <v>45200000</v>
      </c>
      <c r="M53" s="592">
        <f t="shared" si="0"/>
        <v>519218952</v>
      </c>
      <c r="N53" s="592">
        <f t="shared" si="0"/>
        <v>0</v>
      </c>
      <c r="O53" s="592">
        <f t="shared" si="0"/>
        <v>564418952</v>
      </c>
      <c r="P53" s="52"/>
    </row>
    <row r="54" spans="2:24" s="1089" customFormat="1">
      <c r="C54" s="1090"/>
      <c r="E54" s="1090"/>
      <c r="F54" s="1090"/>
      <c r="G54" s="1090"/>
      <c r="H54" s="1090"/>
      <c r="Q54" s="1091"/>
      <c r="R54" s="1091"/>
      <c r="S54" s="1091"/>
      <c r="T54" s="1091"/>
      <c r="U54" s="1091"/>
      <c r="V54" s="1091"/>
      <c r="W54" s="1091"/>
      <c r="X54" s="1091"/>
    </row>
  </sheetData>
  <mergeCells count="20">
    <mergeCell ref="I2:K2"/>
    <mergeCell ref="L2:O2"/>
    <mergeCell ref="I3:J3"/>
    <mergeCell ref="L3:N3"/>
    <mergeCell ref="B4:B5"/>
    <mergeCell ref="D4:D5"/>
    <mergeCell ref="E4:E5"/>
    <mergeCell ref="F4:F5"/>
    <mergeCell ref="G4:G5"/>
    <mergeCell ref="H4:H5"/>
    <mergeCell ref="I29:K29"/>
    <mergeCell ref="L29:O29"/>
    <mergeCell ref="I30:J30"/>
    <mergeCell ref="L30:N30"/>
    <mergeCell ref="B31:B32"/>
    <mergeCell ref="D31:D32"/>
    <mergeCell ref="E31:E32"/>
    <mergeCell ref="F31:F32"/>
    <mergeCell ref="G31:G32"/>
    <mergeCell ref="H31:H32"/>
  </mergeCells>
  <pageMargins left="0.75" right="0.75" top="1" bottom="1" header="0" footer="0"/>
  <pageSetup paperSize="9" scale="5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3DA0-EF1B-4D54-85BE-545EB9BB0364}">
  <dimension ref="B1:AD37"/>
  <sheetViews>
    <sheetView showGridLines="0" topLeftCell="A18" zoomScale="85" zoomScaleNormal="85" workbookViewId="0">
      <selection activeCell="B6" sqref="B6:B18"/>
    </sheetView>
  </sheetViews>
  <sheetFormatPr baseColWidth="10" defaultColWidth="11.453125" defaultRowHeight="13"/>
  <cols>
    <col min="1" max="1" width="1.7265625" style="1" customWidth="1"/>
    <col min="2" max="2" width="15.54296875" style="1" customWidth="1"/>
    <col min="3" max="3" width="28.7265625" style="1" customWidth="1"/>
    <col min="4" max="4" width="16.26953125" style="1" customWidth="1"/>
    <col min="5" max="7" width="9.7265625" style="1" customWidth="1"/>
    <col min="8" max="8" width="12.453125" style="1" customWidth="1"/>
    <col min="9" max="10" width="14.7265625" style="1" customWidth="1"/>
    <col min="11" max="12" width="18.54296875" style="1" customWidth="1"/>
    <col min="13" max="13" width="14.7265625" style="1" customWidth="1"/>
    <col min="14" max="14" width="11.453125" style="1"/>
    <col min="15" max="15" width="10.453125" customWidth="1"/>
    <col min="16" max="16" width="11.81640625" bestFit="1" customWidth="1"/>
    <col min="17" max="17" width="12.26953125" bestFit="1" customWidth="1"/>
    <col min="18" max="18" width="12.81640625" bestFit="1" customWidth="1"/>
    <col min="19" max="19" width="13.7265625" customWidth="1"/>
    <col min="31" max="16384" width="11.453125" style="1"/>
  </cols>
  <sheetData>
    <row r="1" spans="2:30">
      <c r="B1" s="593"/>
      <c r="E1" s="594"/>
    </row>
    <row r="2" spans="2:30" ht="6" customHeight="1">
      <c r="B2" s="593"/>
      <c r="E2" s="594"/>
    </row>
    <row r="3" spans="2:30" s="2" customFormat="1" ht="12.75" customHeight="1">
      <c r="B3" s="595" t="s">
        <v>821</v>
      </c>
      <c r="I3" s="917" t="s">
        <v>83</v>
      </c>
      <c r="J3" s="918"/>
      <c r="K3" s="917" t="s">
        <v>84</v>
      </c>
      <c r="L3" s="918"/>
      <c r="M3" s="914" t="s">
        <v>85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2:30" s="2" customFormat="1" ht="45.75" customHeight="1">
      <c r="B4" s="914" t="s">
        <v>324</v>
      </c>
      <c r="C4" s="914" t="s">
        <v>325</v>
      </c>
      <c r="D4" s="914" t="s">
        <v>326</v>
      </c>
      <c r="E4" s="914" t="s">
        <v>327</v>
      </c>
      <c r="F4" s="914" t="s">
        <v>86</v>
      </c>
      <c r="G4" s="914" t="s">
        <v>42</v>
      </c>
      <c r="H4" s="914" t="s">
        <v>328</v>
      </c>
      <c r="I4" s="914" t="s">
        <v>81</v>
      </c>
      <c r="J4" s="914" t="s">
        <v>82</v>
      </c>
      <c r="K4" s="569">
        <v>45382</v>
      </c>
      <c r="L4" s="569">
        <v>45291</v>
      </c>
      <c r="M4" s="916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2:30" s="2" customFormat="1" ht="12.75" customHeight="1">
      <c r="B5" s="915"/>
      <c r="C5" s="915"/>
      <c r="D5" s="915"/>
      <c r="E5" s="915"/>
      <c r="F5" s="915"/>
      <c r="G5" s="915"/>
      <c r="H5" s="915"/>
      <c r="I5" s="915"/>
      <c r="J5" s="915"/>
      <c r="K5" s="560" t="s">
        <v>150</v>
      </c>
      <c r="L5" s="560" t="s">
        <v>150</v>
      </c>
      <c r="M5" s="91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2:30" ht="12.75" customHeight="1">
      <c r="B6" s="596">
        <v>268</v>
      </c>
      <c r="C6" s="596" t="s">
        <v>1403</v>
      </c>
      <c r="D6" s="584">
        <v>243002.4800000001</v>
      </c>
      <c r="E6" s="596" t="s">
        <v>1180</v>
      </c>
      <c r="F6" s="597">
        <v>6.5000000000000002E-2</v>
      </c>
      <c r="G6" s="597">
        <v>6.9000004621887892E-2</v>
      </c>
      <c r="H6" s="598">
        <v>46266</v>
      </c>
      <c r="I6" s="596" t="s">
        <v>1404</v>
      </c>
      <c r="J6" s="596" t="s">
        <v>1404</v>
      </c>
      <c r="K6" s="584">
        <v>1347723</v>
      </c>
      <c r="L6" s="584">
        <v>1417351</v>
      </c>
      <c r="M6" s="596" t="s">
        <v>1405</v>
      </c>
    </row>
    <row r="7" spans="2:30" ht="12.75" customHeight="1">
      <c r="B7" s="596">
        <v>268</v>
      </c>
      <c r="C7" s="596" t="s">
        <v>1406</v>
      </c>
      <c r="D7" s="584">
        <v>1215012.4000000001</v>
      </c>
      <c r="E7" s="596" t="s">
        <v>1180</v>
      </c>
      <c r="F7" s="597">
        <v>6.5000000000000002E-2</v>
      </c>
      <c r="G7" s="597">
        <v>6.9000004621887892E-2</v>
      </c>
      <c r="H7" s="598">
        <v>46266</v>
      </c>
      <c r="I7" s="596" t="s">
        <v>1404</v>
      </c>
      <c r="J7" s="596" t="s">
        <v>1404</v>
      </c>
      <c r="K7" s="584">
        <v>8086784</v>
      </c>
      <c r="L7" s="584">
        <v>7086755</v>
      </c>
      <c r="M7" s="596" t="s">
        <v>1405</v>
      </c>
    </row>
    <row r="8" spans="2:30">
      <c r="B8" s="596">
        <v>530</v>
      </c>
      <c r="C8" s="596" t="s">
        <v>1407</v>
      </c>
      <c r="D8" s="584">
        <v>4500000</v>
      </c>
      <c r="E8" s="596" t="s">
        <v>1180</v>
      </c>
      <c r="F8" s="597">
        <v>0.04</v>
      </c>
      <c r="G8" s="597">
        <v>4.3136349949623176E-2</v>
      </c>
      <c r="H8" s="598">
        <v>46880</v>
      </c>
      <c r="I8" s="596" t="s">
        <v>1404</v>
      </c>
      <c r="J8" s="596" t="s">
        <v>1408</v>
      </c>
      <c r="K8" s="584">
        <v>2796666</v>
      </c>
      <c r="L8" s="584">
        <v>1028042</v>
      </c>
      <c r="M8" s="596" t="s">
        <v>1405</v>
      </c>
    </row>
    <row r="9" spans="2:30">
      <c r="B9" s="596">
        <v>551</v>
      </c>
      <c r="C9" s="596" t="s">
        <v>1409</v>
      </c>
      <c r="D9" s="584">
        <v>2863636.5</v>
      </c>
      <c r="E9" s="596" t="s">
        <v>1180</v>
      </c>
      <c r="F9" s="597">
        <v>5.7000000000000002E-2</v>
      </c>
      <c r="G9" s="597">
        <v>5.7023564023129317E-2</v>
      </c>
      <c r="H9" s="598">
        <v>47406</v>
      </c>
      <c r="I9" s="596" t="s">
        <v>1404</v>
      </c>
      <c r="J9" s="596" t="s">
        <v>1404</v>
      </c>
      <c r="K9" s="584">
        <v>11680193</v>
      </c>
      <c r="L9" s="584">
        <v>10738446</v>
      </c>
      <c r="M9" s="596" t="s">
        <v>1405</v>
      </c>
    </row>
    <row r="10" spans="2:30">
      <c r="B10" s="596">
        <v>551</v>
      </c>
      <c r="C10" s="596" t="s">
        <v>1410</v>
      </c>
      <c r="D10" s="584">
        <v>4500000</v>
      </c>
      <c r="E10" s="596" t="s">
        <v>1180</v>
      </c>
      <c r="F10" s="597">
        <v>4.7E-2</v>
      </c>
      <c r="G10" s="597">
        <v>4.954038833074121E-2</v>
      </c>
      <c r="H10" s="598">
        <v>47631</v>
      </c>
      <c r="I10" s="596" t="s">
        <v>1404</v>
      </c>
      <c r="J10" s="596" t="s">
        <v>1404</v>
      </c>
      <c r="K10" s="584">
        <v>16657841</v>
      </c>
      <c r="L10" s="584">
        <v>14510822</v>
      </c>
      <c r="M10" s="596" t="s">
        <v>1405</v>
      </c>
    </row>
    <row r="11" spans="2:30">
      <c r="B11" s="596">
        <v>816</v>
      </c>
      <c r="C11" s="596" t="s">
        <v>1411</v>
      </c>
      <c r="D11" s="584">
        <v>5000000</v>
      </c>
      <c r="E11" s="596" t="s">
        <v>1180</v>
      </c>
      <c r="F11" s="597">
        <v>2.7E-2</v>
      </c>
      <c r="G11" s="597">
        <v>3.3852357363574413E-2</v>
      </c>
      <c r="H11" s="598">
        <v>51812</v>
      </c>
      <c r="I11" s="596" t="s">
        <v>1404</v>
      </c>
      <c r="J11" s="596" t="s">
        <v>1408</v>
      </c>
      <c r="K11" s="584">
        <v>2266340</v>
      </c>
      <c r="L11" s="584">
        <v>833095</v>
      </c>
      <c r="M11" s="596" t="s">
        <v>1405</v>
      </c>
    </row>
    <row r="12" spans="2:30">
      <c r="B12" s="596" t="s">
        <v>1412</v>
      </c>
      <c r="C12" s="596" t="s">
        <v>1413</v>
      </c>
      <c r="D12" s="584">
        <v>524346000</v>
      </c>
      <c r="E12" s="596" t="s">
        <v>282</v>
      </c>
      <c r="F12" s="597">
        <v>5.1499999999999997E-2</v>
      </c>
      <c r="G12" s="597">
        <v>5.3008118880477767E-2</v>
      </c>
      <c r="H12" s="598">
        <v>45700</v>
      </c>
      <c r="I12" s="596" t="s">
        <v>1404</v>
      </c>
      <c r="J12" s="596" t="s">
        <v>1408</v>
      </c>
      <c r="K12" s="584">
        <v>517119549</v>
      </c>
      <c r="L12" s="584">
        <v>9523014</v>
      </c>
      <c r="M12" s="596" t="s">
        <v>1181</v>
      </c>
    </row>
    <row r="13" spans="2:30">
      <c r="B13" s="596" t="s">
        <v>1412</v>
      </c>
      <c r="C13" s="596" t="s">
        <v>1413</v>
      </c>
      <c r="D13" s="584">
        <v>350000000</v>
      </c>
      <c r="E13" s="596" t="s">
        <v>282</v>
      </c>
      <c r="F13" s="597">
        <v>6.6250000000000003E-2</v>
      </c>
      <c r="G13" s="597">
        <v>6.7110010261788297E-2</v>
      </c>
      <c r="H13" s="598">
        <v>53005</v>
      </c>
      <c r="I13" s="596" t="s">
        <v>1404</v>
      </c>
      <c r="J13" s="596" t="s">
        <v>1408</v>
      </c>
      <c r="K13" s="584">
        <v>3043652</v>
      </c>
      <c r="L13" s="584">
        <v>7817524</v>
      </c>
      <c r="M13" s="596" t="s">
        <v>1181</v>
      </c>
    </row>
    <row r="14" spans="2:30">
      <c r="B14" s="596" t="s">
        <v>1412</v>
      </c>
      <c r="C14" s="596" t="s">
        <v>1413</v>
      </c>
      <c r="D14" s="584">
        <v>974789000</v>
      </c>
      <c r="E14" s="596" t="s">
        <v>282</v>
      </c>
      <c r="F14" s="597">
        <v>4.3749999999999997E-2</v>
      </c>
      <c r="G14" s="597">
        <v>4.9476825333688731E-2</v>
      </c>
      <c r="H14" s="598">
        <v>46585</v>
      </c>
      <c r="I14" s="596" t="s">
        <v>1404</v>
      </c>
      <c r="J14" s="596" t="s">
        <v>1408</v>
      </c>
      <c r="K14" s="584">
        <v>9370260</v>
      </c>
      <c r="L14" s="584">
        <v>18651449</v>
      </c>
      <c r="M14" s="596" t="s">
        <v>1181</v>
      </c>
    </row>
    <row r="15" spans="2:30">
      <c r="B15" s="596">
        <v>940</v>
      </c>
      <c r="C15" s="596" t="s">
        <v>1414</v>
      </c>
      <c r="D15" s="584">
        <v>7000000</v>
      </c>
      <c r="E15" s="596" t="s">
        <v>1180</v>
      </c>
      <c r="F15" s="597">
        <v>1.9E-2</v>
      </c>
      <c r="G15" s="597">
        <v>1.8692827874828399E-2</v>
      </c>
      <c r="H15" s="598">
        <v>47233</v>
      </c>
      <c r="I15" s="599" t="s">
        <v>1404</v>
      </c>
      <c r="J15" s="599" t="s">
        <v>1408</v>
      </c>
      <c r="K15" s="584">
        <v>2228167</v>
      </c>
      <c r="L15" s="584">
        <v>994154</v>
      </c>
      <c r="M15" s="596" t="s">
        <v>1405</v>
      </c>
    </row>
    <row r="16" spans="2:30">
      <c r="B16" s="596">
        <v>941</v>
      </c>
      <c r="C16" s="596" t="s">
        <v>1415</v>
      </c>
      <c r="D16" s="584">
        <v>3000000</v>
      </c>
      <c r="E16" s="596" t="s">
        <v>1180</v>
      </c>
      <c r="F16" s="597">
        <v>2.1999999999999999E-2</v>
      </c>
      <c r="G16" s="597">
        <v>2.2798086400226847E-2</v>
      </c>
      <c r="H16" s="598">
        <v>52717</v>
      </c>
      <c r="I16" s="599" t="s">
        <v>1404</v>
      </c>
      <c r="J16" s="599" t="s">
        <v>1408</v>
      </c>
      <c r="K16" s="584">
        <v>605901</v>
      </c>
      <c r="L16" s="584">
        <v>4198</v>
      </c>
      <c r="M16" s="596" t="s">
        <v>1405</v>
      </c>
    </row>
    <row r="17" spans="2:30">
      <c r="B17" s="596">
        <v>940</v>
      </c>
      <c r="C17" s="596" t="s">
        <v>1416</v>
      </c>
      <c r="D17" s="584">
        <v>3000000</v>
      </c>
      <c r="E17" s="596" t="s">
        <v>1180</v>
      </c>
      <c r="F17" s="597">
        <v>6.4999999999999997E-3</v>
      </c>
      <c r="G17" s="597">
        <v>5.6045493116567702E-3</v>
      </c>
      <c r="H17" s="598">
        <v>47178</v>
      </c>
      <c r="I17" s="599" t="s">
        <v>1404</v>
      </c>
      <c r="J17" s="599" t="s">
        <v>1408</v>
      </c>
      <c r="K17" s="584">
        <v>184258</v>
      </c>
      <c r="L17" s="584">
        <v>364465</v>
      </c>
      <c r="M17" s="596" t="s">
        <v>1405</v>
      </c>
    </row>
    <row r="18" spans="2:30">
      <c r="B18" s="596">
        <v>941</v>
      </c>
      <c r="C18" s="596" t="s">
        <v>1417</v>
      </c>
      <c r="D18" s="584">
        <v>6000000</v>
      </c>
      <c r="E18" s="596" t="s">
        <v>1180</v>
      </c>
      <c r="F18" s="597">
        <v>1.2500000000000001E-2</v>
      </c>
      <c r="G18" s="597">
        <v>1.1162772558893863E-2</v>
      </c>
      <c r="H18" s="598">
        <v>53022</v>
      </c>
      <c r="I18" s="599" t="s">
        <v>1404</v>
      </c>
      <c r="J18" s="599" t="s">
        <v>1408</v>
      </c>
      <c r="K18" s="584">
        <v>1692377</v>
      </c>
      <c r="L18" s="584">
        <v>2341596</v>
      </c>
      <c r="M18" s="596" t="s">
        <v>1405</v>
      </c>
    </row>
    <row r="19" spans="2:30">
      <c r="B19" s="592"/>
      <c r="C19" s="592"/>
      <c r="D19" s="592"/>
      <c r="E19" s="592"/>
      <c r="F19" s="592"/>
      <c r="G19" s="911" t="s">
        <v>380</v>
      </c>
      <c r="H19" s="912"/>
      <c r="I19" s="912"/>
      <c r="J19" s="913"/>
      <c r="K19" s="592">
        <f>SUM(K6:K18)</f>
        <v>577079711</v>
      </c>
      <c r="L19" s="592">
        <f>SUM(L6:L18)</f>
        <v>75310911</v>
      </c>
      <c r="M19" s="592"/>
    </row>
    <row r="20" spans="2:30" ht="5.25" customHeight="1">
      <c r="L20" s="600"/>
    </row>
    <row r="21" spans="2:30" s="2" customFormat="1" ht="12.75" customHeight="1">
      <c r="B21" s="595" t="s">
        <v>822</v>
      </c>
      <c r="I21" s="917" t="s">
        <v>83</v>
      </c>
      <c r="J21" s="918"/>
      <c r="K21" s="917" t="s">
        <v>84</v>
      </c>
      <c r="L21" s="918"/>
      <c r="M21" s="914" t="s">
        <v>85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2:30" s="2" customFormat="1" ht="45.75" customHeight="1">
      <c r="B22" s="914" t="s">
        <v>324</v>
      </c>
      <c r="C22" s="914" t="s">
        <v>325</v>
      </c>
      <c r="D22" s="914" t="s">
        <v>326</v>
      </c>
      <c r="E22" s="914" t="s">
        <v>327</v>
      </c>
      <c r="F22" s="914" t="s">
        <v>86</v>
      </c>
      <c r="G22" s="914" t="s">
        <v>42</v>
      </c>
      <c r="H22" s="914" t="s">
        <v>328</v>
      </c>
      <c r="I22" s="914" t="s">
        <v>81</v>
      </c>
      <c r="J22" s="914" t="s">
        <v>82</v>
      </c>
      <c r="K22" s="569">
        <f>+K4</f>
        <v>45382</v>
      </c>
      <c r="L22" s="569">
        <f>+L4</f>
        <v>45291</v>
      </c>
      <c r="M22" s="916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2:30" s="2" customFormat="1">
      <c r="B23" s="915"/>
      <c r="C23" s="915"/>
      <c r="D23" s="915"/>
      <c r="E23" s="915"/>
      <c r="F23" s="915"/>
      <c r="G23" s="915"/>
      <c r="H23" s="915"/>
      <c r="I23" s="915"/>
      <c r="J23" s="915"/>
      <c r="K23" s="560" t="s">
        <v>150</v>
      </c>
      <c r="L23" s="560" t="s">
        <v>150</v>
      </c>
      <c r="M23" s="915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2:30">
      <c r="B24" s="596">
        <v>268</v>
      </c>
      <c r="C24" s="596" t="s">
        <v>1403</v>
      </c>
      <c r="D24" s="584">
        <v>243002.4800000001</v>
      </c>
      <c r="E24" s="596" t="s">
        <v>1180</v>
      </c>
      <c r="F24" s="597">
        <v>6.5000000000000002E-2</v>
      </c>
      <c r="G24" s="597">
        <v>6.9000004621887892E-2</v>
      </c>
      <c r="H24" s="598">
        <v>46266</v>
      </c>
      <c r="I24" s="596" t="s">
        <v>1404</v>
      </c>
      <c r="J24" s="596" t="s">
        <v>1404</v>
      </c>
      <c r="K24" s="584">
        <v>2579337</v>
      </c>
      <c r="L24" s="584">
        <v>3223725</v>
      </c>
      <c r="M24" s="596" t="s">
        <v>1405</v>
      </c>
    </row>
    <row r="25" spans="2:30">
      <c r="B25" s="596">
        <v>268</v>
      </c>
      <c r="C25" s="596" t="s">
        <v>1406</v>
      </c>
      <c r="D25" s="584">
        <v>1215012.4000000001</v>
      </c>
      <c r="E25" s="596" t="s">
        <v>1180</v>
      </c>
      <c r="F25" s="597">
        <v>6.5000000000000002E-2</v>
      </c>
      <c r="G25" s="597">
        <v>6.9000004621887892E-2</v>
      </c>
      <c r="H25" s="598">
        <v>46266</v>
      </c>
      <c r="I25" s="596" t="s">
        <v>1404</v>
      </c>
      <c r="J25" s="596" t="s">
        <v>1404</v>
      </c>
      <c r="K25" s="584">
        <v>11548518</v>
      </c>
      <c r="L25" s="584">
        <v>16118624</v>
      </c>
      <c r="M25" s="596" t="s">
        <v>1405</v>
      </c>
    </row>
    <row r="26" spans="2:30">
      <c r="B26" s="596">
        <v>530</v>
      </c>
      <c r="C26" s="596" t="s">
        <v>1407</v>
      </c>
      <c r="D26" s="584">
        <v>4500000</v>
      </c>
      <c r="E26" s="596" t="s">
        <v>1180</v>
      </c>
      <c r="F26" s="597">
        <v>0.04</v>
      </c>
      <c r="G26" s="597">
        <v>4.3136349949623176E-2</v>
      </c>
      <c r="H26" s="598">
        <v>46880</v>
      </c>
      <c r="I26" s="596" t="s">
        <v>1404</v>
      </c>
      <c r="J26" s="596" t="s">
        <v>1408</v>
      </c>
      <c r="K26" s="584">
        <v>164815797</v>
      </c>
      <c r="L26" s="584">
        <v>163464338</v>
      </c>
      <c r="M26" s="596" t="s">
        <v>1405</v>
      </c>
    </row>
    <row r="27" spans="2:30">
      <c r="B27" s="596">
        <v>551</v>
      </c>
      <c r="C27" s="596" t="s">
        <v>1409</v>
      </c>
      <c r="D27" s="584">
        <v>2863636.5</v>
      </c>
      <c r="E27" s="596" t="s">
        <v>1180</v>
      </c>
      <c r="F27" s="597">
        <v>5.7000000000000002E-2</v>
      </c>
      <c r="G27" s="597">
        <v>5.7023564023129317E-2</v>
      </c>
      <c r="H27" s="598">
        <v>47406</v>
      </c>
      <c r="I27" s="596" t="s">
        <v>1404</v>
      </c>
      <c r="J27" s="596" t="s">
        <v>1404</v>
      </c>
      <c r="K27" s="584">
        <v>50582133</v>
      </c>
      <c r="L27" s="584">
        <v>50167369</v>
      </c>
      <c r="M27" s="596" t="s">
        <v>1405</v>
      </c>
    </row>
    <row r="28" spans="2:30">
      <c r="B28" s="596">
        <v>551</v>
      </c>
      <c r="C28" s="596" t="s">
        <v>1410</v>
      </c>
      <c r="D28" s="584">
        <v>4500000</v>
      </c>
      <c r="E28" s="596" t="s">
        <v>1180</v>
      </c>
      <c r="F28" s="597">
        <v>4.7E-2</v>
      </c>
      <c r="G28" s="597">
        <v>4.954038833074121E-2</v>
      </c>
      <c r="H28" s="598">
        <v>47631</v>
      </c>
      <c r="I28" s="596" t="s">
        <v>1404</v>
      </c>
      <c r="J28" s="596" t="s">
        <v>1404</v>
      </c>
      <c r="K28" s="584">
        <v>151606877</v>
      </c>
      <c r="L28" s="584">
        <v>150363729</v>
      </c>
      <c r="M28" s="596" t="s">
        <v>1405</v>
      </c>
    </row>
    <row r="29" spans="2:30">
      <c r="B29" s="596">
        <v>816</v>
      </c>
      <c r="C29" s="596" t="s">
        <v>1411</v>
      </c>
      <c r="D29" s="584">
        <v>5000000</v>
      </c>
      <c r="E29" s="596" t="s">
        <v>1180</v>
      </c>
      <c r="F29" s="597">
        <v>2.7E-2</v>
      </c>
      <c r="G29" s="597">
        <v>3.3852357363574413E-2</v>
      </c>
      <c r="H29" s="598">
        <v>51812</v>
      </c>
      <c r="I29" s="596" t="s">
        <v>1404</v>
      </c>
      <c r="J29" s="596" t="s">
        <v>1408</v>
      </c>
      <c r="K29" s="584">
        <v>167507366</v>
      </c>
      <c r="L29" s="584">
        <v>166133837</v>
      </c>
      <c r="M29" s="596" t="s">
        <v>1405</v>
      </c>
    </row>
    <row r="30" spans="2:30">
      <c r="B30" s="596" t="s">
        <v>1412</v>
      </c>
      <c r="C30" s="596" t="s">
        <v>1413</v>
      </c>
      <c r="D30" s="584">
        <v>524346000</v>
      </c>
      <c r="E30" s="596" t="s">
        <v>282</v>
      </c>
      <c r="F30" s="597">
        <v>5.1499999999999997E-2</v>
      </c>
      <c r="G30" s="597">
        <v>5.3008118880477767E-2</v>
      </c>
      <c r="H30" s="598">
        <v>45700</v>
      </c>
      <c r="I30" s="596" t="s">
        <v>1404</v>
      </c>
      <c r="J30" s="596" t="s">
        <v>1408</v>
      </c>
      <c r="K30" s="584">
        <v>0</v>
      </c>
      <c r="L30" s="584">
        <v>458131299</v>
      </c>
      <c r="M30" s="596" t="s">
        <v>1181</v>
      </c>
    </row>
    <row r="31" spans="2:30">
      <c r="B31" s="596" t="s">
        <v>1412</v>
      </c>
      <c r="C31" s="596" t="s">
        <v>1413</v>
      </c>
      <c r="D31" s="584">
        <v>350000000</v>
      </c>
      <c r="E31" s="596" t="s">
        <v>282</v>
      </c>
      <c r="F31" s="597">
        <v>6.6250000000000003E-2</v>
      </c>
      <c r="G31" s="597">
        <v>6.7110010261788297E-2</v>
      </c>
      <c r="H31" s="598">
        <v>53005</v>
      </c>
      <c r="I31" s="596" t="s">
        <v>1404</v>
      </c>
      <c r="J31" s="596" t="s">
        <v>1408</v>
      </c>
      <c r="K31" s="584">
        <v>340742450</v>
      </c>
      <c r="L31" s="584">
        <v>304412569</v>
      </c>
      <c r="M31" s="596" t="s">
        <v>1181</v>
      </c>
    </row>
    <row r="32" spans="2:30">
      <c r="B32" s="596" t="s">
        <v>1412</v>
      </c>
      <c r="C32" s="596" t="s">
        <v>1413</v>
      </c>
      <c r="D32" s="584">
        <v>974789000</v>
      </c>
      <c r="E32" s="596" t="s">
        <v>282</v>
      </c>
      <c r="F32" s="597">
        <v>4.3749999999999997E-2</v>
      </c>
      <c r="G32" s="597">
        <v>4.9476825333688731E-2</v>
      </c>
      <c r="H32" s="598">
        <v>46585</v>
      </c>
      <c r="I32" s="596" t="s">
        <v>1404</v>
      </c>
      <c r="J32" s="596" t="s">
        <v>1408</v>
      </c>
      <c r="K32" s="584">
        <v>936854355</v>
      </c>
      <c r="L32" s="584">
        <v>835990860</v>
      </c>
      <c r="M32" s="596" t="s">
        <v>1181</v>
      </c>
    </row>
    <row r="33" spans="2:13">
      <c r="B33" s="596">
        <v>940</v>
      </c>
      <c r="C33" s="596" t="s">
        <v>1414</v>
      </c>
      <c r="D33" s="584">
        <v>7000000</v>
      </c>
      <c r="E33" s="596" t="s">
        <v>1180</v>
      </c>
      <c r="F33" s="597">
        <v>1.9E-2</v>
      </c>
      <c r="G33" s="597">
        <v>1.8692827874828399E-2</v>
      </c>
      <c r="H33" s="598">
        <v>47233</v>
      </c>
      <c r="I33" s="599" t="s">
        <v>1404</v>
      </c>
      <c r="J33" s="599" t="s">
        <v>1408</v>
      </c>
      <c r="K33" s="584">
        <v>259926156</v>
      </c>
      <c r="L33" s="584">
        <v>257810427</v>
      </c>
      <c r="M33" s="596" t="s">
        <v>1405</v>
      </c>
    </row>
    <row r="34" spans="2:13">
      <c r="B34" s="596">
        <v>941</v>
      </c>
      <c r="C34" s="596" t="s">
        <v>1415</v>
      </c>
      <c r="D34" s="584">
        <v>3000000</v>
      </c>
      <c r="E34" s="596" t="s">
        <v>1180</v>
      </c>
      <c r="F34" s="597">
        <v>2.1999999999999999E-2</v>
      </c>
      <c r="G34" s="597">
        <v>2.2798086400226847E-2</v>
      </c>
      <c r="H34" s="598">
        <v>52717</v>
      </c>
      <c r="I34" s="599" t="s">
        <v>1404</v>
      </c>
      <c r="J34" s="599" t="s">
        <v>1408</v>
      </c>
      <c r="K34" s="584">
        <v>110277910</v>
      </c>
      <c r="L34" s="584">
        <v>109352949</v>
      </c>
      <c r="M34" s="596" t="s">
        <v>1405</v>
      </c>
    </row>
    <row r="35" spans="2:13">
      <c r="B35" s="596">
        <v>940</v>
      </c>
      <c r="C35" s="596" t="s">
        <v>1416</v>
      </c>
      <c r="D35" s="584">
        <v>3000000</v>
      </c>
      <c r="E35" s="596" t="s">
        <v>1180</v>
      </c>
      <c r="F35" s="597">
        <v>6.4999999999999997E-3</v>
      </c>
      <c r="G35" s="597">
        <v>5.6045493116567702E-3</v>
      </c>
      <c r="H35" s="598">
        <v>47178</v>
      </c>
      <c r="I35" s="599" t="s">
        <v>1404</v>
      </c>
      <c r="J35" s="599" t="s">
        <v>1408</v>
      </c>
      <c r="K35" s="584">
        <v>111639274</v>
      </c>
      <c r="L35" s="584">
        <v>110745033</v>
      </c>
      <c r="M35" s="596" t="s">
        <v>1405</v>
      </c>
    </row>
    <row r="36" spans="2:13">
      <c r="B36" s="596">
        <v>941</v>
      </c>
      <c r="C36" s="596" t="s">
        <v>1417</v>
      </c>
      <c r="D36" s="584">
        <v>6000000</v>
      </c>
      <c r="E36" s="596" t="s">
        <v>1180</v>
      </c>
      <c r="F36" s="597">
        <v>1.2500000000000001E-2</v>
      </c>
      <c r="G36" s="597">
        <v>1.1162772558893863E-2</v>
      </c>
      <c r="H36" s="598">
        <v>53022</v>
      </c>
      <c r="I36" s="599" t="s">
        <v>1404</v>
      </c>
      <c r="J36" s="599" t="s">
        <v>1408</v>
      </c>
      <c r="K36" s="584">
        <v>226621169</v>
      </c>
      <c r="L36" s="584">
        <v>224844735</v>
      </c>
      <c r="M36" s="596" t="s">
        <v>1405</v>
      </c>
    </row>
    <row r="37" spans="2:13">
      <c r="B37" s="592"/>
      <c r="C37" s="592"/>
      <c r="D37" s="592"/>
      <c r="E37" s="592"/>
      <c r="F37" s="592"/>
      <c r="G37" s="911" t="s">
        <v>381</v>
      </c>
      <c r="H37" s="912"/>
      <c r="I37" s="912"/>
      <c r="J37" s="913"/>
      <c r="K37" s="592">
        <f>SUM(K24:K36)</f>
        <v>2534701342</v>
      </c>
      <c r="L37" s="592">
        <f>SUM(L24:L36)</f>
        <v>2850759494</v>
      </c>
      <c r="M37" s="592"/>
    </row>
  </sheetData>
  <mergeCells count="26">
    <mergeCell ref="B4:B5"/>
    <mergeCell ref="C4:C5"/>
    <mergeCell ref="D4:D5"/>
    <mergeCell ref="E4:E5"/>
    <mergeCell ref="F4:F5"/>
    <mergeCell ref="M21:M23"/>
    <mergeCell ref="H22:H23"/>
    <mergeCell ref="I22:I23"/>
    <mergeCell ref="J22:J23"/>
    <mergeCell ref="I3:J3"/>
    <mergeCell ref="K3:L3"/>
    <mergeCell ref="M3:M5"/>
    <mergeCell ref="H4:H5"/>
    <mergeCell ref="I4:I5"/>
    <mergeCell ref="J4:J5"/>
    <mergeCell ref="G19:J19"/>
    <mergeCell ref="I21:J21"/>
    <mergeCell ref="K21:L21"/>
    <mergeCell ref="G4:G5"/>
    <mergeCell ref="G37:J37"/>
    <mergeCell ref="B22:B23"/>
    <mergeCell ref="C22:C23"/>
    <mergeCell ref="D22:D23"/>
    <mergeCell ref="E22:E23"/>
    <mergeCell ref="F22:F23"/>
    <mergeCell ref="G22:G23"/>
  </mergeCells>
  <pageMargins left="0.75" right="0.75" top="1" bottom="1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CD1C-F9DF-4A92-80CF-DA4929355080}">
  <dimension ref="A1:N7"/>
  <sheetViews>
    <sheetView showGridLines="0" zoomScale="85" zoomScaleNormal="85" workbookViewId="0">
      <selection sqref="A1:XFD1048576"/>
    </sheetView>
  </sheetViews>
  <sheetFormatPr baseColWidth="10" defaultRowHeight="13"/>
  <cols>
    <col min="1" max="1" width="10.90625" style="170"/>
    <col min="2" max="2" width="15.453125" style="170" bestFit="1" customWidth="1"/>
    <col min="3" max="9" width="10.90625" style="170"/>
    <col min="10" max="10" width="14.54296875" style="170" bestFit="1" customWidth="1"/>
    <col min="11" max="11" width="17.453125" style="170" bestFit="1" customWidth="1"/>
    <col min="12" max="13" width="14.1796875" style="170" customWidth="1"/>
    <col min="14" max="14" width="30.26953125" style="170" bestFit="1" customWidth="1"/>
    <col min="15" max="16384" width="10.90625" style="170"/>
  </cols>
  <sheetData>
    <row r="1" spans="1:14" ht="18.5">
      <c r="A1" s="127" t="s">
        <v>1135</v>
      </c>
    </row>
    <row r="3" spans="1:14" ht="13" customHeight="1">
      <c r="A3" s="263"/>
      <c r="B3" s="52"/>
      <c r="C3" s="52"/>
      <c r="D3" s="52"/>
      <c r="E3" s="52"/>
      <c r="F3" s="52"/>
      <c r="G3" s="52"/>
      <c r="H3" s="52"/>
      <c r="I3" s="52"/>
      <c r="J3" s="908" t="s">
        <v>83</v>
      </c>
      <c r="K3" s="909"/>
      <c r="L3" s="908" t="s">
        <v>84</v>
      </c>
      <c r="M3" s="909"/>
      <c r="N3" s="808" t="s">
        <v>85</v>
      </c>
    </row>
    <row r="4" spans="1:14">
      <c r="A4" s="839" t="s">
        <v>351</v>
      </c>
      <c r="B4" s="839" t="s">
        <v>1136</v>
      </c>
      <c r="C4" s="839" t="s">
        <v>1137</v>
      </c>
      <c r="D4" s="839" t="s">
        <v>55</v>
      </c>
      <c r="E4" s="839" t="s">
        <v>86</v>
      </c>
      <c r="F4" s="839" t="s">
        <v>1138</v>
      </c>
      <c r="G4" s="839" t="s">
        <v>55</v>
      </c>
      <c r="H4" s="839" t="s">
        <v>86</v>
      </c>
      <c r="I4" s="839" t="s">
        <v>328</v>
      </c>
      <c r="J4" s="839" t="s">
        <v>81</v>
      </c>
      <c r="K4" s="839" t="s">
        <v>82</v>
      </c>
      <c r="L4" s="55">
        <v>45382</v>
      </c>
      <c r="M4" s="55">
        <v>45291</v>
      </c>
      <c r="N4" s="809"/>
    </row>
    <row r="5" spans="1:14">
      <c r="A5" s="840"/>
      <c r="B5" s="840"/>
      <c r="C5" s="840"/>
      <c r="D5" s="840"/>
      <c r="E5" s="840"/>
      <c r="F5" s="840"/>
      <c r="G5" s="840"/>
      <c r="H5" s="840"/>
      <c r="I5" s="840"/>
      <c r="J5" s="840"/>
      <c r="K5" s="840" t="s">
        <v>150</v>
      </c>
      <c r="L5" s="378" t="s">
        <v>150</v>
      </c>
      <c r="M5" s="378" t="s">
        <v>150</v>
      </c>
      <c r="N5" s="810"/>
    </row>
    <row r="6" spans="1:14">
      <c r="A6" s="388" t="s">
        <v>269</v>
      </c>
      <c r="B6" s="389" t="s">
        <v>1188</v>
      </c>
      <c r="C6" s="390">
        <v>57553.956829999996</v>
      </c>
      <c r="D6" s="388" t="s">
        <v>282</v>
      </c>
      <c r="E6" s="181">
        <v>0.14892510000000003</v>
      </c>
      <c r="F6" s="390">
        <v>280000</v>
      </c>
      <c r="G6" s="388" t="s">
        <v>1182</v>
      </c>
      <c r="H6" s="181">
        <v>0.14892510000000003</v>
      </c>
      <c r="I6" s="391">
        <v>45495</v>
      </c>
      <c r="J6" s="392" t="s">
        <v>1183</v>
      </c>
      <c r="K6" s="392" t="s">
        <v>1183</v>
      </c>
      <c r="L6" s="65">
        <v>0</v>
      </c>
      <c r="M6" s="65">
        <v>4304769</v>
      </c>
      <c r="N6" s="392" t="s">
        <v>1181</v>
      </c>
    </row>
    <row r="7" spans="1:14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98" t="s">
        <v>50</v>
      </c>
      <c r="L7" s="198">
        <f>+L6</f>
        <v>0</v>
      </c>
      <c r="M7" s="198">
        <f>+M6</f>
        <v>4304769</v>
      </c>
      <c r="N7" s="393"/>
    </row>
  </sheetData>
  <mergeCells count="14">
    <mergeCell ref="L3:M3"/>
    <mergeCell ref="N3:N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J3:K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615A-0404-474E-AC65-CC056F4DDEF7}">
  <dimension ref="B1:AG59"/>
  <sheetViews>
    <sheetView showGridLines="0" topLeftCell="A23" zoomScale="85" zoomScaleNormal="85" workbookViewId="0">
      <selection activeCell="N11" sqref="N11"/>
    </sheetView>
  </sheetViews>
  <sheetFormatPr baseColWidth="10" defaultColWidth="11.54296875" defaultRowHeight="13" outlineLevelCol="1"/>
  <cols>
    <col min="1" max="1" width="1.1796875" style="4" customWidth="1"/>
    <col min="2" max="2" width="39.26953125" style="4" customWidth="1"/>
    <col min="3" max="6" width="16.1796875" style="4" customWidth="1"/>
    <col min="7" max="7" width="16.1796875" style="4" hidden="1" customWidth="1" outlineLevel="1"/>
    <col min="8" max="8" width="16.1796875" style="4" customWidth="1" collapsed="1"/>
    <col min="9" max="10" width="16.1796875" style="4" customWidth="1"/>
    <col min="11" max="11" width="16.1796875" style="4" hidden="1" customWidth="1" outlineLevel="1"/>
    <col min="12" max="12" width="16.1796875" style="4" customWidth="1" collapsed="1"/>
    <col min="13" max="13" width="16.1796875" style="4" customWidth="1"/>
    <col min="14" max="14" width="9.7265625" bestFit="1" customWidth="1"/>
    <col min="15" max="15" width="13.7265625" bestFit="1" customWidth="1"/>
    <col min="16" max="16" width="13.54296875" customWidth="1"/>
    <col min="17" max="17" width="14.26953125" bestFit="1" customWidth="1"/>
    <col min="18" max="18" width="12.81640625" bestFit="1" customWidth="1"/>
    <col min="34" max="16384" width="11.54296875" style="4"/>
  </cols>
  <sheetData>
    <row r="1" spans="2:13">
      <c r="C1" s="601"/>
      <c r="D1" s="602"/>
      <c r="E1" s="601"/>
      <c r="F1" s="601"/>
      <c r="G1" s="601"/>
      <c r="H1" s="601"/>
      <c r="I1" s="601"/>
      <c r="J1" s="601"/>
      <c r="K1" s="601"/>
      <c r="L1" s="603">
        <f>+C6+D6+E53</f>
        <v>-1262483807</v>
      </c>
      <c r="M1" s="601"/>
    </row>
    <row r="2" spans="2:13" ht="4.1500000000000004" customHeight="1"/>
    <row r="3" spans="2:13" ht="35.25" customHeight="1">
      <c r="B3" s="919" t="s">
        <v>777</v>
      </c>
      <c r="C3" s="922" t="s">
        <v>1293</v>
      </c>
      <c r="D3" s="924" t="s">
        <v>778</v>
      </c>
      <c r="E3" s="925"/>
      <c r="F3" s="926"/>
      <c r="G3" s="924" t="s">
        <v>1294</v>
      </c>
      <c r="H3" s="925"/>
      <c r="I3" s="925"/>
      <c r="J3" s="925"/>
      <c r="K3" s="925"/>
      <c r="L3" s="926"/>
      <c r="M3" s="922" t="s">
        <v>1295</v>
      </c>
    </row>
    <row r="4" spans="2:13" ht="47.5" customHeight="1">
      <c r="B4" s="920"/>
      <c r="C4" s="923"/>
      <c r="D4" s="604" t="s">
        <v>339</v>
      </c>
      <c r="E4" s="604" t="s">
        <v>780</v>
      </c>
      <c r="F4" s="604" t="s">
        <v>1215</v>
      </c>
      <c r="G4" s="604" t="s">
        <v>1296</v>
      </c>
      <c r="H4" s="604" t="s">
        <v>709</v>
      </c>
      <c r="I4" s="604" t="s">
        <v>699</v>
      </c>
      <c r="J4" s="604" t="s">
        <v>1141</v>
      </c>
      <c r="K4" s="604" t="s">
        <v>1216</v>
      </c>
      <c r="L4" s="604" t="s">
        <v>1060</v>
      </c>
      <c r="M4" s="923"/>
    </row>
    <row r="5" spans="2:13" ht="12.75" customHeight="1">
      <c r="B5" s="921"/>
      <c r="C5" s="560" t="s">
        <v>150</v>
      </c>
      <c r="D5" s="560" t="s">
        <v>150</v>
      </c>
      <c r="E5" s="560" t="s">
        <v>150</v>
      </c>
      <c r="F5" s="560" t="s">
        <v>150</v>
      </c>
      <c r="G5" s="560" t="s">
        <v>150</v>
      </c>
      <c r="H5" s="560" t="s">
        <v>150</v>
      </c>
      <c r="I5" s="560" t="s">
        <v>150</v>
      </c>
      <c r="J5" s="560" t="s">
        <v>150</v>
      </c>
      <c r="K5" s="560" t="s">
        <v>150</v>
      </c>
      <c r="L5" s="560" t="s">
        <v>150</v>
      </c>
      <c r="M5" s="560" t="s">
        <v>150</v>
      </c>
    </row>
    <row r="6" spans="2:13">
      <c r="B6" s="605" t="s">
        <v>700</v>
      </c>
      <c r="C6" s="565">
        <v>-915637391</v>
      </c>
      <c r="D6" s="565">
        <v>-346846416</v>
      </c>
      <c r="E6" s="565">
        <v>270905648</v>
      </c>
      <c r="F6" s="565">
        <v>0</v>
      </c>
      <c r="G6" s="565">
        <v>0</v>
      </c>
      <c r="H6" s="565">
        <v>-21870107</v>
      </c>
      <c r="I6" s="565">
        <v>-39777593</v>
      </c>
      <c r="J6" s="565">
        <v>0</v>
      </c>
      <c r="K6" s="565">
        <v>0</v>
      </c>
      <c r="L6" s="565">
        <v>-76045885</v>
      </c>
      <c r="M6" s="565">
        <f>SUM(C6:I6)+L6</f>
        <v>-1129271744</v>
      </c>
    </row>
    <row r="7" spans="2:13">
      <c r="B7" s="605" t="s">
        <v>300</v>
      </c>
      <c r="C7" s="565">
        <v>-2926070405</v>
      </c>
      <c r="D7" s="565">
        <v>0</v>
      </c>
      <c r="E7" s="565">
        <v>49840957</v>
      </c>
      <c r="F7" s="565">
        <v>0</v>
      </c>
      <c r="G7" s="565">
        <v>0</v>
      </c>
      <c r="H7" s="565">
        <v>-31746328</v>
      </c>
      <c r="I7" s="565">
        <v>-205044794</v>
      </c>
      <c r="J7" s="565">
        <v>0</v>
      </c>
      <c r="K7" s="565">
        <v>0</v>
      </c>
      <c r="L7" s="565">
        <v>1239517</v>
      </c>
      <c r="M7" s="565">
        <f t="shared" ref="M7:M12" si="0">SUM(C7:I7)+L7</f>
        <v>-3111781053</v>
      </c>
    </row>
    <row r="8" spans="2:13">
      <c r="B8" s="605" t="s">
        <v>760</v>
      </c>
      <c r="C8" s="565">
        <v>-1279410258</v>
      </c>
      <c r="D8" s="565">
        <v>0</v>
      </c>
      <c r="E8" s="565">
        <v>66411227</v>
      </c>
      <c r="F8" s="565">
        <v>0</v>
      </c>
      <c r="G8" s="565">
        <v>0</v>
      </c>
      <c r="H8" s="565">
        <v>-22309056</v>
      </c>
      <c r="I8" s="565">
        <v>-5276626</v>
      </c>
      <c r="J8" s="565">
        <v>0</v>
      </c>
      <c r="K8" s="565">
        <v>0</v>
      </c>
      <c r="L8" s="565">
        <v>-35585975</v>
      </c>
      <c r="M8" s="565">
        <f t="shared" si="0"/>
        <v>-1276170688</v>
      </c>
    </row>
    <row r="9" spans="2:13">
      <c r="B9" s="605" t="s">
        <v>677</v>
      </c>
      <c r="C9" s="565">
        <v>-4304769</v>
      </c>
      <c r="D9" s="565">
        <v>0</v>
      </c>
      <c r="E9" s="565">
        <v>0</v>
      </c>
      <c r="F9" s="565">
        <v>0</v>
      </c>
      <c r="G9" s="565">
        <v>0</v>
      </c>
      <c r="H9" s="565">
        <v>1188226</v>
      </c>
      <c r="I9" s="565">
        <v>0</v>
      </c>
      <c r="J9" s="565">
        <v>0</v>
      </c>
      <c r="K9" s="565">
        <v>0</v>
      </c>
      <c r="L9" s="565">
        <v>3116543</v>
      </c>
      <c r="M9" s="565">
        <f>SUM(C9:I9)+L9</f>
        <v>0</v>
      </c>
    </row>
    <row r="10" spans="2:13">
      <c r="B10" s="605" t="s">
        <v>792</v>
      </c>
      <c r="C10" s="565">
        <v>-9323303</v>
      </c>
      <c r="D10" s="565">
        <v>0</v>
      </c>
      <c r="E10" s="565">
        <v>0</v>
      </c>
      <c r="F10" s="565">
        <v>0</v>
      </c>
      <c r="G10" s="565">
        <v>0</v>
      </c>
      <c r="H10" s="565">
        <v>0</v>
      </c>
      <c r="I10" s="565">
        <v>0</v>
      </c>
      <c r="J10" s="565">
        <v>0</v>
      </c>
      <c r="K10" s="565">
        <v>0</v>
      </c>
      <c r="L10" s="565">
        <v>-855300</v>
      </c>
      <c r="M10" s="565">
        <f t="shared" si="0"/>
        <v>-10178603</v>
      </c>
    </row>
    <row r="11" spans="2:13">
      <c r="B11" s="605" t="s">
        <v>1058</v>
      </c>
      <c r="C11" s="565">
        <v>-9659655</v>
      </c>
      <c r="D11" s="565">
        <v>0</v>
      </c>
      <c r="E11" s="565">
        <v>0</v>
      </c>
      <c r="F11" s="565">
        <v>0</v>
      </c>
      <c r="G11" s="565">
        <v>0</v>
      </c>
      <c r="H11" s="565">
        <v>0</v>
      </c>
      <c r="I11" s="565">
        <v>0</v>
      </c>
      <c r="J11" s="565">
        <v>0</v>
      </c>
      <c r="K11" s="565"/>
      <c r="L11" s="565">
        <v>-1164151</v>
      </c>
      <c r="M11" s="565">
        <f t="shared" si="0"/>
        <v>-10823806</v>
      </c>
    </row>
    <row r="12" spans="2:13">
      <c r="B12" s="605" t="s">
        <v>1059</v>
      </c>
      <c r="C12" s="565">
        <v>-277239186</v>
      </c>
      <c r="D12" s="565">
        <v>0</v>
      </c>
      <c r="E12" s="565">
        <v>0</v>
      </c>
      <c r="F12" s="565">
        <v>0</v>
      </c>
      <c r="G12" s="565">
        <v>0</v>
      </c>
      <c r="H12" s="565">
        <v>0</v>
      </c>
      <c r="I12" s="565">
        <v>0</v>
      </c>
      <c r="J12" s="565">
        <v>0</v>
      </c>
      <c r="K12" s="565">
        <v>0</v>
      </c>
      <c r="L12" s="565">
        <v>-23730194</v>
      </c>
      <c r="M12" s="565">
        <f t="shared" si="0"/>
        <v>-300969380</v>
      </c>
    </row>
    <row r="13" spans="2:13">
      <c r="B13" s="605" t="s">
        <v>1139</v>
      </c>
      <c r="C13" s="565">
        <v>-68058053</v>
      </c>
      <c r="D13" s="565">
        <v>0</v>
      </c>
      <c r="E13" s="565">
        <v>60143270</v>
      </c>
      <c r="F13" s="565">
        <v>0</v>
      </c>
      <c r="G13" s="565">
        <v>0</v>
      </c>
      <c r="H13" s="565">
        <v>0</v>
      </c>
      <c r="I13" s="565">
        <v>0</v>
      </c>
      <c r="J13" s="565">
        <v>0</v>
      </c>
      <c r="K13" s="565">
        <v>0</v>
      </c>
      <c r="L13" s="565">
        <v>-5800702</v>
      </c>
      <c r="M13" s="565">
        <f>SUM(C13:J13)+L13</f>
        <v>-13715485</v>
      </c>
    </row>
    <row r="14" spans="2:13" ht="26">
      <c r="B14" s="606" t="s">
        <v>779</v>
      </c>
      <c r="C14" s="592">
        <f>SUM(C6:C13)</f>
        <v>-5489703020</v>
      </c>
      <c r="D14" s="592">
        <f>SUM(D6:D13)</f>
        <v>-346846416</v>
      </c>
      <c r="E14" s="592">
        <f>SUM(E6:E13)</f>
        <v>447301102</v>
      </c>
      <c r="F14" s="592"/>
      <c r="G14" s="592">
        <f t="shared" ref="G14:M14" si="1">SUM(G6:G13)</f>
        <v>0</v>
      </c>
      <c r="H14" s="592">
        <f t="shared" si="1"/>
        <v>-74737265</v>
      </c>
      <c r="I14" s="592">
        <f t="shared" si="1"/>
        <v>-250099013</v>
      </c>
      <c r="J14" s="592">
        <f t="shared" si="1"/>
        <v>0</v>
      </c>
      <c r="K14" s="592">
        <f t="shared" si="1"/>
        <v>0</v>
      </c>
      <c r="L14" s="592">
        <f t="shared" si="1"/>
        <v>-138826147</v>
      </c>
      <c r="M14" s="592">
        <f t="shared" si="1"/>
        <v>-5852910759</v>
      </c>
    </row>
    <row r="15" spans="2:13">
      <c r="B15" s="605" t="s">
        <v>866</v>
      </c>
      <c r="C15" s="565">
        <v>185601391</v>
      </c>
      <c r="D15" s="565">
        <v>0</v>
      </c>
      <c r="E15" s="565">
        <v>1402018</v>
      </c>
      <c r="F15" s="565">
        <v>-19555071</v>
      </c>
      <c r="G15" s="565">
        <v>0</v>
      </c>
      <c r="H15" s="565">
        <v>-376671</v>
      </c>
      <c r="I15" s="565">
        <v>95132470</v>
      </c>
      <c r="J15" s="565">
        <v>0</v>
      </c>
      <c r="K15" s="565">
        <v>0</v>
      </c>
      <c r="L15" s="565">
        <v>-9065121</v>
      </c>
      <c r="M15" s="565">
        <f>SUM(C15:I15)+L15</f>
        <v>253139016</v>
      </c>
    </row>
    <row r="16" spans="2:13" ht="26">
      <c r="B16" s="606" t="s">
        <v>1061</v>
      </c>
      <c r="C16" s="607">
        <f t="shared" ref="C16:K16" si="2">SUM(C15:C15)</f>
        <v>185601391</v>
      </c>
      <c r="D16" s="607">
        <f t="shared" si="2"/>
        <v>0</v>
      </c>
      <c r="E16" s="607">
        <f t="shared" si="2"/>
        <v>1402018</v>
      </c>
      <c r="F16" s="607">
        <f t="shared" si="2"/>
        <v>-19555071</v>
      </c>
      <c r="G16" s="607">
        <f t="shared" si="2"/>
        <v>0</v>
      </c>
      <c r="H16" s="607">
        <f t="shared" si="2"/>
        <v>-376671</v>
      </c>
      <c r="I16" s="607">
        <f t="shared" si="2"/>
        <v>95132470</v>
      </c>
      <c r="J16" s="607">
        <f t="shared" si="2"/>
        <v>0</v>
      </c>
      <c r="K16" s="607">
        <f t="shared" si="2"/>
        <v>0</v>
      </c>
      <c r="L16" s="607">
        <f>+L15</f>
        <v>-9065121</v>
      </c>
      <c r="M16" s="607">
        <f>+M15</f>
        <v>253139016</v>
      </c>
    </row>
    <row r="17" spans="2:13" customFormat="1" ht="12.5"/>
    <row r="18" spans="2:13" customFormat="1" ht="12.5"/>
    <row r="19" spans="2:13" customFormat="1" ht="12.5"/>
    <row r="20" spans="2:13" customFormat="1" ht="4.1500000000000004" customHeight="1"/>
    <row r="21" spans="2:13" customFormat="1" ht="12.5"/>
    <row r="22" spans="2:13" customFormat="1" ht="12.5"/>
    <row r="23" spans="2:13" ht="6" customHeight="1">
      <c r="L23" s="608"/>
    </row>
    <row r="24" spans="2:13" ht="33.75" customHeight="1">
      <c r="B24" s="919" t="s">
        <v>777</v>
      </c>
      <c r="C24" s="922" t="s">
        <v>1166</v>
      </c>
      <c r="D24" s="924" t="s">
        <v>778</v>
      </c>
      <c r="E24" s="925"/>
      <c r="F24" s="925"/>
      <c r="G24" s="924" t="s">
        <v>1294</v>
      </c>
      <c r="H24" s="925"/>
      <c r="I24" s="925"/>
      <c r="J24" s="925"/>
      <c r="K24" s="925"/>
      <c r="L24" s="926"/>
      <c r="M24" s="922" t="s">
        <v>1214</v>
      </c>
    </row>
    <row r="25" spans="2:13" ht="39" customHeight="1">
      <c r="B25" s="920"/>
      <c r="C25" s="923"/>
      <c r="D25" s="604" t="s">
        <v>339</v>
      </c>
      <c r="E25" s="604" t="s">
        <v>780</v>
      </c>
      <c r="F25" s="604" t="str">
        <f>+F4</f>
        <v>Reembolsos/Pagos de colaterales</v>
      </c>
      <c r="G25" s="604" t="s">
        <v>1296</v>
      </c>
      <c r="H25" s="604" t="s">
        <v>709</v>
      </c>
      <c r="I25" s="604" t="s">
        <v>699</v>
      </c>
      <c r="J25" s="604" t="s">
        <v>1141</v>
      </c>
      <c r="K25" s="604" t="s">
        <v>1216</v>
      </c>
      <c r="L25" s="604" t="s">
        <v>1060</v>
      </c>
      <c r="M25" s="923"/>
    </row>
    <row r="26" spans="2:13" ht="12.75" customHeight="1">
      <c r="B26" s="921"/>
      <c r="C26" s="560" t="s">
        <v>150</v>
      </c>
      <c r="D26" s="560" t="s">
        <v>150</v>
      </c>
      <c r="E26" s="560" t="s">
        <v>150</v>
      </c>
      <c r="F26" s="560" t="s">
        <v>150</v>
      </c>
      <c r="G26" s="560" t="s">
        <v>150</v>
      </c>
      <c r="H26" s="560" t="s">
        <v>150</v>
      </c>
      <c r="I26" s="560" t="s">
        <v>150</v>
      </c>
      <c r="J26" s="560" t="s">
        <v>150</v>
      </c>
      <c r="K26" s="560" t="s">
        <v>150</v>
      </c>
      <c r="L26" s="560" t="s">
        <v>150</v>
      </c>
      <c r="M26" s="560" t="s">
        <v>150</v>
      </c>
    </row>
    <row r="27" spans="2:13">
      <c r="B27" s="605" t="s">
        <v>700</v>
      </c>
      <c r="C27" s="565">
        <v>-812517403</v>
      </c>
      <c r="D27" s="565">
        <v>-1079400006</v>
      </c>
      <c r="E27" s="565">
        <v>1096050369</v>
      </c>
      <c r="F27" s="565">
        <v>0</v>
      </c>
      <c r="G27" s="565">
        <v>0</v>
      </c>
      <c r="H27" s="565">
        <v>-98861767</v>
      </c>
      <c r="I27" s="565">
        <v>-5244500</v>
      </c>
      <c r="J27" s="565">
        <v>0</v>
      </c>
      <c r="K27" s="565">
        <v>0</v>
      </c>
      <c r="L27" s="565">
        <v>-15664084</v>
      </c>
      <c r="M27" s="565">
        <v>-915637391</v>
      </c>
    </row>
    <row r="28" spans="2:13">
      <c r="B28" s="605" t="s">
        <v>300</v>
      </c>
      <c r="C28" s="565">
        <v>-2837866627</v>
      </c>
      <c r="D28" s="565">
        <v>0</v>
      </c>
      <c r="E28" s="565">
        <v>127965026</v>
      </c>
      <c r="F28" s="565">
        <v>0</v>
      </c>
      <c r="G28" s="565">
        <v>0</v>
      </c>
      <c r="H28" s="565">
        <v>-118463991</v>
      </c>
      <c r="I28" s="565">
        <v>-97059668</v>
      </c>
      <c r="J28" s="565">
        <v>0</v>
      </c>
      <c r="K28" s="565">
        <v>0</v>
      </c>
      <c r="L28" s="565">
        <v>-645145</v>
      </c>
      <c r="M28" s="565">
        <v>-2926070405</v>
      </c>
    </row>
    <row r="29" spans="2:13">
      <c r="B29" s="605" t="s">
        <v>760</v>
      </c>
      <c r="C29" s="565">
        <v>-1160046701</v>
      </c>
      <c r="D29" s="565">
        <v>0</v>
      </c>
      <c r="E29" s="565">
        <v>230022892</v>
      </c>
      <c r="F29" s="565">
        <v>0</v>
      </c>
      <c r="G29" s="565">
        <v>0</v>
      </c>
      <c r="H29" s="565">
        <v>-71767243</v>
      </c>
      <c r="I29" s="565">
        <v>-30046305</v>
      </c>
      <c r="J29" s="565">
        <v>0</v>
      </c>
      <c r="K29" s="565">
        <v>0</v>
      </c>
      <c r="L29" s="565">
        <v>-247572901</v>
      </c>
      <c r="M29" s="565">
        <v>-1279410258</v>
      </c>
    </row>
    <row r="30" spans="2:13">
      <c r="B30" s="605" t="s">
        <v>677</v>
      </c>
      <c r="C30" s="565">
        <v>-4689904</v>
      </c>
      <c r="D30" s="565">
        <v>0</v>
      </c>
      <c r="E30" s="565">
        <v>0</v>
      </c>
      <c r="F30" s="565">
        <v>0</v>
      </c>
      <c r="G30" s="565">
        <v>0</v>
      </c>
      <c r="H30" s="565">
        <v>859294</v>
      </c>
      <c r="I30" s="565">
        <v>0</v>
      </c>
      <c r="J30" s="565">
        <v>0</v>
      </c>
      <c r="K30" s="565">
        <v>0</v>
      </c>
      <c r="L30" s="565">
        <v>-474159</v>
      </c>
      <c r="M30" s="565">
        <v>-4304769</v>
      </c>
    </row>
    <row r="31" spans="2:13">
      <c r="B31" s="605" t="s">
        <v>792</v>
      </c>
      <c r="C31" s="565">
        <v>-8616994</v>
      </c>
      <c r="D31" s="565">
        <v>0</v>
      </c>
      <c r="E31" s="565">
        <v>0</v>
      </c>
      <c r="F31" s="565">
        <v>0</v>
      </c>
      <c r="G31" s="565">
        <v>0</v>
      </c>
      <c r="H31" s="565">
        <v>0</v>
      </c>
      <c r="I31" s="565">
        <v>0</v>
      </c>
      <c r="J31" s="565">
        <v>0</v>
      </c>
      <c r="K31" s="565">
        <v>0</v>
      </c>
      <c r="L31" s="565">
        <v>-706309</v>
      </c>
      <c r="M31" s="565">
        <v>-9323303</v>
      </c>
    </row>
    <row r="32" spans="2:13">
      <c r="B32" s="605" t="s">
        <v>1058</v>
      </c>
      <c r="C32" s="565">
        <v>-8234832</v>
      </c>
      <c r="D32" s="565">
        <v>0</v>
      </c>
      <c r="E32" s="565">
        <v>0</v>
      </c>
      <c r="F32" s="565">
        <v>0</v>
      </c>
      <c r="G32" s="565">
        <v>0</v>
      </c>
      <c r="H32" s="565">
        <v>0</v>
      </c>
      <c r="I32" s="565">
        <v>0</v>
      </c>
      <c r="J32" s="565">
        <v>0</v>
      </c>
      <c r="K32" s="565"/>
      <c r="L32" s="565">
        <v>-1424823</v>
      </c>
      <c r="M32" s="565">
        <v>-9659655</v>
      </c>
    </row>
    <row r="33" spans="2:13">
      <c r="B33" s="605" t="s">
        <v>1059</v>
      </c>
      <c r="C33" s="565">
        <v>-273240747</v>
      </c>
      <c r="D33" s="565">
        <v>0</v>
      </c>
      <c r="E33" s="565">
        <v>0</v>
      </c>
      <c r="F33" s="565">
        <v>0</v>
      </c>
      <c r="G33" s="565">
        <v>0</v>
      </c>
      <c r="H33" s="565">
        <v>0</v>
      </c>
      <c r="I33" s="565">
        <v>0</v>
      </c>
      <c r="J33" s="565">
        <v>0</v>
      </c>
      <c r="K33" s="565">
        <v>0</v>
      </c>
      <c r="L33" s="565">
        <v>-3998439</v>
      </c>
      <c r="M33" s="565">
        <v>-277239186</v>
      </c>
    </row>
    <row r="34" spans="2:13">
      <c r="B34" s="605" t="s">
        <v>1139</v>
      </c>
      <c r="C34" s="565">
        <v>-74777476</v>
      </c>
      <c r="D34" s="565">
        <v>0</v>
      </c>
      <c r="E34" s="565">
        <v>238448622</v>
      </c>
      <c r="F34" s="565">
        <v>0</v>
      </c>
      <c r="G34" s="565">
        <v>0</v>
      </c>
      <c r="H34" s="565">
        <v>-9029282</v>
      </c>
      <c r="I34" s="565">
        <v>0</v>
      </c>
      <c r="J34" s="565">
        <v>-216490462</v>
      </c>
      <c r="K34" s="565">
        <v>0</v>
      </c>
      <c r="L34" s="565">
        <v>-6209455</v>
      </c>
      <c r="M34" s="565">
        <v>-68058053</v>
      </c>
    </row>
    <row r="35" spans="2:13" ht="26">
      <c r="B35" s="606" t="s">
        <v>779</v>
      </c>
      <c r="C35" s="592">
        <v>-5179990684</v>
      </c>
      <c r="D35" s="592">
        <v>-1079400006</v>
      </c>
      <c r="E35" s="592">
        <v>1692486909</v>
      </c>
      <c r="F35" s="592"/>
      <c r="G35" s="592">
        <v>0</v>
      </c>
      <c r="H35" s="592">
        <v>-297262989</v>
      </c>
      <c r="I35" s="592">
        <v>-132350473</v>
      </c>
      <c r="J35" s="592">
        <v>-216490462</v>
      </c>
      <c r="K35" s="592">
        <v>0</v>
      </c>
      <c r="L35" s="592">
        <v>-276695315</v>
      </c>
      <c r="M35" s="592">
        <v>-5489703020</v>
      </c>
    </row>
    <row r="36" spans="2:13">
      <c r="B36" s="605" t="s">
        <v>866</v>
      </c>
      <c r="C36" s="565">
        <v>157363022</v>
      </c>
      <c r="D36" s="565">
        <v>0</v>
      </c>
      <c r="E36" s="565">
        <v>6816014</v>
      </c>
      <c r="F36" s="565">
        <v>8976140</v>
      </c>
      <c r="G36" s="565">
        <v>0</v>
      </c>
      <c r="H36" s="565">
        <v>-6589698</v>
      </c>
      <c r="I36" s="565">
        <v>18630646</v>
      </c>
      <c r="J36" s="565">
        <v>0</v>
      </c>
      <c r="K36" s="565">
        <v>0</v>
      </c>
      <c r="L36" s="565">
        <v>405267</v>
      </c>
      <c r="M36" s="565">
        <v>185601391</v>
      </c>
    </row>
    <row r="37" spans="2:13" hidden="1">
      <c r="B37" s="605" t="s">
        <v>1140</v>
      </c>
      <c r="C37" s="565">
        <v>0</v>
      </c>
      <c r="D37" s="565">
        <v>0</v>
      </c>
      <c r="E37" s="565">
        <v>0</v>
      </c>
      <c r="F37" s="565"/>
      <c r="G37" s="565">
        <v>0</v>
      </c>
      <c r="H37" s="565">
        <v>0</v>
      </c>
      <c r="I37" s="565">
        <v>0</v>
      </c>
      <c r="J37" s="565">
        <v>0</v>
      </c>
      <c r="K37" s="565">
        <v>0</v>
      </c>
      <c r="L37" s="565">
        <v>0</v>
      </c>
      <c r="M37" s="565">
        <v>0</v>
      </c>
    </row>
    <row r="38" spans="2:13" ht="26">
      <c r="B38" s="606" t="s">
        <v>1061</v>
      </c>
      <c r="C38" s="607">
        <v>157363022</v>
      </c>
      <c r="D38" s="607">
        <v>0</v>
      </c>
      <c r="E38" s="607">
        <v>6816014</v>
      </c>
      <c r="F38" s="607">
        <v>8976140</v>
      </c>
      <c r="G38" s="607">
        <v>0</v>
      </c>
      <c r="H38" s="607">
        <v>-6589698</v>
      </c>
      <c r="I38" s="607">
        <v>18630646</v>
      </c>
      <c r="J38" s="607">
        <v>0</v>
      </c>
      <c r="K38" s="607">
        <v>0</v>
      </c>
      <c r="L38" s="607">
        <v>405267</v>
      </c>
      <c r="M38" s="607">
        <v>185601391</v>
      </c>
    </row>
    <row r="40" spans="2:13">
      <c r="D40"/>
      <c r="E40"/>
      <c r="F40"/>
      <c r="G40"/>
      <c r="H40"/>
      <c r="I40"/>
      <c r="J40"/>
      <c r="K40"/>
      <c r="L40"/>
      <c r="M40"/>
    </row>
    <row r="41" spans="2:13">
      <c r="D41"/>
      <c r="E41"/>
      <c r="F41"/>
      <c r="G41"/>
      <c r="H41"/>
      <c r="I41"/>
      <c r="J41"/>
      <c r="K41"/>
      <c r="L41"/>
      <c r="M41"/>
    </row>
    <row r="42" spans="2:13">
      <c r="D42"/>
      <c r="E42"/>
      <c r="F42"/>
      <c r="G42"/>
      <c r="H42"/>
      <c r="I42"/>
      <c r="J42"/>
      <c r="K42"/>
      <c r="L42"/>
      <c r="M42"/>
    </row>
    <row r="43" spans="2:13">
      <c r="D43"/>
      <c r="E43"/>
      <c r="F43"/>
      <c r="G43"/>
      <c r="H43"/>
      <c r="I43"/>
      <c r="J43"/>
      <c r="K43"/>
      <c r="L43"/>
      <c r="M43"/>
    </row>
    <row r="44" spans="2:13">
      <c r="D44"/>
      <c r="E44"/>
      <c r="F44"/>
      <c r="G44"/>
      <c r="H44"/>
      <c r="I44"/>
      <c r="J44"/>
      <c r="K44"/>
      <c r="L44"/>
      <c r="M44"/>
    </row>
    <row r="45" spans="2:13">
      <c r="D45"/>
      <c r="E45"/>
      <c r="F45"/>
      <c r="G45"/>
      <c r="H45"/>
      <c r="I45"/>
      <c r="J45"/>
      <c r="K45"/>
      <c r="L45"/>
      <c r="M45"/>
    </row>
    <row r="46" spans="2:13">
      <c r="D46"/>
      <c r="E46"/>
      <c r="F46"/>
      <c r="G46"/>
      <c r="H46"/>
      <c r="I46"/>
      <c r="J46"/>
      <c r="K46"/>
      <c r="L46"/>
      <c r="M46"/>
    </row>
    <row r="47" spans="2:13">
      <c r="D47"/>
      <c r="E47"/>
      <c r="F47"/>
      <c r="G47"/>
      <c r="H47"/>
      <c r="I47"/>
      <c r="J47"/>
      <c r="K47"/>
      <c r="L47"/>
      <c r="M47"/>
    </row>
    <row r="48" spans="2:13">
      <c r="D48"/>
      <c r="E48"/>
      <c r="F48"/>
      <c r="G48"/>
      <c r="H48"/>
      <c r="I48"/>
      <c r="J48"/>
      <c r="K48"/>
      <c r="L48"/>
      <c r="M48"/>
    </row>
    <row r="49" spans="4:13">
      <c r="D49"/>
      <c r="E49"/>
      <c r="F49"/>
      <c r="G49"/>
      <c r="H49"/>
      <c r="I49"/>
      <c r="J49"/>
      <c r="K49"/>
      <c r="L49"/>
      <c r="M49"/>
    </row>
    <row r="50" spans="4:13">
      <c r="D50"/>
      <c r="E50"/>
      <c r="F50"/>
      <c r="G50"/>
      <c r="H50"/>
      <c r="I50"/>
      <c r="J50"/>
      <c r="K50"/>
      <c r="L50"/>
      <c r="M50"/>
    </row>
    <row r="51" spans="4:13">
      <c r="D51"/>
      <c r="E51"/>
      <c r="F51"/>
      <c r="G51"/>
      <c r="H51"/>
      <c r="I51"/>
      <c r="J51"/>
      <c r="K51"/>
      <c r="L51"/>
      <c r="M51"/>
    </row>
    <row r="52" spans="4:13">
      <c r="D52"/>
      <c r="E52"/>
      <c r="F52"/>
      <c r="G52"/>
      <c r="H52"/>
      <c r="I52"/>
      <c r="J52"/>
      <c r="K52"/>
      <c r="L52"/>
      <c r="M52"/>
    </row>
    <row r="53" spans="4:13">
      <c r="D53"/>
      <c r="E53"/>
      <c r="F53"/>
      <c r="G53"/>
      <c r="H53"/>
      <c r="I53"/>
      <c r="J53"/>
      <c r="K53"/>
      <c r="L53"/>
      <c r="M53"/>
    </row>
    <row r="54" spans="4:13">
      <c r="D54"/>
      <c r="E54"/>
      <c r="F54"/>
      <c r="G54"/>
      <c r="H54"/>
      <c r="I54"/>
      <c r="J54"/>
      <c r="K54"/>
      <c r="L54"/>
      <c r="M54"/>
    </row>
    <row r="55" spans="4:13">
      <c r="D55"/>
      <c r="E55"/>
      <c r="F55"/>
      <c r="G55"/>
      <c r="H55"/>
      <c r="I55"/>
      <c r="J55"/>
      <c r="K55"/>
      <c r="L55"/>
      <c r="M55"/>
    </row>
    <row r="56" spans="4:13">
      <c r="D56"/>
      <c r="E56"/>
      <c r="F56"/>
      <c r="G56"/>
      <c r="H56"/>
      <c r="I56"/>
      <c r="J56"/>
      <c r="K56"/>
      <c r="L56"/>
      <c r="M56"/>
    </row>
    <row r="57" spans="4:13">
      <c r="D57"/>
      <c r="E57"/>
      <c r="F57"/>
      <c r="G57"/>
      <c r="H57"/>
      <c r="I57"/>
      <c r="J57"/>
      <c r="K57"/>
      <c r="L57"/>
      <c r="M57"/>
    </row>
    <row r="58" spans="4:13">
      <c r="D58"/>
      <c r="E58"/>
      <c r="F58"/>
      <c r="G58"/>
      <c r="H58"/>
      <c r="I58"/>
      <c r="J58"/>
      <c r="K58"/>
      <c r="L58"/>
      <c r="M58"/>
    </row>
    <row r="59" spans="4:13">
      <c r="D59"/>
      <c r="E59"/>
      <c r="F59"/>
      <c r="G59"/>
      <c r="H59"/>
      <c r="I59"/>
      <c r="J59"/>
      <c r="K59"/>
      <c r="L59"/>
      <c r="M59"/>
    </row>
  </sheetData>
  <mergeCells count="10">
    <mergeCell ref="B24:B26"/>
    <mergeCell ref="C24:C25"/>
    <mergeCell ref="D24:F24"/>
    <mergeCell ref="G24:L24"/>
    <mergeCell ref="M24:M25"/>
    <mergeCell ref="B3:B5"/>
    <mergeCell ref="C3:C4"/>
    <mergeCell ref="D3:F3"/>
    <mergeCell ref="G3:L3"/>
    <mergeCell ref="M3:M4"/>
  </mergeCells>
  <pageMargins left="0.7" right="0.7" top="0.75" bottom="0.75" header="0.3" footer="0.3"/>
  <pageSetup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45BB-46CE-4206-A574-0344F3A95E19}">
  <dimension ref="B1:Q61"/>
  <sheetViews>
    <sheetView showGridLines="0" zoomScale="115" zoomScaleNormal="115" workbookViewId="0">
      <selection activeCell="H13" sqref="H13"/>
    </sheetView>
  </sheetViews>
  <sheetFormatPr baseColWidth="10" defaultColWidth="11.453125" defaultRowHeight="13"/>
  <cols>
    <col min="1" max="1" width="1.1796875" style="570" customWidth="1"/>
    <col min="2" max="2" width="31.81640625" style="570" customWidth="1"/>
    <col min="3" max="3" width="7.1796875" style="570" customWidth="1"/>
    <col min="4" max="4" width="19.54296875" style="570" customWidth="1"/>
    <col min="5" max="5" width="19" style="570" customWidth="1"/>
    <col min="6" max="6" width="14.7265625" style="570" bestFit="1" customWidth="1"/>
    <col min="7" max="7" width="16.36328125" style="570" customWidth="1"/>
    <col min="8" max="8" width="19.54296875" style="570" customWidth="1"/>
    <col min="9" max="9" width="2.1796875" style="570" customWidth="1"/>
    <col min="10" max="11" width="14.7265625" style="570" bestFit="1" customWidth="1"/>
    <col min="12" max="12" width="14.26953125" style="570" bestFit="1" customWidth="1"/>
    <col min="13" max="13" width="13.7265625" style="570" bestFit="1" customWidth="1"/>
    <col min="14" max="15" width="11.453125" style="570"/>
    <col min="16" max="16" width="12.7265625" style="570" customWidth="1"/>
    <col min="17" max="17" width="13.7265625" style="570" bestFit="1" customWidth="1"/>
    <col min="18" max="18" width="15.7265625" style="570" bestFit="1" customWidth="1"/>
    <col min="19" max="19" width="14.7265625" style="570" bestFit="1" customWidth="1"/>
    <col min="20" max="16384" width="11.453125" style="570"/>
  </cols>
  <sheetData>
    <row r="1" spans="2:11" ht="5.25" customHeight="1"/>
    <row r="2" spans="2:11">
      <c r="B2" s="67" t="s">
        <v>690</v>
      </c>
      <c r="C2" s="67"/>
      <c r="D2" s="67"/>
      <c r="E2" s="67"/>
      <c r="F2" s="67"/>
      <c r="G2" s="67"/>
      <c r="H2"/>
    </row>
    <row r="3" spans="2:11" ht="6" customHeight="1">
      <c r="C3" s="609"/>
    </row>
    <row r="4" spans="2:11" ht="42.65" customHeight="1">
      <c r="B4" s="610" t="s">
        <v>1169</v>
      </c>
      <c r="C4" s="611" t="s">
        <v>151</v>
      </c>
      <c r="D4" s="557" t="s">
        <v>1297</v>
      </c>
      <c r="E4" s="557" t="s">
        <v>992</v>
      </c>
      <c r="F4" s="156" t="s">
        <v>667</v>
      </c>
    </row>
    <row r="5" spans="2:11">
      <c r="B5" s="612" t="s">
        <v>582</v>
      </c>
      <c r="C5" s="613">
        <v>5</v>
      </c>
      <c r="D5" s="614">
        <v>564926038</v>
      </c>
      <c r="E5" s="614">
        <v>0</v>
      </c>
      <c r="F5" s="614">
        <f>+D5-E5</f>
        <v>564926038</v>
      </c>
    </row>
    <row r="6" spans="2:11" ht="13" customHeight="1">
      <c r="B6" s="612" t="s">
        <v>71</v>
      </c>
      <c r="C6" s="613">
        <v>6</v>
      </c>
      <c r="D6" s="614">
        <v>178080985</v>
      </c>
      <c r="E6" s="614">
        <v>0</v>
      </c>
      <c r="F6" s="614">
        <f t="shared" ref="F6:F9" si="0">+D6-E6</f>
        <v>178080985</v>
      </c>
      <c r="K6" s="615"/>
    </row>
    <row r="7" spans="2:11">
      <c r="B7" s="612" t="s">
        <v>447</v>
      </c>
      <c r="C7" s="613">
        <v>6</v>
      </c>
      <c r="D7" s="614">
        <v>245791550</v>
      </c>
      <c r="E7" s="614">
        <v>0</v>
      </c>
      <c r="F7" s="614">
        <f t="shared" si="0"/>
        <v>245791550</v>
      </c>
    </row>
    <row r="8" spans="2:11">
      <c r="B8" s="612" t="s">
        <v>454</v>
      </c>
      <c r="C8" s="613">
        <v>17</v>
      </c>
      <c r="D8" s="614">
        <v>825786472</v>
      </c>
      <c r="E8" s="614">
        <v>0</v>
      </c>
      <c r="F8" s="614">
        <f t="shared" si="0"/>
        <v>825786472</v>
      </c>
      <c r="K8" s="615"/>
    </row>
    <row r="9" spans="2:11">
      <c r="B9" s="612" t="s">
        <v>453</v>
      </c>
      <c r="C9" s="613">
        <v>17</v>
      </c>
      <c r="D9" s="614">
        <v>3750953599</v>
      </c>
      <c r="E9" s="614">
        <v>0</v>
      </c>
      <c r="F9" s="614">
        <f t="shared" si="0"/>
        <v>3750953599</v>
      </c>
      <c r="K9" s="615"/>
    </row>
    <row r="10" spans="2:11" ht="6" customHeight="1">
      <c r="C10" s="609"/>
      <c r="D10" s="616"/>
      <c r="E10" s="616"/>
      <c r="F10" s="616"/>
    </row>
    <row r="11" spans="2:11">
      <c r="B11" s="67" t="s">
        <v>1169</v>
      </c>
      <c r="C11" s="457"/>
      <c r="D11" s="476">
        <f t="shared" ref="D11:E11" si="1">SUM(D8:D9)-SUM(D5:D7)</f>
        <v>3587941498</v>
      </c>
      <c r="E11" s="476">
        <f t="shared" si="1"/>
        <v>0</v>
      </c>
      <c r="F11" s="476">
        <f>SUM(F8:F9)-SUM(F5:F7)</f>
        <v>3587941498</v>
      </c>
    </row>
    <row r="12" spans="2:11" ht="13" customHeight="1">
      <c r="C12" s="609"/>
      <c r="D12" s="616"/>
      <c r="E12" s="616"/>
      <c r="F12" s="616"/>
    </row>
    <row r="13" spans="2:11" ht="26.15" customHeight="1">
      <c r="B13" s="617" t="s">
        <v>1170</v>
      </c>
      <c r="C13" s="611" t="s">
        <v>151</v>
      </c>
      <c r="D13" s="557" t="str">
        <f>+D4</f>
        <v>Consolidado 31/03/2024</v>
      </c>
      <c r="E13" s="557" t="s">
        <v>992</v>
      </c>
      <c r="F13" s="156" t="s">
        <v>667</v>
      </c>
    </row>
    <row r="14" spans="2:11" ht="13" customHeight="1">
      <c r="B14" s="612" t="s">
        <v>582</v>
      </c>
      <c r="C14" s="613">
        <v>5</v>
      </c>
      <c r="D14" s="614">
        <v>564926038</v>
      </c>
      <c r="E14" s="614">
        <v>0</v>
      </c>
      <c r="F14" s="614">
        <f>+D14-E14</f>
        <v>564926038</v>
      </c>
    </row>
    <row r="15" spans="2:11" ht="13" customHeight="1">
      <c r="B15" s="612" t="s">
        <v>71</v>
      </c>
      <c r="C15" s="613">
        <v>6</v>
      </c>
      <c r="D15" s="614">
        <v>178080985</v>
      </c>
      <c r="E15" s="614">
        <v>0</v>
      </c>
      <c r="F15" s="614">
        <f t="shared" ref="F15:F20" si="2">+D15-E15</f>
        <v>178080985</v>
      </c>
    </row>
    <row r="16" spans="2:11" ht="13" customHeight="1">
      <c r="B16" s="612" t="s">
        <v>447</v>
      </c>
      <c r="C16" s="613">
        <v>6</v>
      </c>
      <c r="D16" s="614">
        <v>245791550</v>
      </c>
      <c r="E16" s="614">
        <v>0</v>
      </c>
      <c r="F16" s="614">
        <f t="shared" si="2"/>
        <v>245791550</v>
      </c>
    </row>
    <row r="17" spans="2:14" ht="13" customHeight="1">
      <c r="B17" s="612" t="s">
        <v>454</v>
      </c>
      <c r="C17" s="613">
        <v>17</v>
      </c>
      <c r="D17" s="614">
        <v>825786472</v>
      </c>
      <c r="E17" s="614">
        <v>0</v>
      </c>
      <c r="F17" s="614">
        <f t="shared" si="2"/>
        <v>825786472</v>
      </c>
    </row>
    <row r="18" spans="2:14" ht="13" customHeight="1">
      <c r="B18" s="612" t="s">
        <v>1090</v>
      </c>
      <c r="C18" s="613">
        <v>30</v>
      </c>
      <c r="D18" s="614">
        <v>194585896</v>
      </c>
      <c r="E18" s="614">
        <v>0</v>
      </c>
      <c r="F18" s="614">
        <f t="shared" si="2"/>
        <v>194585896</v>
      </c>
    </row>
    <row r="19" spans="2:14" ht="13" customHeight="1">
      <c r="B19" s="612" t="s">
        <v>453</v>
      </c>
      <c r="C19" s="613">
        <v>17</v>
      </c>
      <c r="D19" s="614">
        <v>3750953599</v>
      </c>
      <c r="E19" s="614">
        <v>0</v>
      </c>
      <c r="F19" s="614">
        <f t="shared" si="2"/>
        <v>3750953599</v>
      </c>
    </row>
    <row r="20" spans="2:14" ht="13" customHeight="1">
      <c r="B20" s="612" t="s">
        <v>754</v>
      </c>
      <c r="C20" s="613">
        <v>30</v>
      </c>
      <c r="D20" s="614">
        <v>1081584792</v>
      </c>
      <c r="E20" s="614">
        <v>0</v>
      </c>
      <c r="F20" s="614">
        <f t="shared" si="2"/>
        <v>1081584792</v>
      </c>
    </row>
    <row r="21" spans="2:14" ht="6" customHeight="1">
      <c r="C21" s="609"/>
      <c r="D21" s="616"/>
      <c r="E21" s="616"/>
      <c r="F21" s="616"/>
    </row>
    <row r="22" spans="2:14">
      <c r="B22" s="67" t="s">
        <v>1170</v>
      </c>
      <c r="C22" s="457"/>
      <c r="D22" s="476">
        <f>SUM(D17:D20)-SUM(D14:D16)</f>
        <v>4864112186</v>
      </c>
      <c r="E22" s="476">
        <f t="shared" ref="E22" si="3">SUM(E17:E18)-SUM(E14:E16)</f>
        <v>0</v>
      </c>
      <c r="F22" s="476">
        <f>SUM(F17:F20)-SUM(F14:F16)</f>
        <v>4864112186</v>
      </c>
    </row>
    <row r="23" spans="2:14" ht="6" customHeight="1">
      <c r="C23" s="609"/>
      <c r="D23" s="616"/>
      <c r="E23" s="616"/>
      <c r="F23" s="616"/>
    </row>
    <row r="24" spans="2:14" ht="26.15" customHeight="1">
      <c r="B24" s="610" t="s">
        <v>650</v>
      </c>
      <c r="C24" s="611" t="s">
        <v>151</v>
      </c>
      <c r="D24" s="557" t="str">
        <f>+$D$4</f>
        <v>Consolidado 31/03/2024</v>
      </c>
      <c r="E24" s="557" t="str">
        <f>+E4</f>
        <v xml:space="preserve">Mantenidos                        para la venta         </v>
      </c>
      <c r="F24" s="156" t="s">
        <v>685</v>
      </c>
    </row>
    <row r="25" spans="2:14" ht="26.5" customHeight="1">
      <c r="B25" s="618" t="s">
        <v>458</v>
      </c>
      <c r="C25" s="613">
        <v>23</v>
      </c>
      <c r="D25" s="614">
        <v>4327364402</v>
      </c>
      <c r="E25" s="614">
        <v>0</v>
      </c>
      <c r="F25" s="614">
        <f>+D25-E25</f>
        <v>4327364402</v>
      </c>
    </row>
    <row r="26" spans="2:14">
      <c r="B26" s="612" t="s">
        <v>459</v>
      </c>
      <c r="C26" s="613">
        <v>23</v>
      </c>
      <c r="D26" s="614">
        <v>633715769</v>
      </c>
      <c r="E26" s="614">
        <v>0</v>
      </c>
      <c r="F26" s="614">
        <f>+D26-E26</f>
        <v>633715769</v>
      </c>
    </row>
    <row r="27" spans="2:14" ht="6" customHeight="1">
      <c r="C27" s="609"/>
      <c r="D27" s="616"/>
      <c r="E27" s="616"/>
      <c r="F27" s="616"/>
    </row>
    <row r="28" spans="2:14">
      <c r="B28" s="67" t="s">
        <v>651</v>
      </c>
      <c r="C28" s="457"/>
      <c r="D28" s="476">
        <f>+D25+D26</f>
        <v>4961080171</v>
      </c>
      <c r="E28" s="476">
        <v>0</v>
      </c>
      <c r="F28" s="476">
        <f t="shared" ref="F28" si="4">+F25+F26</f>
        <v>4961080171</v>
      </c>
    </row>
    <row r="29" spans="2:14" ht="6" customHeight="1">
      <c r="C29" s="609"/>
      <c r="D29" s="616"/>
      <c r="E29" s="616"/>
      <c r="F29" s="616"/>
    </row>
    <row r="30" spans="2:14" ht="26">
      <c r="B30" s="610" t="s">
        <v>652</v>
      </c>
      <c r="C30" s="611" t="s">
        <v>151</v>
      </c>
      <c r="D30" s="557" t="str">
        <f>+$D$4</f>
        <v>Consolidado 31/03/2024</v>
      </c>
      <c r="E30" s="557" t="str">
        <f>+E4</f>
        <v xml:space="preserve">Mantenidos                        para la venta         </v>
      </c>
      <c r="F30" s="156" t="s">
        <v>667</v>
      </c>
      <c r="L30" s="619"/>
      <c r="M30" s="619"/>
    </row>
    <row r="31" spans="2:14">
      <c r="B31" s="618" t="s">
        <v>111</v>
      </c>
      <c r="C31" s="613"/>
      <c r="D31" s="614">
        <v>3466413414</v>
      </c>
      <c r="E31" s="614">
        <v>0</v>
      </c>
      <c r="F31" s="614">
        <f>+D31-E31</f>
        <v>3466413414</v>
      </c>
      <c r="K31" s="615"/>
      <c r="L31" s="615"/>
      <c r="M31" s="615"/>
      <c r="N31" s="615"/>
    </row>
    <row r="32" spans="2:14">
      <c r="B32" s="612" t="s">
        <v>450</v>
      </c>
      <c r="C32" s="613"/>
      <c r="D32" s="614">
        <v>11475410522</v>
      </c>
      <c r="E32" s="614">
        <v>0</v>
      </c>
      <c r="F32" s="614">
        <f t="shared" ref="F32:F33" si="5">+D32-E32</f>
        <v>11475410522</v>
      </c>
      <c r="K32" s="615"/>
    </row>
    <row r="33" spans="2:17">
      <c r="B33" s="612" t="s">
        <v>653</v>
      </c>
      <c r="C33" s="613">
        <v>31</v>
      </c>
      <c r="D33" s="614">
        <v>3710904</v>
      </c>
      <c r="E33" s="614">
        <v>0</v>
      </c>
      <c r="F33" s="614">
        <f t="shared" si="5"/>
        <v>3710904</v>
      </c>
      <c r="K33" s="620"/>
      <c r="N33" s="615"/>
      <c r="Q33" s="615"/>
    </row>
    <row r="34" spans="2:17" ht="6" customHeight="1">
      <c r="B34" s="621"/>
      <c r="C34" s="622"/>
      <c r="D34" s="616"/>
      <c r="E34" s="616"/>
      <c r="F34" s="616"/>
      <c r="N34" s="615"/>
    </row>
    <row r="35" spans="2:17">
      <c r="B35" s="67" t="s">
        <v>652</v>
      </c>
      <c r="C35" s="457"/>
      <c r="D35" s="476">
        <f>+D31+D32-D33</f>
        <v>14938113032</v>
      </c>
      <c r="E35" s="476">
        <f>+E31+E32</f>
        <v>0</v>
      </c>
      <c r="F35" s="476">
        <f>+F31+F32-F33</f>
        <v>14938113032</v>
      </c>
    </row>
    <row r="36" spans="2:17" ht="6" customHeight="1">
      <c r="C36" s="609"/>
      <c r="D36" s="616"/>
      <c r="E36" s="616"/>
      <c r="F36" s="616"/>
      <c r="N36" s="615"/>
    </row>
    <row r="37" spans="2:17" ht="26">
      <c r="B37" s="610" t="s">
        <v>654</v>
      </c>
      <c r="C37" s="611" t="s">
        <v>151</v>
      </c>
      <c r="D37" s="557" t="str">
        <f>+$D$4</f>
        <v>Consolidado 31/03/2024</v>
      </c>
      <c r="E37" s="557" t="str">
        <f>+E4</f>
        <v xml:space="preserve">Mantenidos                        para la venta         </v>
      </c>
      <c r="F37" s="156" t="s">
        <v>667</v>
      </c>
      <c r="L37" s="619"/>
      <c r="M37" s="619"/>
    </row>
    <row r="38" spans="2:17" ht="13" customHeight="1">
      <c r="B38" s="612" t="s">
        <v>590</v>
      </c>
      <c r="C38" s="613"/>
      <c r="D38" s="614">
        <v>4355953390</v>
      </c>
      <c r="E38" s="614">
        <v>0</v>
      </c>
      <c r="F38" s="614">
        <f>+D38-E38</f>
        <v>4355953390</v>
      </c>
      <c r="K38" s="615"/>
      <c r="L38" s="615"/>
      <c r="M38" s="615"/>
      <c r="N38" s="615"/>
    </row>
    <row r="39" spans="2:17">
      <c r="B39" s="612" t="s">
        <v>591</v>
      </c>
      <c r="C39" s="613"/>
      <c r="D39" s="614">
        <v>5624790375</v>
      </c>
      <c r="E39" s="614">
        <v>0</v>
      </c>
      <c r="F39" s="614">
        <f t="shared" ref="F39:F40" si="6">+D39-E39</f>
        <v>5624790375</v>
      </c>
      <c r="K39" s="615"/>
    </row>
    <row r="40" spans="2:17" ht="26">
      <c r="B40" s="618" t="s">
        <v>666</v>
      </c>
      <c r="C40" s="613">
        <v>31</v>
      </c>
      <c r="D40" s="614">
        <v>3710904</v>
      </c>
      <c r="E40" s="614">
        <v>0</v>
      </c>
      <c r="F40" s="614">
        <f t="shared" si="6"/>
        <v>3710904</v>
      </c>
      <c r="Q40" s="615"/>
    </row>
    <row r="41" spans="2:17" ht="6" customHeight="1">
      <c r="C41" s="609"/>
      <c r="D41" s="616"/>
      <c r="E41" s="616"/>
      <c r="F41" s="616"/>
    </row>
    <row r="42" spans="2:17">
      <c r="B42" s="67" t="s">
        <v>654</v>
      </c>
      <c r="C42" s="457"/>
      <c r="D42" s="476">
        <f>+D38+D39-D40</f>
        <v>9977032861</v>
      </c>
      <c r="E42" s="476">
        <f>+E38+E39</f>
        <v>0</v>
      </c>
      <c r="F42" s="476">
        <f>+F38+F39-F40</f>
        <v>9977032861</v>
      </c>
    </row>
    <row r="43" spans="2:17" ht="6" customHeight="1">
      <c r="C43" s="609"/>
      <c r="D43" s="616"/>
      <c r="E43" s="616"/>
      <c r="F43" s="616"/>
    </row>
    <row r="44" spans="2:17" ht="26">
      <c r="B44" s="933"/>
      <c r="C44" s="934"/>
      <c r="D44" s="557" t="str">
        <f>+$D$4</f>
        <v>Consolidado 31/03/2024</v>
      </c>
      <c r="E44" s="557" t="str">
        <f>+E4</f>
        <v xml:space="preserve">Mantenidos                        para la venta         </v>
      </c>
      <c r="F44" s="156" t="s">
        <v>667</v>
      </c>
    </row>
    <row r="45" spans="2:17" ht="26.5" customHeight="1">
      <c r="B45" s="935" t="s">
        <v>726</v>
      </c>
      <c r="C45" s="936"/>
      <c r="D45" s="614">
        <v>3111781053</v>
      </c>
      <c r="E45" s="614">
        <v>0</v>
      </c>
      <c r="F45" s="623">
        <f>+D45-E45</f>
        <v>3111781053</v>
      </c>
    </row>
    <row r="46" spans="2:17" ht="6" customHeight="1">
      <c r="C46" s="609"/>
      <c r="D46" s="616"/>
      <c r="E46" s="616"/>
      <c r="F46" s="616"/>
      <c r="G46" s="616"/>
      <c r="H46" s="616"/>
    </row>
    <row r="47" spans="2:17" ht="13" customHeight="1">
      <c r="B47" s="119" t="s">
        <v>1189</v>
      </c>
      <c r="C47" s="624"/>
      <c r="D47" s="624"/>
      <c r="E47" s="624"/>
      <c r="F47" s="624"/>
      <c r="G47" s="624"/>
      <c r="H47" s="476">
        <v>1382728898</v>
      </c>
    </row>
    <row r="48" spans="2:17" ht="6" customHeight="1">
      <c r="C48" s="609"/>
      <c r="D48" s="616"/>
      <c r="E48" s="616"/>
      <c r="F48" s="616"/>
      <c r="G48" s="616"/>
      <c r="H48" s="616"/>
    </row>
    <row r="49" spans="2:8">
      <c r="B49" s="119" t="s">
        <v>1298</v>
      </c>
      <c r="C49" s="624"/>
      <c r="D49" s="624"/>
      <c r="E49" s="624"/>
      <c r="F49" s="624"/>
      <c r="G49" s="624"/>
      <c r="H49" s="150"/>
    </row>
    <row r="50" spans="2:8">
      <c r="B50" s="929" t="s">
        <v>655</v>
      </c>
      <c r="C50" s="937"/>
      <c r="D50" s="937"/>
      <c r="E50" s="937"/>
      <c r="F50" s="937"/>
      <c r="G50" s="930"/>
      <c r="H50" s="625">
        <v>981.71</v>
      </c>
    </row>
    <row r="51" spans="2:8">
      <c r="B51" s="929" t="s">
        <v>656</v>
      </c>
      <c r="C51" s="937"/>
      <c r="D51" s="937"/>
      <c r="E51" s="937"/>
      <c r="F51" s="937"/>
      <c r="G51" s="930"/>
      <c r="H51" s="625">
        <v>37093.519999999997</v>
      </c>
    </row>
    <row r="52" spans="2:8" ht="6" customHeight="1">
      <c r="C52" s="609"/>
      <c r="D52" s="616"/>
      <c r="E52" s="616"/>
      <c r="F52" s="616"/>
      <c r="G52" s="616"/>
      <c r="H52" s="616"/>
    </row>
    <row r="53" spans="2:8">
      <c r="B53" s="938" t="s">
        <v>657</v>
      </c>
      <c r="C53" s="939"/>
      <c r="D53" s="939"/>
      <c r="E53" s="939"/>
      <c r="F53" s="939"/>
      <c r="G53" s="939"/>
      <c r="H53" s="940"/>
    </row>
    <row r="54" spans="2:8" ht="26">
      <c r="B54" s="931" t="s">
        <v>665</v>
      </c>
      <c r="C54" s="932"/>
      <c r="D54" s="90" t="s">
        <v>658</v>
      </c>
      <c r="E54" s="626" t="s">
        <v>1030</v>
      </c>
      <c r="F54" s="90" t="s">
        <v>1299</v>
      </c>
      <c r="G54" s="90" t="s">
        <v>1300</v>
      </c>
      <c r="H54" s="626" t="s">
        <v>1301</v>
      </c>
    </row>
    <row r="55" spans="2:8">
      <c r="B55" s="929" t="s">
        <v>659</v>
      </c>
      <c r="C55" s="930"/>
      <c r="D55" s="613" t="s">
        <v>660</v>
      </c>
      <c r="E55" s="627">
        <v>1.2</v>
      </c>
      <c r="F55" s="627">
        <v>1.2</v>
      </c>
      <c r="G55" s="628" t="s">
        <v>1302</v>
      </c>
      <c r="H55" s="625">
        <f>+F11/F28</f>
        <v>0.72321780223857624</v>
      </c>
    </row>
    <row r="56" spans="2:8">
      <c r="B56" s="929" t="s">
        <v>686</v>
      </c>
      <c r="C56" s="930"/>
      <c r="D56" s="613" t="s">
        <v>661</v>
      </c>
      <c r="E56" s="627">
        <v>1.2</v>
      </c>
      <c r="F56" s="627">
        <v>1.2</v>
      </c>
      <c r="G56" s="628" t="s">
        <v>1302</v>
      </c>
      <c r="H56" s="625">
        <f>(SUM(F8:F9)-SUM(F5:F6))/F25</f>
        <v>0.88592794409182274</v>
      </c>
    </row>
    <row r="57" spans="2:8" ht="38.25" customHeight="1">
      <c r="B57" s="927" t="s">
        <v>662</v>
      </c>
      <c r="C57" s="928"/>
      <c r="D57" s="613" t="s">
        <v>663</v>
      </c>
      <c r="E57" s="627">
        <v>1.2</v>
      </c>
      <c r="F57" s="627">
        <v>1.2</v>
      </c>
      <c r="G57" s="628" t="s">
        <v>1302</v>
      </c>
      <c r="H57" s="629">
        <f>(F35/F42)</f>
        <v>1.4972500582204908</v>
      </c>
    </row>
    <row r="58" spans="2:8">
      <c r="B58" s="927" t="s">
        <v>1062</v>
      </c>
      <c r="C58" s="928"/>
      <c r="D58" s="613" t="s">
        <v>664</v>
      </c>
      <c r="E58" s="627">
        <v>11.5</v>
      </c>
      <c r="F58" s="627">
        <v>11.5</v>
      </c>
      <c r="G58" s="628" t="s">
        <v>1180</v>
      </c>
      <c r="H58" s="629">
        <f>(+F25+F26)/H51/1000</f>
        <v>133.74519784048533</v>
      </c>
    </row>
    <row r="59" spans="2:8" ht="24.75" customHeight="1">
      <c r="B59" s="927" t="s">
        <v>798</v>
      </c>
      <c r="C59" s="928"/>
      <c r="D59" s="613" t="s">
        <v>663</v>
      </c>
      <c r="E59" s="627">
        <v>1.2</v>
      </c>
      <c r="F59" s="627">
        <v>1.2</v>
      </c>
      <c r="G59" s="628" t="s">
        <v>1302</v>
      </c>
      <c r="H59" s="629">
        <f>+F35/F45</f>
        <v>4.8005025988568484</v>
      </c>
    </row>
    <row r="60" spans="2:8">
      <c r="B60" s="927" t="s">
        <v>1062</v>
      </c>
      <c r="C60" s="928"/>
      <c r="D60" s="613" t="s">
        <v>664</v>
      </c>
      <c r="E60" s="627">
        <v>28</v>
      </c>
      <c r="F60" s="627">
        <v>28</v>
      </c>
      <c r="G60" s="628" t="s">
        <v>1180</v>
      </c>
      <c r="H60" s="629">
        <f>(+F25+F26)/H51/1000</f>
        <v>133.74519784048533</v>
      </c>
    </row>
    <row r="61" spans="2:8" ht="24.75" customHeight="1">
      <c r="B61" s="927" t="s">
        <v>1063</v>
      </c>
      <c r="C61" s="928"/>
      <c r="D61" s="613" t="s">
        <v>660</v>
      </c>
      <c r="E61" s="627">
        <v>4</v>
      </c>
      <c r="F61" s="627">
        <v>28</v>
      </c>
      <c r="G61" s="628" t="s">
        <v>1180</v>
      </c>
      <c r="H61" s="629">
        <f>(F22/H47)</f>
        <v>3.5177627321129439</v>
      </c>
    </row>
  </sheetData>
  <mergeCells count="13">
    <mergeCell ref="B54:C54"/>
    <mergeCell ref="B44:C44"/>
    <mergeCell ref="B45:C45"/>
    <mergeCell ref="B50:G50"/>
    <mergeCell ref="B51:G51"/>
    <mergeCell ref="B53:H53"/>
    <mergeCell ref="B61:C61"/>
    <mergeCell ref="B55:C55"/>
    <mergeCell ref="B56:C56"/>
    <mergeCell ref="B57:C57"/>
    <mergeCell ref="B58:C58"/>
    <mergeCell ref="B59:C59"/>
    <mergeCell ref="B60:C6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4EA9-F789-45D9-8CD5-DAADD7401DAE}">
  <dimension ref="B1:Q61"/>
  <sheetViews>
    <sheetView showGridLines="0" topLeftCell="A50" zoomScale="113" zoomScaleNormal="85" workbookViewId="0">
      <selection activeCell="I30" sqref="I30"/>
    </sheetView>
  </sheetViews>
  <sheetFormatPr baseColWidth="10" defaultColWidth="11.453125" defaultRowHeight="13"/>
  <cols>
    <col min="1" max="1" width="1.1796875" style="4" customWidth="1"/>
    <col min="2" max="2" width="31.81640625" style="4" customWidth="1"/>
    <col min="3" max="3" width="7.1796875" style="4" customWidth="1"/>
    <col min="4" max="4" width="19.54296875" style="4" customWidth="1"/>
    <col min="5" max="5" width="19" style="4" customWidth="1"/>
    <col min="6" max="6" width="19.54296875" style="4" customWidth="1"/>
    <col min="7" max="7" width="2.1796875" style="4" customWidth="1"/>
    <col min="8" max="9" width="14.7265625" bestFit="1" customWidth="1"/>
    <col min="10" max="10" width="14.26953125" bestFit="1" customWidth="1"/>
    <col min="11" max="11" width="13.7265625" bestFit="1" customWidth="1"/>
    <col min="14" max="14" width="12.7265625" customWidth="1"/>
    <col min="15" max="15" width="13.7265625" bestFit="1" customWidth="1"/>
    <col min="16" max="16" width="15.7265625" style="4" bestFit="1" customWidth="1"/>
    <col min="17" max="17" width="14.7265625" style="4" bestFit="1" customWidth="1"/>
    <col min="18" max="16384" width="11.453125" style="4"/>
  </cols>
  <sheetData>
    <row r="1" spans="2:6" ht="5.25" customHeight="1"/>
    <row r="2" spans="2:6">
      <c r="B2" s="6" t="s">
        <v>690</v>
      </c>
      <c r="C2" s="6"/>
      <c r="D2" s="6"/>
      <c r="E2" s="6"/>
      <c r="F2" s="6"/>
    </row>
    <row r="3" spans="2:6" ht="6" customHeight="1">
      <c r="C3" s="12"/>
    </row>
    <row r="4" spans="2:6" ht="42.65" customHeight="1">
      <c r="B4" s="26" t="s">
        <v>1169</v>
      </c>
      <c r="C4" s="27" t="s">
        <v>151</v>
      </c>
      <c r="D4" s="28" t="s">
        <v>1217</v>
      </c>
      <c r="E4" s="28" t="s">
        <v>992</v>
      </c>
      <c r="F4" s="22" t="s">
        <v>667</v>
      </c>
    </row>
    <row r="5" spans="2:6">
      <c r="B5" s="29" t="s">
        <v>582</v>
      </c>
      <c r="C5" s="30">
        <v>5</v>
      </c>
      <c r="D5" s="13">
        <v>483125584</v>
      </c>
      <c r="E5" s="13">
        <v>0</v>
      </c>
      <c r="F5" s="13">
        <v>483125584</v>
      </c>
    </row>
    <row r="6" spans="2:6" ht="13" customHeight="1">
      <c r="B6" s="29" t="s">
        <v>71</v>
      </c>
      <c r="C6" s="30">
        <v>6</v>
      </c>
      <c r="D6" s="13">
        <v>211081454</v>
      </c>
      <c r="E6" s="13">
        <v>0</v>
      </c>
      <c r="F6" s="13">
        <v>211081454</v>
      </c>
    </row>
    <row r="7" spans="2:6">
      <c r="B7" s="29" t="s">
        <v>447</v>
      </c>
      <c r="C7" s="30">
        <v>6</v>
      </c>
      <c r="D7" s="13">
        <v>230585174</v>
      </c>
      <c r="E7" s="13">
        <v>0</v>
      </c>
      <c r="F7" s="13">
        <v>230585174</v>
      </c>
    </row>
    <row r="8" spans="2:6">
      <c r="B8" s="29" t="s">
        <v>454</v>
      </c>
      <c r="C8" s="30">
        <v>17</v>
      </c>
      <c r="D8" s="13">
        <v>505461062</v>
      </c>
      <c r="E8" s="13">
        <v>0</v>
      </c>
      <c r="F8" s="13">
        <v>505461062</v>
      </c>
    </row>
    <row r="9" spans="2:6">
      <c r="B9" s="29" t="s">
        <v>453</v>
      </c>
      <c r="C9" s="30">
        <v>17</v>
      </c>
      <c r="D9" s="13">
        <v>3704831700</v>
      </c>
      <c r="E9" s="13">
        <v>0</v>
      </c>
      <c r="F9" s="13">
        <v>3704831700</v>
      </c>
    </row>
    <row r="10" spans="2:6" ht="6" customHeight="1">
      <c r="C10" s="12"/>
      <c r="D10" s="15"/>
      <c r="E10" s="15"/>
      <c r="F10" s="15"/>
    </row>
    <row r="11" spans="2:6">
      <c r="B11" s="6" t="s">
        <v>1169</v>
      </c>
      <c r="C11" s="20"/>
      <c r="D11" s="21">
        <v>3285500550</v>
      </c>
      <c r="E11" s="21">
        <v>0</v>
      </c>
      <c r="F11" s="21">
        <v>3285500550</v>
      </c>
    </row>
    <row r="12" spans="2:6" ht="13" customHeight="1">
      <c r="C12" s="12"/>
      <c r="D12" s="15"/>
      <c r="E12" s="15"/>
      <c r="F12" s="15"/>
    </row>
    <row r="13" spans="2:6" ht="26.15" customHeight="1">
      <c r="B13" s="38" t="s">
        <v>1170</v>
      </c>
      <c r="C13" s="27" t="s">
        <v>151</v>
      </c>
      <c r="D13" s="28" t="s">
        <v>1217</v>
      </c>
      <c r="E13" s="28" t="s">
        <v>992</v>
      </c>
      <c r="F13" s="22" t="s">
        <v>667</v>
      </c>
    </row>
    <row r="14" spans="2:6" ht="13" customHeight="1">
      <c r="B14" s="29" t="s">
        <v>582</v>
      </c>
      <c r="C14" s="30">
        <v>5</v>
      </c>
      <c r="D14" s="13">
        <v>483125584</v>
      </c>
      <c r="E14" s="13">
        <v>0</v>
      </c>
      <c r="F14" s="13">
        <v>483125584</v>
      </c>
    </row>
    <row r="15" spans="2:6" ht="13" customHeight="1">
      <c r="B15" s="29" t="s">
        <v>71</v>
      </c>
      <c r="C15" s="30">
        <v>6</v>
      </c>
      <c r="D15" s="13">
        <v>211081454</v>
      </c>
      <c r="E15" s="13">
        <v>0</v>
      </c>
      <c r="F15" s="13">
        <v>211081454</v>
      </c>
    </row>
    <row r="16" spans="2:6" ht="13" customHeight="1">
      <c r="B16" s="29" t="s">
        <v>447</v>
      </c>
      <c r="C16" s="30">
        <v>6</v>
      </c>
      <c r="D16" s="13">
        <v>230585174</v>
      </c>
      <c r="E16" s="13">
        <v>0</v>
      </c>
      <c r="F16" s="13">
        <v>230585174</v>
      </c>
    </row>
    <row r="17" spans="2:6" ht="13" customHeight="1">
      <c r="B17" s="29" t="s">
        <v>454</v>
      </c>
      <c r="C17" s="30">
        <v>17</v>
      </c>
      <c r="D17" s="13">
        <v>505461062</v>
      </c>
      <c r="E17" s="13">
        <v>0</v>
      </c>
      <c r="F17" s="13">
        <v>505461062</v>
      </c>
    </row>
    <row r="18" spans="2:6" ht="13" customHeight="1">
      <c r="B18" s="29" t="s">
        <v>1090</v>
      </c>
      <c r="C18" s="30">
        <v>30</v>
      </c>
      <c r="D18" s="13">
        <v>180834620</v>
      </c>
      <c r="E18" s="13">
        <v>0</v>
      </c>
      <c r="F18" s="13">
        <v>180834620</v>
      </c>
    </row>
    <row r="19" spans="2:6" ht="13" customHeight="1">
      <c r="B19" s="29" t="s">
        <v>453</v>
      </c>
      <c r="C19" s="30">
        <v>17</v>
      </c>
      <c r="D19" s="13">
        <v>3704831700</v>
      </c>
      <c r="E19" s="13">
        <v>0</v>
      </c>
      <c r="F19" s="13">
        <v>3704831700</v>
      </c>
    </row>
    <row r="20" spans="2:6" ht="13" customHeight="1">
      <c r="B20" s="29" t="s">
        <v>754</v>
      </c>
      <c r="C20" s="30">
        <v>30</v>
      </c>
      <c r="D20" s="13">
        <v>1098575638</v>
      </c>
      <c r="E20" s="13">
        <v>0</v>
      </c>
      <c r="F20" s="13">
        <v>1098575638</v>
      </c>
    </row>
    <row r="21" spans="2:6" ht="6" customHeight="1">
      <c r="C21" s="12"/>
      <c r="D21" s="15"/>
      <c r="E21" s="15"/>
      <c r="F21" s="15"/>
    </row>
    <row r="22" spans="2:6">
      <c r="B22" s="6" t="s">
        <v>1170</v>
      </c>
      <c r="C22" s="20"/>
      <c r="D22" s="21">
        <v>4564910808</v>
      </c>
      <c r="E22" s="21">
        <v>0</v>
      </c>
      <c r="F22" s="21">
        <v>4564910808</v>
      </c>
    </row>
    <row r="23" spans="2:6" ht="6" customHeight="1">
      <c r="C23" s="12"/>
      <c r="D23" s="15"/>
      <c r="E23" s="15"/>
      <c r="F23" s="15"/>
    </row>
    <row r="24" spans="2:6" ht="26.15" customHeight="1">
      <c r="B24" s="26" t="s">
        <v>650</v>
      </c>
      <c r="C24" s="27" t="s">
        <v>151</v>
      </c>
      <c r="D24" s="28" t="s">
        <v>1217</v>
      </c>
      <c r="E24" s="28" t="s">
        <v>992</v>
      </c>
      <c r="F24" s="22" t="s">
        <v>685</v>
      </c>
    </row>
    <row r="25" spans="2:6" ht="26.5" customHeight="1">
      <c r="B25" s="31" t="s">
        <v>458</v>
      </c>
      <c r="C25" s="30">
        <v>23</v>
      </c>
      <c r="D25" s="13">
        <v>3670611817</v>
      </c>
      <c r="E25" s="13">
        <v>0</v>
      </c>
      <c r="F25" s="13">
        <v>3670611817</v>
      </c>
    </row>
    <row r="26" spans="2:6">
      <c r="B26" s="29" t="s">
        <v>459</v>
      </c>
      <c r="C26" s="30">
        <v>23</v>
      </c>
      <c r="D26" s="13">
        <v>607015945</v>
      </c>
      <c r="E26" s="13">
        <v>0</v>
      </c>
      <c r="F26" s="16">
        <v>607015945</v>
      </c>
    </row>
    <row r="27" spans="2:6" ht="6" customHeight="1">
      <c r="C27" s="12"/>
      <c r="D27" s="15"/>
      <c r="E27" s="15"/>
      <c r="F27" s="15"/>
    </row>
    <row r="28" spans="2:6">
      <c r="B28" s="6" t="s">
        <v>651</v>
      </c>
      <c r="C28" s="20"/>
      <c r="D28" s="21">
        <v>4277627762</v>
      </c>
      <c r="E28" s="21">
        <v>0</v>
      </c>
      <c r="F28" s="21">
        <v>4277627762</v>
      </c>
    </row>
    <row r="29" spans="2:6" ht="6" customHeight="1">
      <c r="C29" s="12"/>
      <c r="D29" s="15"/>
      <c r="E29" s="15"/>
      <c r="F29" s="15"/>
    </row>
    <row r="30" spans="2:6" ht="26">
      <c r="B30" s="26" t="s">
        <v>652</v>
      </c>
      <c r="C30" s="27" t="s">
        <v>151</v>
      </c>
      <c r="D30" s="28" t="s">
        <v>1217</v>
      </c>
      <c r="E30" s="28" t="s">
        <v>992</v>
      </c>
      <c r="F30" s="22" t="s">
        <v>667</v>
      </c>
    </row>
    <row r="31" spans="2:6">
      <c r="B31" s="31" t="s">
        <v>111</v>
      </c>
      <c r="C31" s="30"/>
      <c r="D31" s="13">
        <v>2976277224</v>
      </c>
      <c r="E31" s="13">
        <v>0</v>
      </c>
      <c r="F31" s="13">
        <v>2976277224</v>
      </c>
    </row>
    <row r="32" spans="2:6">
      <c r="B32" s="29" t="s">
        <v>450</v>
      </c>
      <c r="C32" s="30"/>
      <c r="D32" s="13">
        <v>10596845305</v>
      </c>
      <c r="E32" s="13">
        <v>0</v>
      </c>
      <c r="F32" s="13">
        <v>10596845305</v>
      </c>
    </row>
    <row r="33" spans="2:17">
      <c r="B33" s="29" t="s">
        <v>653</v>
      </c>
      <c r="C33" s="30">
        <v>31</v>
      </c>
      <c r="D33" s="13">
        <v>2269157</v>
      </c>
      <c r="E33" s="13">
        <v>0</v>
      </c>
      <c r="F33" s="13">
        <v>2269157</v>
      </c>
      <c r="Q33" s="14"/>
    </row>
    <row r="34" spans="2:17" ht="6" customHeight="1">
      <c r="B34" s="17"/>
      <c r="C34" s="18"/>
      <c r="D34" s="15"/>
      <c r="E34" s="15"/>
      <c r="F34" s="15"/>
    </row>
    <row r="35" spans="2:17">
      <c r="B35" s="6" t="s">
        <v>652</v>
      </c>
      <c r="C35" s="20"/>
      <c r="D35" s="21">
        <v>13570853372</v>
      </c>
      <c r="E35" s="21">
        <v>0</v>
      </c>
      <c r="F35" s="21">
        <v>13570853372</v>
      </c>
    </row>
    <row r="36" spans="2:17" ht="6" customHeight="1">
      <c r="C36" s="12"/>
      <c r="D36" s="15"/>
      <c r="E36" s="15"/>
      <c r="F36" s="15"/>
    </row>
    <row r="37" spans="2:17" ht="26">
      <c r="B37" s="26" t="s">
        <v>654</v>
      </c>
      <c r="C37" s="27" t="s">
        <v>151</v>
      </c>
      <c r="D37" s="28" t="s">
        <v>1217</v>
      </c>
      <c r="E37" s="28" t="s">
        <v>992</v>
      </c>
      <c r="F37" s="22" t="s">
        <v>667</v>
      </c>
    </row>
    <row r="38" spans="2:17" ht="13" customHeight="1">
      <c r="B38" s="29" t="s">
        <v>590</v>
      </c>
      <c r="C38" s="30"/>
      <c r="D38" s="13">
        <v>3798928406</v>
      </c>
      <c r="E38" s="13">
        <v>0</v>
      </c>
      <c r="F38" s="13">
        <v>3798928406</v>
      </c>
    </row>
    <row r="39" spans="2:17">
      <c r="B39" s="29" t="s">
        <v>591</v>
      </c>
      <c r="C39" s="30"/>
      <c r="D39" s="13">
        <v>5496566361</v>
      </c>
      <c r="E39" s="13">
        <v>0</v>
      </c>
      <c r="F39" s="13">
        <v>5496566361</v>
      </c>
    </row>
    <row r="40" spans="2:17" ht="26">
      <c r="B40" s="31" t="s">
        <v>666</v>
      </c>
      <c r="C40" s="30">
        <v>31</v>
      </c>
      <c r="D40" s="13">
        <v>2269157</v>
      </c>
      <c r="E40" s="13">
        <v>0</v>
      </c>
      <c r="F40" s="13">
        <v>2269157</v>
      </c>
      <c r="Q40" s="14"/>
    </row>
    <row r="41" spans="2:17" ht="6" customHeight="1">
      <c r="C41" s="12"/>
      <c r="D41" s="15"/>
      <c r="E41" s="15"/>
      <c r="F41" s="15"/>
    </row>
    <row r="42" spans="2:17">
      <c r="B42" s="6" t="s">
        <v>654</v>
      </c>
      <c r="C42" s="20"/>
      <c r="D42" s="21">
        <v>9293225610</v>
      </c>
      <c r="E42" s="21">
        <v>0</v>
      </c>
      <c r="F42" s="21">
        <v>9293225610</v>
      </c>
    </row>
    <row r="43" spans="2:17" ht="6" customHeight="1">
      <c r="C43" s="12"/>
      <c r="D43" s="15"/>
      <c r="E43" s="15"/>
      <c r="F43" s="15"/>
    </row>
    <row r="44" spans="2:17" ht="26">
      <c r="B44" s="947"/>
      <c r="C44" s="948"/>
      <c r="D44" s="28" t="s">
        <v>1217</v>
      </c>
      <c r="E44" s="28" t="s">
        <v>992</v>
      </c>
      <c r="F44" s="22" t="s">
        <v>667</v>
      </c>
    </row>
    <row r="45" spans="2:17" ht="26.5" customHeight="1">
      <c r="B45" s="949" t="s">
        <v>726</v>
      </c>
      <c r="C45" s="950"/>
      <c r="D45" s="13">
        <v>2926070405</v>
      </c>
      <c r="E45" s="13">
        <v>0</v>
      </c>
      <c r="F45" s="32">
        <v>2926070405</v>
      </c>
    </row>
    <row r="46" spans="2:17" ht="6" customHeight="1">
      <c r="C46" s="12"/>
      <c r="D46" s="15"/>
      <c r="E46" s="15"/>
      <c r="F46" s="15"/>
    </row>
    <row r="47" spans="2:17" ht="13" customHeight="1">
      <c r="B47" s="24" t="s">
        <v>1189</v>
      </c>
      <c r="C47" s="37"/>
      <c r="D47" s="37"/>
      <c r="E47" s="37"/>
      <c r="F47" s="21">
        <v>1382242139</v>
      </c>
    </row>
    <row r="48" spans="2:17" ht="6" customHeight="1">
      <c r="C48" s="12"/>
      <c r="D48" s="15"/>
      <c r="E48" s="15"/>
      <c r="F48" s="15"/>
    </row>
    <row r="49" spans="2:6">
      <c r="B49" s="24" t="s">
        <v>1218</v>
      </c>
      <c r="C49" s="37"/>
      <c r="D49" s="37"/>
      <c r="E49" s="37"/>
      <c r="F49" s="25"/>
    </row>
    <row r="50" spans="2:6">
      <c r="B50" s="943" t="s">
        <v>655</v>
      </c>
      <c r="C50" s="951"/>
      <c r="D50" s="951"/>
      <c r="E50" s="951"/>
      <c r="F50" s="39">
        <v>877.12</v>
      </c>
    </row>
    <row r="51" spans="2:6">
      <c r="B51" s="943" t="s">
        <v>656</v>
      </c>
      <c r="C51" s="951"/>
      <c r="D51" s="951"/>
      <c r="E51" s="951"/>
      <c r="F51" s="39">
        <v>36789.360000000001</v>
      </c>
    </row>
    <row r="52" spans="2:6" ht="6" customHeight="1">
      <c r="C52" s="12"/>
      <c r="D52" s="15"/>
      <c r="E52" s="15"/>
      <c r="F52" s="15"/>
    </row>
    <row r="53" spans="2:6">
      <c r="B53" s="952" t="s">
        <v>657</v>
      </c>
      <c r="C53" s="953"/>
      <c r="D53" s="953"/>
      <c r="E53" s="953"/>
      <c r="F53" s="954"/>
    </row>
    <row r="54" spans="2:6" ht="26">
      <c r="B54" s="945" t="s">
        <v>665</v>
      </c>
      <c r="C54" s="946"/>
      <c r="D54" s="10" t="s">
        <v>658</v>
      </c>
      <c r="E54" s="19" t="s">
        <v>1030</v>
      </c>
      <c r="F54" s="19" t="s">
        <v>1219</v>
      </c>
    </row>
    <row r="55" spans="2:6">
      <c r="B55" s="943" t="s">
        <v>659</v>
      </c>
      <c r="C55" s="944"/>
      <c r="D55" s="30" t="s">
        <v>660</v>
      </c>
      <c r="E55" s="40">
        <v>1.2</v>
      </c>
      <c r="F55" s="39">
        <v>0.76806602462853568</v>
      </c>
    </row>
    <row r="56" spans="2:6">
      <c r="B56" s="943" t="s">
        <v>686</v>
      </c>
      <c r="C56" s="944"/>
      <c r="D56" s="30" t="s">
        <v>661</v>
      </c>
      <c r="E56" s="40">
        <v>1.2</v>
      </c>
      <c r="F56" s="39">
        <v>0.95790181563620247</v>
      </c>
    </row>
    <row r="57" spans="2:6" ht="38.25" customHeight="1">
      <c r="B57" s="941" t="s">
        <v>662</v>
      </c>
      <c r="C57" s="942"/>
      <c r="D57" s="30" t="s">
        <v>663</v>
      </c>
      <c r="E57" s="40">
        <v>1.2</v>
      </c>
      <c r="F57" s="41">
        <v>1.4602952668443825</v>
      </c>
    </row>
    <row r="58" spans="2:6">
      <c r="B58" s="941" t="s">
        <v>1062</v>
      </c>
      <c r="C58" s="942"/>
      <c r="D58" s="30" t="s">
        <v>664</v>
      </c>
      <c r="E58" s="40">
        <v>11.5</v>
      </c>
      <c r="F58" s="41">
        <v>116.27350304544575</v>
      </c>
    </row>
    <row r="59" spans="2:6" ht="24.75" customHeight="1">
      <c r="B59" s="941" t="s">
        <v>798</v>
      </c>
      <c r="C59" s="942"/>
      <c r="D59" s="30" t="s">
        <v>663</v>
      </c>
      <c r="E59" s="40">
        <v>1.2</v>
      </c>
      <c r="F59" s="41">
        <v>4.6379107450082016</v>
      </c>
    </row>
    <row r="60" spans="2:6">
      <c r="B60" s="941" t="s">
        <v>1062</v>
      </c>
      <c r="C60" s="942"/>
      <c r="D60" s="30" t="s">
        <v>664</v>
      </c>
      <c r="E60" s="40">
        <v>28</v>
      </c>
      <c r="F60" s="41">
        <v>116.27350304544575</v>
      </c>
    </row>
    <row r="61" spans="2:6" ht="24.75" customHeight="1">
      <c r="B61" s="941" t="s">
        <v>1063</v>
      </c>
      <c r="C61" s="942"/>
      <c r="D61" s="30" t="s">
        <v>660</v>
      </c>
      <c r="E61" s="40">
        <v>4</v>
      </c>
      <c r="F61" s="41">
        <v>3.3025406180298775</v>
      </c>
    </row>
  </sheetData>
  <mergeCells count="13">
    <mergeCell ref="B54:C54"/>
    <mergeCell ref="B44:C44"/>
    <mergeCell ref="B45:C45"/>
    <mergeCell ref="B50:E50"/>
    <mergeCell ref="B51:E51"/>
    <mergeCell ref="B53:F53"/>
    <mergeCell ref="B61:C61"/>
    <mergeCell ref="B55:C55"/>
    <mergeCell ref="B56:C56"/>
    <mergeCell ref="B57:C57"/>
    <mergeCell ref="B58:C58"/>
    <mergeCell ref="B59:C59"/>
    <mergeCell ref="B60:C6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0E94-59FD-4B91-A821-A4EC0866FAA8}">
  <sheetPr>
    <pageSetUpPr fitToPage="1"/>
  </sheetPr>
  <dimension ref="A1:P47"/>
  <sheetViews>
    <sheetView showGridLines="0" topLeftCell="B1" zoomScale="95" zoomScaleNormal="85" workbookViewId="0">
      <selection activeCell="J29" sqref="J29"/>
    </sheetView>
  </sheetViews>
  <sheetFormatPr baseColWidth="10" defaultColWidth="11.453125" defaultRowHeight="13"/>
  <cols>
    <col min="1" max="1" width="1.26953125" style="49" customWidth="1"/>
    <col min="2" max="2" width="39.7265625" style="49" customWidth="1"/>
    <col min="3" max="6" width="18.26953125" style="49" customWidth="1"/>
    <col min="7" max="8" width="17.26953125" style="49" customWidth="1"/>
    <col min="9" max="9" width="16.26953125" style="49" customWidth="1"/>
    <col min="10" max="10" width="19.54296875" style="49" customWidth="1"/>
    <col min="11" max="11" width="16.7265625" style="49" customWidth="1"/>
    <col min="12" max="12" width="14.54296875" style="49" customWidth="1"/>
    <col min="13" max="13" width="21" style="398" customWidth="1"/>
    <col min="14" max="14" width="19.453125" style="49" customWidth="1"/>
    <col min="15" max="15" width="17.7265625" style="49" customWidth="1"/>
    <col min="16" max="16384" width="11.453125" style="49"/>
  </cols>
  <sheetData>
    <row r="1" spans="1:14" ht="5.15" customHeight="1"/>
    <row r="2" spans="1:14" ht="18.5">
      <c r="B2" s="127" t="s">
        <v>1091</v>
      </c>
      <c r="C2" s="195"/>
      <c r="F2" s="346"/>
      <c r="G2" s="346"/>
    </row>
    <row r="4" spans="1:14" s="263" customFormat="1">
      <c r="B4" s="839" t="s">
        <v>87</v>
      </c>
      <c r="C4" s="908" t="s">
        <v>90</v>
      </c>
      <c r="D4" s="909"/>
      <c r="E4" s="909"/>
      <c r="F4" s="907"/>
      <c r="M4" s="399"/>
    </row>
    <row r="5" spans="1:14" s="263" customFormat="1">
      <c r="B5" s="866"/>
      <c r="C5" s="908" t="s">
        <v>419</v>
      </c>
      <c r="D5" s="907"/>
      <c r="E5" s="908" t="s">
        <v>89</v>
      </c>
      <c r="F5" s="907"/>
      <c r="H5" s="400"/>
      <c r="M5" s="399"/>
    </row>
    <row r="6" spans="1:14" s="263" customFormat="1">
      <c r="B6" s="866"/>
      <c r="C6" s="401">
        <v>45291</v>
      </c>
      <c r="D6" s="401">
        <v>44926</v>
      </c>
      <c r="E6" s="401">
        <v>45291</v>
      </c>
      <c r="F6" s="401">
        <v>44926</v>
      </c>
      <c r="M6" s="399"/>
    </row>
    <row r="7" spans="1:14" s="263" customFormat="1">
      <c r="B7" s="840"/>
      <c r="C7" s="58" t="s">
        <v>150</v>
      </c>
      <c r="D7" s="58" t="s">
        <v>150</v>
      </c>
      <c r="E7" s="58" t="s">
        <v>150</v>
      </c>
      <c r="F7" s="58" t="s">
        <v>150</v>
      </c>
      <c r="M7" s="399"/>
    </row>
    <row r="8" spans="1:14">
      <c r="B8" s="370" t="s">
        <v>88</v>
      </c>
      <c r="C8" s="65">
        <v>2559831588</v>
      </c>
      <c r="D8" s="65">
        <v>2311892798</v>
      </c>
      <c r="E8" s="65">
        <v>0</v>
      </c>
      <c r="F8" s="65">
        <v>0</v>
      </c>
      <c r="G8" s="77"/>
      <c r="H8" s="77"/>
      <c r="N8" s="402"/>
    </row>
    <row r="9" spans="1:14">
      <c r="B9" s="370" t="s">
        <v>123</v>
      </c>
      <c r="C9" s="65">
        <v>307143869</v>
      </c>
      <c r="D9" s="65">
        <v>341687684</v>
      </c>
      <c r="E9" s="65">
        <v>3536289</v>
      </c>
      <c r="F9" s="65">
        <v>3401565</v>
      </c>
      <c r="G9" s="77"/>
      <c r="H9" s="77"/>
      <c r="I9" s="77"/>
    </row>
    <row r="10" spans="1:14" ht="26">
      <c r="B10" s="395" t="s">
        <v>376</v>
      </c>
      <c r="C10" s="69">
        <f>+C9+C8</f>
        <v>2866975457</v>
      </c>
      <c r="D10" s="69">
        <f t="shared" ref="D10:F10" si="0">+D9+D8</f>
        <v>2653580482</v>
      </c>
      <c r="E10" s="69">
        <f t="shared" si="0"/>
        <v>3536289</v>
      </c>
      <c r="F10" s="69">
        <f t="shared" si="0"/>
        <v>3401565</v>
      </c>
      <c r="G10" s="77"/>
      <c r="H10" s="77"/>
      <c r="I10" s="77"/>
    </row>
    <row r="11" spans="1:14">
      <c r="C11" s="551"/>
      <c r="D11" s="551"/>
      <c r="E11" s="551"/>
      <c r="F11" s="551"/>
    </row>
    <row r="12" spans="1:14" s="170" customFormat="1" ht="16">
      <c r="A12" s="96"/>
      <c r="B12" s="403" t="s">
        <v>1306</v>
      </c>
      <c r="C12" s="404"/>
      <c r="D12" s="404"/>
      <c r="E12" s="404"/>
      <c r="F12" s="404"/>
      <c r="G12" s="404"/>
      <c r="H12" s="404"/>
      <c r="I12" s="404"/>
      <c r="J12" s="405"/>
      <c r="K12" s="96"/>
      <c r="L12" s="406"/>
      <c r="M12" s="406"/>
      <c r="N12" s="406"/>
    </row>
    <row r="13" spans="1:14" s="170" customFormat="1" ht="10" customHeight="1">
      <c r="A13" s="96"/>
      <c r="B13" s="407"/>
      <c r="C13" s="404"/>
      <c r="D13" s="404"/>
      <c r="E13" s="404"/>
      <c r="F13" s="404"/>
      <c r="G13" s="404"/>
      <c r="H13" s="404"/>
      <c r="I13" s="404"/>
      <c r="J13" s="405"/>
      <c r="K13" s="96"/>
      <c r="L13" s="406"/>
      <c r="M13" s="406"/>
      <c r="N13" s="406"/>
    </row>
    <row r="14" spans="1:14" s="170" customFormat="1" ht="16">
      <c r="A14" s="96"/>
      <c r="B14" s="408" t="s">
        <v>537</v>
      </c>
      <c r="C14" s="96"/>
      <c r="D14" s="96"/>
      <c r="E14" s="96"/>
      <c r="F14" s="96"/>
      <c r="G14" s="96"/>
      <c r="H14" s="96"/>
      <c r="I14" s="96"/>
      <c r="J14" s="409"/>
      <c r="K14" s="410"/>
      <c r="L14" s="406"/>
      <c r="M14" s="406"/>
      <c r="N14" s="406"/>
    </row>
    <row r="15" spans="1:14" s="52" customFormat="1" ht="12.75" customHeight="1">
      <c r="A15" s="205"/>
      <c r="B15" s="808" t="s">
        <v>538</v>
      </c>
      <c r="C15" s="908" t="s">
        <v>539</v>
      </c>
      <c r="D15" s="909"/>
      <c r="E15" s="909"/>
      <c r="F15" s="909"/>
      <c r="G15" s="909"/>
      <c r="H15" s="907"/>
      <c r="I15" s="960" t="s">
        <v>540</v>
      </c>
      <c r="J15" s="808" t="s">
        <v>580</v>
      </c>
      <c r="K15" s="411"/>
      <c r="L15" s="412"/>
      <c r="M15" s="412"/>
      <c r="N15" s="412"/>
    </row>
    <row r="16" spans="1:14" s="52" customFormat="1">
      <c r="A16" s="205"/>
      <c r="B16" s="810"/>
      <c r="C16" s="166" t="s">
        <v>541</v>
      </c>
      <c r="D16" s="166" t="s">
        <v>336</v>
      </c>
      <c r="E16" s="166" t="s">
        <v>337</v>
      </c>
      <c r="F16" s="166" t="s">
        <v>338</v>
      </c>
      <c r="G16" s="166" t="s">
        <v>579</v>
      </c>
      <c r="H16" s="166" t="s">
        <v>542</v>
      </c>
      <c r="I16" s="961"/>
      <c r="J16" s="810"/>
      <c r="K16" s="411"/>
      <c r="L16" s="412"/>
      <c r="M16" s="412"/>
      <c r="N16" s="412"/>
    </row>
    <row r="17" spans="1:16" s="170" customFormat="1">
      <c r="A17" s="96"/>
      <c r="B17" s="413" t="s">
        <v>543</v>
      </c>
      <c r="C17" s="414">
        <v>1233647930</v>
      </c>
      <c r="D17" s="414">
        <v>551337847</v>
      </c>
      <c r="E17" s="414">
        <v>147448640</v>
      </c>
      <c r="F17" s="414">
        <v>23123460</v>
      </c>
      <c r="G17" s="414">
        <v>2452306</v>
      </c>
      <c r="H17" s="414">
        <v>323</v>
      </c>
      <c r="I17" s="414">
        <v>1958010506</v>
      </c>
      <c r="J17" s="414">
        <v>45</v>
      </c>
      <c r="K17" s="411"/>
      <c r="L17" s="406"/>
      <c r="M17" s="406"/>
      <c r="N17" s="406"/>
    </row>
    <row r="18" spans="1:16" s="170" customFormat="1">
      <c r="A18" s="96"/>
      <c r="B18" s="413" t="s">
        <v>544</v>
      </c>
      <c r="C18" s="414">
        <v>305299806</v>
      </c>
      <c r="D18" s="414">
        <v>39963626</v>
      </c>
      <c r="E18" s="414">
        <v>10266418</v>
      </c>
      <c r="F18" s="414">
        <v>1306434</v>
      </c>
      <c r="G18" s="414">
        <v>544478</v>
      </c>
      <c r="H18" s="414">
        <v>0</v>
      </c>
      <c r="I18" s="414">
        <v>357380762</v>
      </c>
      <c r="J18" s="414">
        <v>36</v>
      </c>
      <c r="K18" s="411"/>
      <c r="L18" s="406"/>
      <c r="M18" s="406"/>
      <c r="N18" s="406"/>
    </row>
    <row r="19" spans="1:16" s="170" customFormat="1">
      <c r="A19" s="96"/>
      <c r="B19" s="413" t="s">
        <v>51</v>
      </c>
      <c r="C19" s="414">
        <v>130271919</v>
      </c>
      <c r="D19" s="414">
        <v>3439810</v>
      </c>
      <c r="E19" s="414">
        <v>1044956</v>
      </c>
      <c r="F19" s="414">
        <v>34704</v>
      </c>
      <c r="G19" s="414">
        <v>235</v>
      </c>
      <c r="H19" s="414">
        <v>0</v>
      </c>
      <c r="I19" s="414">
        <v>134791624</v>
      </c>
      <c r="J19" s="414">
        <v>31</v>
      </c>
      <c r="K19" s="411"/>
      <c r="L19" s="406"/>
      <c r="M19" s="406"/>
      <c r="N19" s="406"/>
    </row>
    <row r="20" spans="1:16" s="170" customFormat="1">
      <c r="A20" s="96"/>
      <c r="B20" s="69" t="s">
        <v>540</v>
      </c>
      <c r="C20" s="198">
        <v>1669219655</v>
      </c>
      <c r="D20" s="198">
        <v>594741283</v>
      </c>
      <c r="E20" s="198">
        <v>158760014</v>
      </c>
      <c r="F20" s="198">
        <v>24464598</v>
      </c>
      <c r="G20" s="198">
        <v>2997019</v>
      </c>
      <c r="H20" s="198">
        <v>323</v>
      </c>
      <c r="I20" s="198">
        <v>2450182892</v>
      </c>
      <c r="J20" s="198">
        <v>43</v>
      </c>
      <c r="K20" s="409"/>
      <c r="L20" s="409"/>
      <c r="M20" s="406"/>
      <c r="N20" s="406"/>
    </row>
    <row r="21" spans="1:16" s="170" customFormat="1" ht="13.15" customHeight="1">
      <c r="A21" s="96"/>
      <c r="B21" s="96"/>
      <c r="C21" s="415"/>
      <c r="D21" s="415"/>
      <c r="E21" s="415"/>
      <c r="F21" s="96"/>
      <c r="G21" s="96"/>
      <c r="H21" s="96"/>
      <c r="I21" s="96"/>
      <c r="J21" s="409"/>
      <c r="K21" s="411"/>
      <c r="L21" s="406"/>
      <c r="M21" s="406"/>
      <c r="N21" s="406"/>
    </row>
    <row r="22" spans="1:16" s="170" customFormat="1" ht="16">
      <c r="A22" s="96"/>
      <c r="B22" s="408" t="s">
        <v>545</v>
      </c>
      <c r="C22" s="96"/>
      <c r="D22" s="96"/>
      <c r="E22" s="96"/>
      <c r="F22" s="96"/>
      <c r="G22" s="96"/>
      <c r="H22" s="96"/>
      <c r="I22" s="96"/>
      <c r="J22" s="409"/>
      <c r="K22" s="411"/>
      <c r="L22" s="411"/>
      <c r="M22" s="411"/>
      <c r="N22" s="411"/>
      <c r="O22" s="411"/>
      <c r="P22" s="411"/>
    </row>
    <row r="23" spans="1:16" s="52" customFormat="1" ht="12.75" customHeight="1">
      <c r="A23" s="205"/>
      <c r="B23" s="808" t="s">
        <v>538</v>
      </c>
      <c r="C23" s="908" t="s">
        <v>547</v>
      </c>
      <c r="D23" s="909"/>
      <c r="E23" s="909"/>
      <c r="F23" s="909"/>
      <c r="G23" s="909"/>
      <c r="H23" s="907"/>
      <c r="I23" s="960" t="s">
        <v>540</v>
      </c>
      <c r="J23" s="416"/>
      <c r="K23" s="411"/>
      <c r="L23" s="411"/>
      <c r="M23" s="411"/>
      <c r="N23" s="411"/>
      <c r="O23" s="411"/>
      <c r="P23" s="411"/>
    </row>
    <row r="24" spans="1:16" s="52" customFormat="1">
      <c r="A24" s="205"/>
      <c r="B24" s="810"/>
      <c r="C24" s="166" t="s">
        <v>541</v>
      </c>
      <c r="D24" s="166" t="s">
        <v>336</v>
      </c>
      <c r="E24" s="166" t="s">
        <v>337</v>
      </c>
      <c r="F24" s="166" t="s">
        <v>338</v>
      </c>
      <c r="G24" s="166" t="s">
        <v>546</v>
      </c>
      <c r="H24" s="166" t="s">
        <v>172</v>
      </c>
      <c r="I24" s="961"/>
      <c r="J24" s="409"/>
      <c r="K24" s="411"/>
      <c r="L24" s="411"/>
      <c r="M24" s="411"/>
      <c r="N24" s="411"/>
      <c r="O24" s="411"/>
      <c r="P24" s="411"/>
    </row>
    <row r="25" spans="1:16" s="170" customFormat="1">
      <c r="A25" s="96"/>
      <c r="B25" s="413" t="s">
        <v>543</v>
      </c>
      <c r="C25" s="417">
        <v>43675685</v>
      </c>
      <c r="D25" s="417">
        <v>12094350</v>
      </c>
      <c r="E25" s="417">
        <v>3919264</v>
      </c>
      <c r="F25" s="417">
        <v>2569694</v>
      </c>
      <c r="G25" s="417">
        <v>2737447</v>
      </c>
      <c r="H25" s="417">
        <v>1032420</v>
      </c>
      <c r="I25" s="417">
        <v>66028860</v>
      </c>
      <c r="J25" s="409"/>
      <c r="K25" s="411"/>
      <c r="L25" s="411"/>
      <c r="M25" s="411"/>
      <c r="N25" s="411"/>
      <c r="O25" s="411"/>
      <c r="P25" s="411"/>
    </row>
    <row r="26" spans="1:16" s="170" customFormat="1">
      <c r="A26" s="96"/>
      <c r="B26" s="413" t="s">
        <v>544</v>
      </c>
      <c r="C26" s="417">
        <v>17195821</v>
      </c>
      <c r="D26" s="417">
        <v>4525967</v>
      </c>
      <c r="E26" s="417">
        <v>3156736</v>
      </c>
      <c r="F26" s="417">
        <v>836923</v>
      </c>
      <c r="G26" s="417">
        <v>701319</v>
      </c>
      <c r="H26" s="417">
        <v>1514937</v>
      </c>
      <c r="I26" s="417">
        <v>27931703</v>
      </c>
      <c r="J26" s="409"/>
      <c r="K26" s="411"/>
      <c r="L26" s="411"/>
      <c r="M26" s="411"/>
      <c r="N26" s="411"/>
      <c r="O26" s="411"/>
      <c r="P26" s="411"/>
    </row>
    <row r="27" spans="1:16" s="170" customFormat="1">
      <c r="A27" s="96"/>
      <c r="B27" s="413" t="s">
        <v>51</v>
      </c>
      <c r="C27" s="417">
        <v>6582119</v>
      </c>
      <c r="D27" s="417">
        <v>2762875</v>
      </c>
      <c r="E27" s="417">
        <v>1915296</v>
      </c>
      <c r="F27" s="417">
        <v>1570709</v>
      </c>
      <c r="G27" s="417">
        <v>1222651</v>
      </c>
      <c r="H27" s="417">
        <v>1634483</v>
      </c>
      <c r="I27" s="417">
        <v>15688133</v>
      </c>
      <c r="J27" s="416"/>
      <c r="K27" s="418"/>
      <c r="L27" s="418"/>
      <c r="M27" s="406"/>
      <c r="N27" s="406"/>
    </row>
    <row r="28" spans="1:16" s="170" customFormat="1">
      <c r="A28" s="96"/>
      <c r="B28" s="69" t="s">
        <v>540</v>
      </c>
      <c r="C28" s="69">
        <v>67453625</v>
      </c>
      <c r="D28" s="69">
        <v>19383192</v>
      </c>
      <c r="E28" s="69">
        <v>8991296</v>
      </c>
      <c r="F28" s="69">
        <v>4977326</v>
      </c>
      <c r="G28" s="69">
        <v>4661417</v>
      </c>
      <c r="H28" s="69">
        <v>4181840</v>
      </c>
      <c r="I28" s="69">
        <v>109648696</v>
      </c>
      <c r="J28" s="409"/>
      <c r="K28" s="409"/>
      <c r="L28" s="409"/>
      <c r="M28" s="409"/>
      <c r="N28" s="406"/>
    </row>
    <row r="30" spans="1:16" s="170" customFormat="1" ht="16">
      <c r="B30" s="403" t="s">
        <v>1254</v>
      </c>
      <c r="J30" s="419"/>
    </row>
    <row r="31" spans="1:16" s="170" customFormat="1">
      <c r="B31" s="406" t="s">
        <v>537</v>
      </c>
      <c r="C31" s="406"/>
      <c r="D31" s="406"/>
      <c r="E31" s="406"/>
      <c r="F31" s="406"/>
      <c r="G31" s="406"/>
      <c r="H31" s="406"/>
      <c r="I31" s="406"/>
      <c r="J31" s="406"/>
      <c r="K31" s="406"/>
    </row>
    <row r="32" spans="1:16" s="170" customFormat="1" ht="13" customHeight="1">
      <c r="B32" s="420" t="s">
        <v>537</v>
      </c>
      <c r="C32" s="421"/>
      <c r="D32" s="421"/>
      <c r="E32" s="421"/>
      <c r="F32" s="421"/>
      <c r="G32" s="421"/>
      <c r="H32" s="421"/>
      <c r="I32" s="421"/>
      <c r="J32" s="422"/>
      <c r="K32" s="406"/>
    </row>
    <row r="33" spans="2:11" s="170" customFormat="1" ht="13" customHeight="1">
      <c r="B33" s="806" t="s">
        <v>538</v>
      </c>
      <c r="C33" s="955" t="s">
        <v>539</v>
      </c>
      <c r="D33" s="956"/>
      <c r="E33" s="956"/>
      <c r="F33" s="956"/>
      <c r="G33" s="956"/>
      <c r="H33" s="957"/>
      <c r="I33" s="958" t="s">
        <v>540</v>
      </c>
      <c r="J33" s="806" t="s">
        <v>580</v>
      </c>
      <c r="K33" s="406"/>
    </row>
    <row r="34" spans="2:11" s="170" customFormat="1">
      <c r="B34" s="807"/>
      <c r="C34" s="423" t="s">
        <v>541</v>
      </c>
      <c r="D34" s="423" t="s">
        <v>336</v>
      </c>
      <c r="E34" s="423" t="s">
        <v>337</v>
      </c>
      <c r="F34" s="423" t="s">
        <v>338</v>
      </c>
      <c r="G34" s="423" t="s">
        <v>579</v>
      </c>
      <c r="H34" s="423" t="s">
        <v>542</v>
      </c>
      <c r="I34" s="959"/>
      <c r="J34" s="807"/>
      <c r="K34" s="406"/>
    </row>
    <row r="35" spans="2:11" s="170" customFormat="1">
      <c r="B35" s="425" t="s">
        <v>543</v>
      </c>
      <c r="C35" s="414">
        <v>1098530511</v>
      </c>
      <c r="D35" s="414">
        <v>533484493</v>
      </c>
      <c r="E35" s="414">
        <v>138923666</v>
      </c>
      <c r="F35" s="414">
        <v>25398049</v>
      </c>
      <c r="G35" s="414">
        <v>2637806</v>
      </c>
      <c r="H35" s="414">
        <v>200</v>
      </c>
      <c r="I35" s="414">
        <v>1798974725</v>
      </c>
      <c r="J35" s="414">
        <v>46</v>
      </c>
      <c r="K35" s="406"/>
    </row>
    <row r="36" spans="2:11" s="170" customFormat="1">
      <c r="B36" s="425" t="s">
        <v>544</v>
      </c>
      <c r="C36" s="414">
        <v>244247108</v>
      </c>
      <c r="D36" s="414">
        <v>43620075</v>
      </c>
      <c r="E36" s="414">
        <v>11258144</v>
      </c>
      <c r="F36" s="414">
        <v>2054555</v>
      </c>
      <c r="G36" s="414">
        <v>417162</v>
      </c>
      <c r="H36" s="414">
        <v>0</v>
      </c>
      <c r="I36" s="414">
        <v>301597044</v>
      </c>
      <c r="J36" s="414">
        <v>38</v>
      </c>
      <c r="K36" s="406"/>
    </row>
    <row r="37" spans="2:11" s="170" customFormat="1">
      <c r="B37" s="425" t="s">
        <v>51</v>
      </c>
      <c r="C37" s="414">
        <v>114003071</v>
      </c>
      <c r="D37" s="414">
        <v>67640</v>
      </c>
      <c r="E37" s="414">
        <v>7682</v>
      </c>
      <c r="F37" s="414">
        <v>477</v>
      </c>
      <c r="G37" s="414">
        <v>0</v>
      </c>
      <c r="H37" s="414">
        <v>0</v>
      </c>
      <c r="I37" s="414">
        <v>114078870</v>
      </c>
      <c r="J37" s="414">
        <v>30</v>
      </c>
      <c r="K37" s="406"/>
    </row>
    <row r="38" spans="2:11" s="170" customFormat="1">
      <c r="B38" s="198" t="s">
        <v>540</v>
      </c>
      <c r="C38" s="198">
        <v>1456780690</v>
      </c>
      <c r="D38" s="198">
        <v>577172208</v>
      </c>
      <c r="E38" s="198">
        <v>150189492</v>
      </c>
      <c r="F38" s="198">
        <v>27453081</v>
      </c>
      <c r="G38" s="198">
        <v>3054968</v>
      </c>
      <c r="H38" s="198">
        <v>200</v>
      </c>
      <c r="I38" s="198">
        <v>2214650639</v>
      </c>
      <c r="J38" s="198">
        <v>44</v>
      </c>
      <c r="K38" s="406"/>
    </row>
    <row r="39" spans="2:11" s="170" customFormat="1">
      <c r="B39" s="421"/>
      <c r="C39" s="421"/>
      <c r="D39" s="421"/>
      <c r="E39" s="421"/>
      <c r="F39" s="421"/>
      <c r="G39" s="421"/>
      <c r="H39" s="421"/>
      <c r="I39" s="421"/>
      <c r="J39" s="422"/>
      <c r="K39" s="406"/>
    </row>
    <row r="40" spans="2:11" s="170" customFormat="1" ht="13" customHeight="1">
      <c r="B40" s="420" t="s">
        <v>545</v>
      </c>
      <c r="C40" s="421"/>
      <c r="D40" s="421"/>
      <c r="E40" s="421"/>
      <c r="F40" s="421"/>
      <c r="G40" s="421"/>
      <c r="H40" s="421"/>
      <c r="I40" s="421"/>
      <c r="J40" s="422"/>
      <c r="K40" s="406"/>
    </row>
    <row r="41" spans="2:11" s="170" customFormat="1">
      <c r="B41" s="806" t="s">
        <v>538</v>
      </c>
      <c r="C41" s="955" t="s">
        <v>547</v>
      </c>
      <c r="D41" s="956"/>
      <c r="E41" s="956"/>
      <c r="F41" s="956"/>
      <c r="G41" s="956"/>
      <c r="H41" s="957"/>
      <c r="I41" s="958" t="s">
        <v>540</v>
      </c>
      <c r="J41" s="422"/>
      <c r="K41" s="406"/>
    </row>
    <row r="42" spans="2:11" s="170" customFormat="1">
      <c r="B42" s="807"/>
      <c r="C42" s="423" t="s">
        <v>541</v>
      </c>
      <c r="D42" s="423" t="s">
        <v>336</v>
      </c>
      <c r="E42" s="423" t="s">
        <v>337</v>
      </c>
      <c r="F42" s="423" t="s">
        <v>338</v>
      </c>
      <c r="G42" s="423" t="s">
        <v>546</v>
      </c>
      <c r="H42" s="423" t="s">
        <v>172</v>
      </c>
      <c r="I42" s="959"/>
      <c r="J42" s="422"/>
      <c r="K42" s="406"/>
    </row>
    <row r="43" spans="2:11" s="170" customFormat="1">
      <c r="B43" s="425" t="s">
        <v>543</v>
      </c>
      <c r="C43" s="414">
        <v>38643250</v>
      </c>
      <c r="D43" s="414">
        <v>6581065</v>
      </c>
      <c r="E43" s="414">
        <v>5199121</v>
      </c>
      <c r="F43" s="414">
        <v>2359208</v>
      </c>
      <c r="G43" s="414">
        <v>1394707</v>
      </c>
      <c r="H43" s="414">
        <v>2689770</v>
      </c>
      <c r="I43" s="414">
        <v>56867121</v>
      </c>
      <c r="J43" s="422"/>
      <c r="K43" s="406"/>
    </row>
    <row r="44" spans="2:11" s="170" customFormat="1">
      <c r="B44" s="425" t="s">
        <v>544</v>
      </c>
      <c r="C44" s="414">
        <v>18154680</v>
      </c>
      <c r="D44" s="414">
        <v>2848039</v>
      </c>
      <c r="E44" s="414">
        <v>1262389</v>
      </c>
      <c r="F44" s="414">
        <v>893070</v>
      </c>
      <c r="G44" s="414">
        <v>759007</v>
      </c>
      <c r="H44" s="414">
        <v>1943858</v>
      </c>
      <c r="I44" s="414">
        <v>25861043</v>
      </c>
      <c r="J44" s="422"/>
      <c r="K44" s="406"/>
    </row>
    <row r="45" spans="2:11" s="170" customFormat="1">
      <c r="B45" s="425" t="s">
        <v>51</v>
      </c>
      <c r="C45" s="414">
        <v>5760227</v>
      </c>
      <c r="D45" s="414">
        <v>2643911</v>
      </c>
      <c r="E45" s="414">
        <v>2117021</v>
      </c>
      <c r="F45" s="414">
        <v>1070186</v>
      </c>
      <c r="G45" s="414">
        <v>385392</v>
      </c>
      <c r="H45" s="414">
        <v>2537258</v>
      </c>
      <c r="I45" s="414">
        <v>14513995</v>
      </c>
      <c r="J45" s="422"/>
      <c r="K45" s="406"/>
    </row>
    <row r="46" spans="2:11" s="170" customFormat="1">
      <c r="B46" s="198" t="s">
        <v>540</v>
      </c>
      <c r="C46" s="198">
        <v>62558157</v>
      </c>
      <c r="D46" s="198">
        <v>12073015</v>
      </c>
      <c r="E46" s="198">
        <v>8578531</v>
      </c>
      <c r="F46" s="198">
        <v>4322464</v>
      </c>
      <c r="G46" s="198">
        <v>2539106</v>
      </c>
      <c r="H46" s="198">
        <v>7170886</v>
      </c>
      <c r="I46" s="198">
        <v>97242159</v>
      </c>
      <c r="J46" s="426"/>
      <c r="K46" s="406"/>
    </row>
    <row r="47" spans="2:11" s="170" customFormat="1"/>
  </sheetData>
  <mergeCells count="18">
    <mergeCell ref="B4:B7"/>
    <mergeCell ref="C4:F4"/>
    <mergeCell ref="C5:D5"/>
    <mergeCell ref="E5:F5"/>
    <mergeCell ref="B15:B16"/>
    <mergeCell ref="C15:H15"/>
    <mergeCell ref="B41:B42"/>
    <mergeCell ref="C41:H41"/>
    <mergeCell ref="I41:I42"/>
    <mergeCell ref="I15:I16"/>
    <mergeCell ref="J15:J16"/>
    <mergeCell ref="B23:B24"/>
    <mergeCell ref="C23:H23"/>
    <mergeCell ref="I23:I24"/>
    <mergeCell ref="B33:B34"/>
    <mergeCell ref="C33:H33"/>
    <mergeCell ref="I33:I34"/>
    <mergeCell ref="J33:J34"/>
  </mergeCells>
  <pageMargins left="0.75" right="0.75" top="1" bottom="1" header="0" footer="0"/>
  <pageSetup paperSize="9" scale="4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7764-44D7-4FDA-BF69-8C845EDD146C}">
  <sheetPr>
    <pageSetUpPr fitToPage="1"/>
  </sheetPr>
  <dimension ref="B1:H54"/>
  <sheetViews>
    <sheetView showGridLines="0" topLeftCell="A39" zoomScale="110" zoomScaleNormal="110" workbookViewId="0">
      <selection activeCell="D10" sqref="D10"/>
    </sheetView>
  </sheetViews>
  <sheetFormatPr baseColWidth="10" defaultColWidth="11.453125" defaultRowHeight="13"/>
  <cols>
    <col min="1" max="1" width="1.7265625" style="49" customWidth="1"/>
    <col min="2" max="2" width="34" style="49" customWidth="1"/>
    <col min="3" max="4" width="16.453125" style="49" customWidth="1"/>
    <col min="5" max="6" width="15.453125" style="49" bestFit="1" customWidth="1"/>
    <col min="7" max="7" width="11.90625" style="49" bestFit="1" customWidth="1"/>
    <col min="8" max="8" width="12.1796875" style="49" bestFit="1" customWidth="1"/>
    <col min="9" max="13" width="4.81640625" style="49" bestFit="1" customWidth="1"/>
    <col min="14" max="16384" width="11.453125" style="49"/>
  </cols>
  <sheetData>
    <row r="1" spans="2:8" ht="6" customHeight="1"/>
    <row r="2" spans="2:8" ht="18.5">
      <c r="B2" s="127" t="s">
        <v>1092</v>
      </c>
      <c r="C2" s="443"/>
      <c r="F2" s="346"/>
      <c r="G2" s="346"/>
    </row>
    <row r="3" spans="2:8" ht="6" customHeight="1"/>
    <row r="4" spans="2:8" s="52" customFormat="1">
      <c r="B4" s="865" t="s">
        <v>91</v>
      </c>
      <c r="C4" s="908" t="s">
        <v>90</v>
      </c>
      <c r="D4" s="909"/>
      <c r="E4" s="909"/>
      <c r="F4" s="907"/>
    </row>
    <row r="5" spans="2:8" s="52" customFormat="1">
      <c r="B5" s="866"/>
      <c r="C5" s="908" t="s">
        <v>419</v>
      </c>
      <c r="D5" s="907"/>
      <c r="E5" s="908" t="s">
        <v>89</v>
      </c>
      <c r="F5" s="907"/>
    </row>
    <row r="6" spans="2:8" s="52" customFormat="1">
      <c r="B6" s="866"/>
      <c r="C6" s="192">
        <v>45382</v>
      </c>
      <c r="D6" s="192">
        <v>45291</v>
      </c>
      <c r="E6" s="192">
        <v>45382</v>
      </c>
      <c r="F6" s="192">
        <v>45291</v>
      </c>
    </row>
    <row r="7" spans="2:8" s="52" customFormat="1">
      <c r="B7" s="840"/>
      <c r="C7" s="58" t="s">
        <v>150</v>
      </c>
      <c r="D7" s="58" t="s">
        <v>150</v>
      </c>
      <c r="E7" s="58" t="s">
        <v>150</v>
      </c>
      <c r="F7" s="58" t="s">
        <v>150</v>
      </c>
    </row>
    <row r="8" spans="2:8">
      <c r="B8" s="427" t="s">
        <v>993</v>
      </c>
      <c r="C8" s="65">
        <v>18287874</v>
      </c>
      <c r="D8" s="65">
        <v>16826672</v>
      </c>
      <c r="E8" s="65">
        <v>51728175</v>
      </c>
      <c r="F8" s="65">
        <v>48070186</v>
      </c>
    </row>
    <row r="9" spans="2:8">
      <c r="B9" s="395" t="s">
        <v>377</v>
      </c>
      <c r="C9" s="69">
        <f>+C8</f>
        <v>18287874</v>
      </c>
      <c r="D9" s="69">
        <f t="shared" ref="D9:F9" si="0">+D8</f>
        <v>16826672</v>
      </c>
      <c r="E9" s="69">
        <f t="shared" si="0"/>
        <v>51728175</v>
      </c>
      <c r="F9" s="69">
        <f t="shared" si="0"/>
        <v>48070186</v>
      </c>
    </row>
    <row r="11" spans="2:8" s="170" customFormat="1">
      <c r="B11" s="428"/>
      <c r="C11" s="962" t="s">
        <v>832</v>
      </c>
      <c r="D11" s="967"/>
      <c r="E11" s="967"/>
      <c r="F11" s="963"/>
      <c r="G11" s="962" t="s">
        <v>833</v>
      </c>
      <c r="H11" s="963"/>
    </row>
    <row r="12" spans="2:8" s="170" customFormat="1">
      <c r="B12" s="429"/>
      <c r="C12" s="430" t="s">
        <v>834</v>
      </c>
      <c r="D12" s="430" t="s">
        <v>835</v>
      </c>
      <c r="E12" s="430" t="s">
        <v>836</v>
      </c>
      <c r="F12" s="431" t="s">
        <v>50</v>
      </c>
      <c r="G12" s="430" t="s">
        <v>298</v>
      </c>
      <c r="H12" s="431" t="s">
        <v>46</v>
      </c>
    </row>
    <row r="13" spans="2:8" s="170" customFormat="1">
      <c r="B13" s="424"/>
      <c r="C13" s="432" t="s">
        <v>150</v>
      </c>
      <c r="D13" s="432" t="s">
        <v>150</v>
      </c>
      <c r="E13" s="432" t="s">
        <v>150</v>
      </c>
      <c r="F13" s="432" t="s">
        <v>150</v>
      </c>
      <c r="G13" s="432" t="s">
        <v>150</v>
      </c>
      <c r="H13" s="432" t="s">
        <v>150</v>
      </c>
    </row>
    <row r="14" spans="2:8" s="170" customFormat="1">
      <c r="B14" s="67" t="s">
        <v>1397</v>
      </c>
      <c r="C14" s="634">
        <v>18160087</v>
      </c>
      <c r="D14" s="634">
        <v>26665325</v>
      </c>
      <c r="E14" s="634">
        <v>25190637</v>
      </c>
      <c r="F14" s="634">
        <v>70016049</v>
      </c>
      <c r="G14" s="634">
        <v>18287874</v>
      </c>
      <c r="H14" s="634">
        <v>51728175</v>
      </c>
    </row>
    <row r="15" spans="2:8" s="170" customFormat="1">
      <c r="B15" s="67" t="s">
        <v>1398</v>
      </c>
      <c r="C15" s="634">
        <v>18220689</v>
      </c>
      <c r="D15" s="634">
        <v>25077877</v>
      </c>
      <c r="E15" s="634">
        <v>21598292</v>
      </c>
      <c r="F15" s="634">
        <v>64896858</v>
      </c>
      <c r="G15" s="634">
        <v>16826672</v>
      </c>
      <c r="H15" s="634">
        <v>48070186</v>
      </c>
    </row>
    <row r="16" spans="2:8" s="170" customFormat="1">
      <c r="B16" s="52"/>
      <c r="C16" s="49"/>
      <c r="D16" s="49"/>
      <c r="E16" s="49"/>
      <c r="F16" s="49"/>
      <c r="G16" s="49"/>
      <c r="H16" s="49"/>
    </row>
    <row r="17" spans="2:8" s="170" customFormat="1">
      <c r="B17" s="52"/>
      <c r="C17" s="52"/>
      <c r="D17" s="52"/>
      <c r="E17" s="52"/>
      <c r="F17" s="52"/>
      <c r="G17" s="289"/>
      <c r="H17" s="52"/>
    </row>
    <row r="18" spans="2:8" s="170" customFormat="1" ht="13" customHeight="1">
      <c r="B18" s="968" t="s">
        <v>837</v>
      </c>
      <c r="C18" s="971" t="s">
        <v>832</v>
      </c>
      <c r="D18" s="972"/>
      <c r="E18" s="52"/>
      <c r="F18" s="52"/>
      <c r="G18" s="289"/>
      <c r="H18" s="289"/>
    </row>
    <row r="19" spans="2:8" s="170" customFormat="1">
      <c r="B19" s="969"/>
      <c r="C19" s="433">
        <v>45382</v>
      </c>
      <c r="D19" s="434">
        <v>45291</v>
      </c>
      <c r="E19" s="52"/>
      <c r="F19" s="52"/>
      <c r="G19" s="289"/>
      <c r="H19" s="289"/>
    </row>
    <row r="20" spans="2:8" s="170" customFormat="1">
      <c r="B20" s="970"/>
      <c r="C20" s="436" t="s">
        <v>150</v>
      </c>
      <c r="D20" s="435" t="s">
        <v>150</v>
      </c>
      <c r="E20" s="52"/>
      <c r="F20" s="52"/>
      <c r="G20" s="52"/>
      <c r="H20" s="52"/>
    </row>
    <row r="21" spans="2:8" s="170" customFormat="1">
      <c r="B21" s="437" t="s">
        <v>140</v>
      </c>
      <c r="C21" s="438">
        <v>11753810</v>
      </c>
      <c r="D21" s="438">
        <v>12043776</v>
      </c>
      <c r="E21" s="52"/>
      <c r="F21" s="52"/>
      <c r="G21" s="52"/>
      <c r="H21" s="52"/>
    </row>
    <row r="22" spans="2:8" s="170" customFormat="1">
      <c r="B22" s="437" t="s">
        <v>39</v>
      </c>
      <c r="C22" s="438">
        <v>9037613</v>
      </c>
      <c r="D22" s="438">
        <v>8319325</v>
      </c>
      <c r="E22" s="52"/>
      <c r="F22" s="52"/>
      <c r="G22" s="52"/>
      <c r="H22" s="52"/>
    </row>
    <row r="23" spans="2:8" s="170" customFormat="1">
      <c r="B23" s="437" t="s">
        <v>122</v>
      </c>
      <c r="C23" s="438">
        <v>42690562</v>
      </c>
      <c r="D23" s="438">
        <v>39750861</v>
      </c>
      <c r="E23" s="52"/>
      <c r="F23" s="52"/>
      <c r="G23" s="52"/>
      <c r="H23" s="52"/>
    </row>
    <row r="24" spans="2:8" s="170" customFormat="1">
      <c r="B24" s="437" t="s">
        <v>305</v>
      </c>
      <c r="C24" s="438">
        <v>3054616</v>
      </c>
      <c r="D24" s="438">
        <v>3952781</v>
      </c>
      <c r="E24" s="52"/>
      <c r="F24" s="52"/>
      <c r="G24" s="52"/>
      <c r="H24" s="52"/>
    </row>
    <row r="25" spans="2:8" s="170" customFormat="1">
      <c r="B25" s="437" t="s">
        <v>121</v>
      </c>
      <c r="C25" s="438">
        <v>3479448</v>
      </c>
      <c r="D25" s="438">
        <v>830115</v>
      </c>
      <c r="E25" s="52"/>
      <c r="F25" s="52"/>
      <c r="G25" s="52"/>
      <c r="H25" s="52"/>
    </row>
    <row r="26" spans="2:8" s="170" customFormat="1">
      <c r="B26" s="304" t="s">
        <v>838</v>
      </c>
      <c r="C26" s="439">
        <f>+SUM(C21:C25)</f>
        <v>70016049</v>
      </c>
      <c r="D26" s="439">
        <f>+SUM(D21:D25)</f>
        <v>64896858</v>
      </c>
      <c r="E26" s="49"/>
      <c r="F26" s="49"/>
      <c r="G26" s="52"/>
      <c r="H26" s="52"/>
    </row>
    <row r="28" spans="2:8" s="52" customFormat="1" ht="30" customHeight="1">
      <c r="B28" s="973" t="s">
        <v>91</v>
      </c>
      <c r="C28" s="199" t="s">
        <v>124</v>
      </c>
      <c r="D28" s="199" t="s">
        <v>50</v>
      </c>
    </row>
    <row r="29" spans="2:8" s="52" customFormat="1" ht="12.75" customHeight="1">
      <c r="B29" s="973"/>
      <c r="C29" s="378" t="s">
        <v>150</v>
      </c>
      <c r="D29" s="378" t="s">
        <v>150</v>
      </c>
    </row>
    <row r="30" spans="2:8">
      <c r="B30" s="440" t="s">
        <v>1293</v>
      </c>
      <c r="C30" s="69">
        <v>64896858</v>
      </c>
      <c r="D30" s="69">
        <v>66962623</v>
      </c>
    </row>
    <row r="31" spans="2:8">
      <c r="B31" s="964" t="s">
        <v>92</v>
      </c>
      <c r="C31" s="965"/>
      <c r="D31" s="966"/>
    </row>
    <row r="32" spans="2:8">
      <c r="B32" s="370" t="s">
        <v>93</v>
      </c>
      <c r="C32" s="65">
        <v>4122395</v>
      </c>
      <c r="D32" s="65">
        <f>+C32</f>
        <v>4122395</v>
      </c>
    </row>
    <row r="33" spans="2:4">
      <c r="B33" s="370" t="s">
        <v>483</v>
      </c>
      <c r="C33" s="65">
        <v>-1296246</v>
      </c>
      <c r="D33" s="65">
        <f t="shared" ref="D33:D36" si="1">+C33</f>
        <v>-1296246</v>
      </c>
    </row>
    <row r="34" spans="2:4">
      <c r="B34" s="370" t="s">
        <v>484</v>
      </c>
      <c r="C34" s="65">
        <v>-239239</v>
      </c>
      <c r="D34" s="65">
        <f t="shared" si="1"/>
        <v>-239239</v>
      </c>
    </row>
    <row r="35" spans="2:4">
      <c r="B35" s="370" t="s">
        <v>486</v>
      </c>
      <c r="C35" s="65">
        <v>-1768289</v>
      </c>
      <c r="D35" s="65">
        <f t="shared" si="1"/>
        <v>-1768289</v>
      </c>
    </row>
    <row r="36" spans="2:4">
      <c r="B36" s="370" t="s">
        <v>485</v>
      </c>
      <c r="C36" s="65">
        <v>4300570</v>
      </c>
      <c r="D36" s="65">
        <f t="shared" si="1"/>
        <v>4300570</v>
      </c>
    </row>
    <row r="37" spans="2:4">
      <c r="B37" s="395" t="s">
        <v>487</v>
      </c>
      <c r="C37" s="69">
        <f>+SUM(C32:C36)</f>
        <v>5119191</v>
      </c>
      <c r="D37" s="69">
        <f>+C37</f>
        <v>5119191</v>
      </c>
    </row>
    <row r="38" spans="2:4" ht="8.15" customHeight="1">
      <c r="B38" s="441"/>
      <c r="C38" s="442"/>
      <c r="D38" s="442"/>
    </row>
    <row r="39" spans="2:4" ht="18" customHeight="1">
      <c r="B39" s="395" t="s">
        <v>1399</v>
      </c>
      <c r="C39" s="69">
        <v>70016049</v>
      </c>
      <c r="D39" s="69">
        <f>+C39</f>
        <v>70016049</v>
      </c>
    </row>
    <row r="40" spans="2:4" ht="7.9" customHeight="1"/>
    <row r="41" spans="2:4" s="52" customFormat="1" ht="30" customHeight="1">
      <c r="B41" s="973" t="s">
        <v>91</v>
      </c>
      <c r="C41" s="199" t="s">
        <v>124</v>
      </c>
      <c r="D41" s="199" t="s">
        <v>50</v>
      </c>
    </row>
    <row r="42" spans="2:4" s="52" customFormat="1">
      <c r="B42" s="973"/>
      <c r="C42" s="378" t="s">
        <v>150</v>
      </c>
      <c r="D42" s="378" t="s">
        <v>150</v>
      </c>
    </row>
    <row r="43" spans="2:4">
      <c r="B43" s="440" t="s">
        <v>1166</v>
      </c>
      <c r="C43" s="69">
        <v>66962623</v>
      </c>
      <c r="D43" s="69">
        <v>51620486</v>
      </c>
    </row>
    <row r="44" spans="2:4">
      <c r="B44" s="964" t="s">
        <v>92</v>
      </c>
      <c r="C44" s="965"/>
      <c r="D44" s="966"/>
    </row>
    <row r="45" spans="2:4">
      <c r="B45" s="370" t="s">
        <v>93</v>
      </c>
      <c r="C45" s="65">
        <v>12815456</v>
      </c>
      <c r="D45" s="65">
        <f>+C45</f>
        <v>12815456</v>
      </c>
    </row>
    <row r="46" spans="2:4">
      <c r="B46" s="370" t="s">
        <v>483</v>
      </c>
      <c r="C46" s="65">
        <v>-8837538</v>
      </c>
      <c r="D46" s="65">
        <f t="shared" ref="D46:D49" si="2">+C46</f>
        <v>-8837538</v>
      </c>
    </row>
    <row r="47" spans="2:4">
      <c r="B47" s="370" t="s">
        <v>484</v>
      </c>
      <c r="C47" s="65">
        <v>-2595229</v>
      </c>
      <c r="D47" s="65">
        <f t="shared" si="2"/>
        <v>-2595229</v>
      </c>
    </row>
    <row r="48" spans="2:4">
      <c r="B48" s="370" t="s">
        <v>486</v>
      </c>
      <c r="C48" s="65">
        <v>-552816</v>
      </c>
      <c r="D48" s="65">
        <f t="shared" si="2"/>
        <v>-552816</v>
      </c>
    </row>
    <row r="49" spans="2:8">
      <c r="B49" s="370" t="s">
        <v>485</v>
      </c>
      <c r="C49" s="65">
        <v>-2895638</v>
      </c>
      <c r="D49" s="65">
        <f t="shared" si="2"/>
        <v>-2895638</v>
      </c>
    </row>
    <row r="50" spans="2:8">
      <c r="B50" s="395" t="s">
        <v>487</v>
      </c>
      <c r="C50" s="69">
        <f>+SUM(C45:C49)</f>
        <v>-2065765</v>
      </c>
      <c r="D50" s="69">
        <f>+C50</f>
        <v>-2065765</v>
      </c>
    </row>
    <row r="51" spans="2:8" ht="8.15" customHeight="1">
      <c r="B51" s="441"/>
      <c r="C51" s="442"/>
      <c r="D51" s="442"/>
    </row>
    <row r="52" spans="2:8" ht="26">
      <c r="B52" s="395" t="s">
        <v>1220</v>
      </c>
      <c r="C52" s="69">
        <v>64896858</v>
      </c>
      <c r="D52" s="69">
        <v>64896858</v>
      </c>
    </row>
    <row r="54" spans="2:8" s="170" customFormat="1">
      <c r="B54" s="52"/>
      <c r="C54" s="52"/>
      <c r="D54" s="52"/>
      <c r="E54" s="52"/>
      <c r="F54" s="52"/>
      <c r="G54" s="289"/>
      <c r="H54" s="52"/>
    </row>
  </sheetData>
  <mergeCells count="12">
    <mergeCell ref="G11:H11"/>
    <mergeCell ref="B44:D44"/>
    <mergeCell ref="B4:B7"/>
    <mergeCell ref="C4:F4"/>
    <mergeCell ref="C5:D5"/>
    <mergeCell ref="E5:F5"/>
    <mergeCell ref="C11:F11"/>
    <mergeCell ref="B18:B20"/>
    <mergeCell ref="C18:D18"/>
    <mergeCell ref="B28:B29"/>
    <mergeCell ref="B31:D31"/>
    <mergeCell ref="B41:B42"/>
  </mergeCells>
  <pageMargins left="0.75" right="0.75" top="1" bottom="1" header="0" footer="0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4181-D51A-4344-82A0-69863E763FB1}">
  <sheetPr>
    <pageSetUpPr fitToPage="1"/>
  </sheetPr>
  <dimension ref="A1:J32"/>
  <sheetViews>
    <sheetView showGridLines="0" zoomScale="145" zoomScaleNormal="145" workbookViewId="0">
      <selection activeCell="C8" sqref="C8"/>
    </sheetView>
  </sheetViews>
  <sheetFormatPr baseColWidth="10" defaultColWidth="11.453125" defaultRowHeight="13"/>
  <cols>
    <col min="1" max="1" width="1.7265625" style="49" customWidth="1"/>
    <col min="2" max="2" width="41.54296875" style="49" bestFit="1" customWidth="1"/>
    <col min="3" max="4" width="14.54296875" style="49" customWidth="1"/>
    <col min="5" max="5" width="11.6328125" style="49" bestFit="1" customWidth="1"/>
    <col min="6" max="16384" width="11.453125" style="49"/>
  </cols>
  <sheetData>
    <row r="1" spans="2:4" ht="6" customHeight="1"/>
    <row r="2" spans="2:4" ht="18.5">
      <c r="B2" s="127" t="s">
        <v>1093</v>
      </c>
      <c r="C2" s="195"/>
    </row>
    <row r="3" spans="2:4" ht="6" customHeight="1"/>
    <row r="4" spans="2:4" s="52" customFormat="1">
      <c r="B4" s="268" t="s">
        <v>382</v>
      </c>
      <c r="C4" s="444">
        <v>45382</v>
      </c>
      <c r="D4" s="445">
        <v>45291</v>
      </c>
    </row>
    <row r="5" spans="2:4" s="52" customFormat="1">
      <c r="B5" s="221"/>
      <c r="C5" s="58" t="s">
        <v>150</v>
      </c>
      <c r="D5" s="58" t="s">
        <v>150</v>
      </c>
    </row>
    <row r="6" spans="2:4">
      <c r="B6" s="370" t="s">
        <v>285</v>
      </c>
      <c r="C6" s="65">
        <v>15191981</v>
      </c>
      <c r="D6" s="65">
        <v>15570403</v>
      </c>
    </row>
    <row r="7" spans="2:4">
      <c r="B7" s="370" t="s">
        <v>340</v>
      </c>
      <c r="C7" s="65">
        <v>20767352</v>
      </c>
      <c r="D7" s="65">
        <v>13583117</v>
      </c>
    </row>
    <row r="8" spans="2:4">
      <c r="B8" s="370" t="s">
        <v>916</v>
      </c>
      <c r="C8" s="65">
        <v>180904885</v>
      </c>
      <c r="D8" s="65">
        <v>180904885</v>
      </c>
    </row>
    <row r="9" spans="2:4">
      <c r="B9" s="370" t="s">
        <v>7</v>
      </c>
      <c r="C9" s="65">
        <v>32122350</v>
      </c>
      <c r="D9" s="65">
        <v>30447339</v>
      </c>
    </row>
    <row r="10" spans="2:4">
      <c r="B10" s="395" t="s">
        <v>187</v>
      </c>
      <c r="C10" s="69">
        <v>248986568</v>
      </c>
      <c r="D10" s="69">
        <v>240505744</v>
      </c>
    </row>
    <row r="11" spans="2:4">
      <c r="B11" s="370" t="s">
        <v>340</v>
      </c>
      <c r="C11" s="65">
        <v>19903909</v>
      </c>
      <c r="D11" s="65">
        <v>17719163</v>
      </c>
    </row>
    <row r="12" spans="2:4">
      <c r="B12" s="370" t="s">
        <v>303</v>
      </c>
      <c r="C12" s="65">
        <v>38114272</v>
      </c>
      <c r="D12" s="65">
        <v>35305463</v>
      </c>
    </row>
    <row r="13" spans="2:4">
      <c r="B13" s="370" t="s">
        <v>7</v>
      </c>
      <c r="C13" s="65">
        <v>25553123</v>
      </c>
      <c r="D13" s="65">
        <v>23002731</v>
      </c>
    </row>
    <row r="14" spans="2:4">
      <c r="B14" s="395" t="s">
        <v>197</v>
      </c>
      <c r="C14" s="69">
        <v>83571304</v>
      </c>
      <c r="D14" s="69">
        <v>76027357</v>
      </c>
    </row>
    <row r="15" spans="2:4" hidden="1">
      <c r="B15" s="370"/>
      <c r="C15" s="370">
        <v>13343734</v>
      </c>
      <c r="D15" s="65"/>
    </row>
    <row r="16" spans="2:4" ht="26" hidden="1">
      <c r="B16" s="395" t="s">
        <v>307</v>
      </c>
      <c r="C16" s="69">
        <v>58612992</v>
      </c>
      <c r="D16" s="69" t="e">
        <v>#REF!</v>
      </c>
    </row>
    <row r="17" spans="1:10" hidden="1">
      <c r="B17" s="370"/>
      <c r="C17" s="370"/>
      <c r="D17" s="65"/>
    </row>
    <row r="18" spans="1:10" hidden="1">
      <c r="B18" s="395" t="s">
        <v>498</v>
      </c>
      <c r="C18" s="69">
        <v>181892752</v>
      </c>
      <c r="D18" s="69" t="e">
        <v>#REF!</v>
      </c>
    </row>
    <row r="19" spans="1:10" hidden="1"/>
    <row r="20" spans="1:10">
      <c r="C20" s="398"/>
      <c r="D20" s="398"/>
    </row>
    <row r="21" spans="1:10">
      <c r="C21" s="398"/>
      <c r="D21" s="398"/>
    </row>
    <row r="22" spans="1:10">
      <c r="C22" s="398"/>
      <c r="D22" s="398"/>
    </row>
    <row r="23" spans="1:10">
      <c r="C23" s="398"/>
      <c r="D23" s="398"/>
    </row>
    <row r="24" spans="1:10">
      <c r="B24" s="394"/>
      <c r="C24" s="202"/>
      <c r="D24" s="202"/>
    </row>
    <row r="25" spans="1:10">
      <c r="B25" s="394"/>
      <c r="C25" s="202"/>
      <c r="D25" s="202"/>
    </row>
    <row r="26" spans="1:10">
      <c r="B26" s="446"/>
      <c r="C26" s="79"/>
      <c r="D26" s="79"/>
    </row>
    <row r="27" spans="1:10">
      <c r="B27" s="346"/>
      <c r="C27" s="79"/>
      <c r="D27" s="79"/>
    </row>
    <row r="28" spans="1:10">
      <c r="B28" s="346"/>
      <c r="C28" s="79"/>
      <c r="D28" s="79"/>
    </row>
    <row r="29" spans="1:10">
      <c r="B29" s="346"/>
      <c r="C29" s="346"/>
      <c r="D29" s="79"/>
    </row>
    <row r="30" spans="1:10">
      <c r="B30" s="346"/>
      <c r="C30" s="346"/>
      <c r="D30" s="79"/>
    </row>
    <row r="31" spans="1:10" s="448" customFormat="1">
      <c r="A31" s="49"/>
      <c r="B31" s="447"/>
      <c r="C31" s="105"/>
      <c r="D31" s="105"/>
      <c r="E31" s="49"/>
      <c r="F31" s="49"/>
      <c r="G31" s="49"/>
      <c r="H31" s="49"/>
      <c r="I31" s="49"/>
      <c r="J31" s="49"/>
    </row>
    <row r="32" spans="1:10" s="448" customFormat="1">
      <c r="A32" s="49"/>
      <c r="B32" s="49"/>
      <c r="C32" s="49"/>
      <c r="D32" s="49"/>
      <c r="E32" s="49"/>
      <c r="F32" s="49"/>
      <c r="G32" s="49"/>
      <c r="H32" s="49"/>
      <c r="I32" s="49"/>
      <c r="J32" s="49"/>
    </row>
  </sheetData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1"/>
  <sheetViews>
    <sheetView showGridLines="0" topLeftCell="A57" zoomScale="115" zoomScaleNormal="85" workbookViewId="0">
      <selection activeCell="B73" sqref="B73"/>
    </sheetView>
  </sheetViews>
  <sheetFormatPr baseColWidth="10" defaultColWidth="11.453125" defaultRowHeight="13"/>
  <cols>
    <col min="1" max="1" width="1" style="49" customWidth="1"/>
    <col min="2" max="2" width="60.7265625" style="49" customWidth="1"/>
    <col min="3" max="3" width="6.7265625" style="81" customWidth="1"/>
    <col min="4" max="5" width="16.7265625" style="49" customWidth="1"/>
    <col min="6" max="16384" width="11.453125" style="49"/>
  </cols>
  <sheetData>
    <row r="1" spans="2:11" ht="6" customHeight="1">
      <c r="B1" s="51"/>
      <c r="C1" s="73"/>
    </row>
    <row r="2" spans="2:11">
      <c r="B2" s="51" t="s">
        <v>1261</v>
      </c>
      <c r="C2" s="73"/>
    </row>
    <row r="3" spans="2:11">
      <c r="B3" s="51" t="s">
        <v>999</v>
      </c>
      <c r="C3" s="73"/>
    </row>
    <row r="4" spans="2:11">
      <c r="B4" s="51" t="s">
        <v>1262</v>
      </c>
      <c r="C4" s="73"/>
      <c r="E4" s="77"/>
    </row>
    <row r="5" spans="2:11">
      <c r="B5" s="51" t="s">
        <v>284</v>
      </c>
      <c r="D5" s="77"/>
      <c r="E5" s="77"/>
    </row>
    <row r="6" spans="2:11">
      <c r="D6" s="73"/>
      <c r="E6" s="51"/>
    </row>
    <row r="7" spans="2:11" s="52" customFormat="1">
      <c r="B7" s="53" t="s">
        <v>1007</v>
      </c>
      <c r="C7" s="82" t="s">
        <v>151</v>
      </c>
      <c r="D7" s="55" t="s">
        <v>1263</v>
      </c>
      <c r="E7" s="83" t="s">
        <v>1163</v>
      </c>
      <c r="G7"/>
      <c r="H7"/>
      <c r="I7"/>
      <c r="J7"/>
      <c r="K7"/>
    </row>
    <row r="8" spans="2:11" s="52" customFormat="1">
      <c r="B8" s="84"/>
      <c r="C8" s="85"/>
      <c r="D8" s="86">
        <v>45382</v>
      </c>
      <c r="E8" s="86">
        <v>45016</v>
      </c>
      <c r="G8"/>
      <c r="H8"/>
      <c r="I8"/>
      <c r="J8"/>
      <c r="K8"/>
    </row>
    <row r="9" spans="2:11" s="52" customFormat="1">
      <c r="B9" s="56"/>
      <c r="C9" s="87"/>
      <c r="D9" s="58" t="s">
        <v>150</v>
      </c>
      <c r="E9" s="58" t="s">
        <v>150</v>
      </c>
      <c r="G9"/>
      <c r="H9"/>
      <c r="I9"/>
      <c r="J9"/>
      <c r="K9"/>
    </row>
    <row r="10" spans="2:11">
      <c r="B10" s="63" t="s">
        <v>460</v>
      </c>
      <c r="C10" s="88">
        <v>24</v>
      </c>
      <c r="D10" s="65">
        <v>3938069983</v>
      </c>
      <c r="E10" s="65">
        <v>3503183757</v>
      </c>
      <c r="G10"/>
      <c r="H10"/>
      <c r="I10"/>
      <c r="J10"/>
      <c r="K10"/>
    </row>
    <row r="11" spans="2:11">
      <c r="B11" s="63" t="s">
        <v>867</v>
      </c>
      <c r="C11" s="89">
        <v>25</v>
      </c>
      <c r="D11" s="65">
        <v>-2785515432</v>
      </c>
      <c r="E11" s="65">
        <v>-2487492990</v>
      </c>
      <c r="G11"/>
      <c r="H11"/>
      <c r="I11"/>
      <c r="J11"/>
      <c r="K11"/>
    </row>
    <row r="12" spans="2:11">
      <c r="B12" s="67" t="s">
        <v>1008</v>
      </c>
      <c r="C12" s="90"/>
      <c r="D12" s="69">
        <v>1152554551</v>
      </c>
      <c r="E12" s="69">
        <v>1015690767</v>
      </c>
      <c r="G12"/>
      <c r="H12"/>
      <c r="I12"/>
      <c r="J12"/>
      <c r="K12"/>
    </row>
    <row r="13" spans="2:11">
      <c r="B13" s="63" t="s">
        <v>10</v>
      </c>
      <c r="C13" s="89">
        <v>25</v>
      </c>
      <c r="D13" s="65">
        <v>23049427</v>
      </c>
      <c r="E13" s="65">
        <v>8518912</v>
      </c>
      <c r="G13"/>
      <c r="H13"/>
      <c r="I13"/>
      <c r="J13"/>
      <c r="K13"/>
    </row>
    <row r="14" spans="2:11">
      <c r="B14" s="91" t="s">
        <v>461</v>
      </c>
      <c r="C14" s="89">
        <v>25</v>
      </c>
      <c r="D14" s="65">
        <v>-25158246</v>
      </c>
      <c r="E14" s="65">
        <v>-23032778</v>
      </c>
      <c r="G14"/>
      <c r="H14"/>
      <c r="I14"/>
      <c r="J14"/>
      <c r="K14"/>
    </row>
    <row r="15" spans="2:11">
      <c r="B15" s="91" t="s">
        <v>347</v>
      </c>
      <c r="C15" s="89">
        <v>25</v>
      </c>
      <c r="D15" s="65">
        <v>-849656435</v>
      </c>
      <c r="E15" s="65">
        <v>-727687119</v>
      </c>
      <c r="G15"/>
      <c r="H15"/>
      <c r="I15"/>
      <c r="J15"/>
      <c r="K15"/>
    </row>
    <row r="16" spans="2:11">
      <c r="B16" s="91" t="s">
        <v>47</v>
      </c>
      <c r="C16" s="89">
        <v>25</v>
      </c>
      <c r="D16" s="65">
        <v>-41866075</v>
      </c>
      <c r="E16" s="65">
        <v>-37577278</v>
      </c>
      <c r="G16"/>
      <c r="H16"/>
      <c r="I16"/>
      <c r="J16"/>
      <c r="K16"/>
    </row>
    <row r="17" spans="1:11">
      <c r="B17" s="91" t="s">
        <v>1009</v>
      </c>
      <c r="C17" s="89">
        <v>25</v>
      </c>
      <c r="D17" s="65">
        <v>-12566246</v>
      </c>
      <c r="E17" s="65">
        <v>6236603</v>
      </c>
      <c r="G17"/>
      <c r="H17"/>
      <c r="I17"/>
      <c r="J17"/>
      <c r="K17"/>
    </row>
    <row r="18" spans="1:11">
      <c r="B18" s="67" t="s">
        <v>1010</v>
      </c>
      <c r="C18" s="92"/>
      <c r="D18" s="69">
        <v>246356976</v>
      </c>
      <c r="E18" s="69">
        <v>242149107</v>
      </c>
      <c r="G18"/>
      <c r="H18"/>
      <c r="I18"/>
      <c r="J18"/>
      <c r="K18"/>
    </row>
    <row r="19" spans="1:11">
      <c r="B19" s="91" t="s">
        <v>315</v>
      </c>
      <c r="C19" s="89">
        <v>25</v>
      </c>
      <c r="D19" s="65">
        <v>6218413</v>
      </c>
      <c r="E19" s="65">
        <v>4602195</v>
      </c>
      <c r="G19"/>
      <c r="H19"/>
      <c r="I19"/>
      <c r="J19"/>
      <c r="K19"/>
    </row>
    <row r="20" spans="1:11">
      <c r="A20" s="93"/>
      <c r="B20" s="91" t="s">
        <v>1011</v>
      </c>
      <c r="C20" s="89">
        <v>25</v>
      </c>
      <c r="D20" s="65">
        <v>-119166162</v>
      </c>
      <c r="E20" s="65">
        <v>-79567129</v>
      </c>
      <c r="G20"/>
      <c r="H20"/>
      <c r="I20"/>
      <c r="J20"/>
      <c r="K20"/>
    </row>
    <row r="21" spans="1:11" s="95" customFormat="1" ht="26">
      <c r="A21" s="94"/>
      <c r="B21" s="91" t="s">
        <v>1012</v>
      </c>
      <c r="C21" s="88">
        <v>11</v>
      </c>
      <c r="D21" s="65">
        <v>-3117284</v>
      </c>
      <c r="E21" s="65">
        <v>-8070481</v>
      </c>
      <c r="G21"/>
      <c r="H21"/>
      <c r="I21"/>
      <c r="J21"/>
      <c r="K21"/>
    </row>
    <row r="22" spans="1:11">
      <c r="B22" s="91" t="s">
        <v>436</v>
      </c>
      <c r="C22" s="89">
        <v>25</v>
      </c>
      <c r="D22" s="65">
        <v>-65437177</v>
      </c>
      <c r="E22" s="65">
        <v>-1435480</v>
      </c>
      <c r="G22"/>
      <c r="H22"/>
      <c r="I22"/>
      <c r="J22"/>
      <c r="K22"/>
    </row>
    <row r="23" spans="1:11">
      <c r="B23" s="91" t="s">
        <v>1013</v>
      </c>
      <c r="C23" s="89">
        <v>25</v>
      </c>
      <c r="D23" s="65">
        <v>46184245</v>
      </c>
      <c r="E23" s="65">
        <v>-5040735</v>
      </c>
      <c r="G23"/>
      <c r="H23"/>
      <c r="I23"/>
      <c r="J23"/>
      <c r="K23"/>
    </row>
    <row r="24" spans="1:11">
      <c r="B24" s="67" t="s">
        <v>1014</v>
      </c>
      <c r="C24" s="90"/>
      <c r="D24" s="69">
        <v>111039011</v>
      </c>
      <c r="E24" s="69">
        <v>152637477</v>
      </c>
      <c r="G24"/>
      <c r="H24"/>
      <c r="I24"/>
      <c r="J24"/>
      <c r="K24"/>
    </row>
    <row r="25" spans="1:11">
      <c r="B25" s="91" t="s">
        <v>1015</v>
      </c>
      <c r="C25" s="89">
        <v>26</v>
      </c>
      <c r="D25" s="65">
        <v>-111640174</v>
      </c>
      <c r="E25" s="65">
        <v>-76756893</v>
      </c>
      <c r="G25"/>
      <c r="H25"/>
      <c r="I25"/>
      <c r="J25"/>
      <c r="K25"/>
    </row>
    <row r="26" spans="1:11">
      <c r="B26" s="67" t="s">
        <v>489</v>
      </c>
      <c r="C26" s="90"/>
      <c r="D26" s="69">
        <v>-601163</v>
      </c>
      <c r="E26" s="69">
        <v>75880584</v>
      </c>
      <c r="G26"/>
      <c r="H26"/>
      <c r="I26"/>
      <c r="J26"/>
      <c r="K26"/>
    </row>
    <row r="27" spans="1:11">
      <c r="B27" s="67" t="s">
        <v>341</v>
      </c>
      <c r="C27" s="90"/>
      <c r="D27" s="69">
        <f>+D26</f>
        <v>-601163</v>
      </c>
      <c r="E27" s="69">
        <f t="shared" ref="E27" si="0">+E26</f>
        <v>75880584</v>
      </c>
      <c r="G27"/>
      <c r="H27"/>
      <c r="I27"/>
      <c r="J27"/>
      <c r="K27"/>
    </row>
    <row r="28" spans="1:11" s="96" customFormat="1" ht="6" customHeight="1">
      <c r="B28" s="97"/>
      <c r="C28" s="98"/>
      <c r="D28" s="99"/>
      <c r="E28" s="99"/>
      <c r="G28"/>
      <c r="H28"/>
      <c r="I28"/>
      <c r="J28"/>
      <c r="K28"/>
    </row>
    <row r="29" spans="1:11" s="96" customFormat="1">
      <c r="B29" s="67" t="s">
        <v>1016</v>
      </c>
      <c r="C29" s="90"/>
      <c r="D29" s="100"/>
      <c r="E29" s="100"/>
      <c r="G29"/>
      <c r="H29"/>
      <c r="I29"/>
      <c r="J29"/>
      <c r="K29"/>
    </row>
    <row r="30" spans="1:11">
      <c r="B30" s="63" t="s">
        <v>318</v>
      </c>
      <c r="C30" s="89"/>
      <c r="D30" s="65">
        <v>-22620481</v>
      </c>
      <c r="E30" s="65">
        <v>60367226</v>
      </c>
      <c r="G30"/>
      <c r="H30"/>
      <c r="I30"/>
      <c r="J30"/>
      <c r="K30"/>
    </row>
    <row r="31" spans="1:11">
      <c r="B31" s="63" t="s">
        <v>319</v>
      </c>
      <c r="C31" s="101">
        <v>23</v>
      </c>
      <c r="D31" s="65">
        <v>22019318</v>
      </c>
      <c r="E31" s="65">
        <v>15513358</v>
      </c>
      <c r="G31"/>
      <c r="H31"/>
      <c r="I31"/>
      <c r="J31"/>
      <c r="K31"/>
    </row>
    <row r="32" spans="1:11">
      <c r="B32" s="67" t="s">
        <v>341</v>
      </c>
      <c r="C32" s="90"/>
      <c r="D32" s="69">
        <f>+D30+D31</f>
        <v>-601163</v>
      </c>
      <c r="E32" s="69">
        <f t="shared" ref="E32" si="1">+E30+E31</f>
        <v>75880584</v>
      </c>
      <c r="G32"/>
      <c r="H32"/>
      <c r="I32"/>
      <c r="J32"/>
      <c r="K32"/>
    </row>
    <row r="33" spans="2:11" s="96" customFormat="1" ht="9" customHeight="1">
      <c r="B33" s="97"/>
      <c r="C33" s="98"/>
      <c r="D33" s="99"/>
      <c r="E33" s="99"/>
      <c r="G33"/>
      <c r="H33"/>
      <c r="I33"/>
      <c r="J33"/>
      <c r="K33"/>
    </row>
    <row r="34" spans="2:11" ht="12.75" customHeight="1">
      <c r="B34" s="67" t="s">
        <v>917</v>
      </c>
      <c r="C34" s="90"/>
      <c r="D34" s="90"/>
      <c r="E34" s="90"/>
      <c r="G34"/>
      <c r="H34"/>
      <c r="I34"/>
      <c r="J34"/>
      <c r="K34"/>
    </row>
    <row r="35" spans="2:11">
      <c r="B35" s="67" t="s">
        <v>918</v>
      </c>
      <c r="C35" s="90"/>
      <c r="D35" s="90"/>
      <c r="E35" s="90"/>
      <c r="G35"/>
      <c r="H35"/>
      <c r="I35"/>
      <c r="J35"/>
      <c r="K35"/>
    </row>
    <row r="36" spans="2:11" ht="12" customHeight="1">
      <c r="B36" s="102" t="s">
        <v>490</v>
      </c>
      <c r="C36" s="89">
        <v>27</v>
      </c>
      <c r="D36" s="103">
        <v>-8</v>
      </c>
      <c r="E36" s="103">
        <v>21.5</v>
      </c>
      <c r="G36"/>
      <c r="H36"/>
      <c r="I36"/>
      <c r="J36"/>
      <c r="K36"/>
    </row>
    <row r="37" spans="2:11">
      <c r="B37" s="67" t="s">
        <v>919</v>
      </c>
      <c r="C37" s="90"/>
      <c r="D37" s="104">
        <f>+D36</f>
        <v>-8</v>
      </c>
      <c r="E37" s="104">
        <f t="shared" ref="E37" si="2">+E36</f>
        <v>21.5</v>
      </c>
      <c r="G37"/>
      <c r="H37"/>
      <c r="I37"/>
      <c r="J37"/>
      <c r="K37"/>
    </row>
    <row r="38" spans="2:11" s="96" customFormat="1">
      <c r="B38" s="67" t="s">
        <v>920</v>
      </c>
      <c r="C38" s="90"/>
      <c r="D38" s="90"/>
      <c r="E38" s="90"/>
      <c r="G38"/>
      <c r="H38"/>
      <c r="I38"/>
      <c r="J38"/>
      <c r="K38"/>
    </row>
    <row r="39" spans="2:11" s="96" customFormat="1" ht="12" customHeight="1">
      <c r="B39" s="102" t="s">
        <v>442</v>
      </c>
      <c r="C39" s="89">
        <v>27</v>
      </c>
      <c r="D39" s="566">
        <v>-7.9</v>
      </c>
      <c r="E39" s="566">
        <v>21.5</v>
      </c>
      <c r="G39"/>
      <c r="H39"/>
      <c r="I39"/>
      <c r="J39"/>
      <c r="K39"/>
    </row>
    <row r="40" spans="2:11" s="96" customFormat="1">
      <c r="B40" s="67" t="s">
        <v>921</v>
      </c>
      <c r="C40" s="90"/>
      <c r="D40" s="104">
        <f>+D39</f>
        <v>-7.9</v>
      </c>
      <c r="E40" s="104">
        <f t="shared" ref="E40" si="3">+E39</f>
        <v>21.5</v>
      </c>
      <c r="G40"/>
      <c r="H40"/>
      <c r="I40"/>
      <c r="J40"/>
      <c r="K40"/>
    </row>
    <row r="41" spans="2:11" s="96" customFormat="1" ht="8.25" customHeight="1">
      <c r="D41" s="105"/>
      <c r="G41"/>
      <c r="H41"/>
      <c r="I41"/>
      <c r="J41"/>
      <c r="K41"/>
    </row>
    <row r="42" spans="2:11" s="96" customFormat="1" ht="8.25" customHeight="1">
      <c r="D42" s="105"/>
      <c r="G42"/>
      <c r="H42"/>
      <c r="I42"/>
      <c r="J42"/>
      <c r="K42"/>
    </row>
    <row r="43" spans="2:11" s="96" customFormat="1" ht="12.75" customHeight="1">
      <c r="B43" s="51" t="s">
        <v>1264</v>
      </c>
      <c r="C43" s="106"/>
      <c r="D43" s="106"/>
      <c r="E43" s="106"/>
    </row>
    <row r="44" spans="2:11" s="96" customFormat="1" ht="12.75" customHeight="1">
      <c r="B44" s="51" t="s">
        <v>1262</v>
      </c>
      <c r="C44" s="106"/>
      <c r="D44" s="106"/>
      <c r="E44" s="106"/>
    </row>
    <row r="45" spans="2:11" s="96" customFormat="1" ht="12.75" customHeight="1">
      <c r="B45" s="51" t="s">
        <v>284</v>
      </c>
      <c r="C45" s="106"/>
      <c r="D45" s="106"/>
      <c r="E45" s="106"/>
    </row>
    <row r="46" spans="2:11" s="96" customFormat="1" ht="12.75" customHeight="1">
      <c r="B46" s="106"/>
      <c r="C46" s="106"/>
      <c r="D46" s="106"/>
      <c r="E46" s="106"/>
    </row>
    <row r="47" spans="2:11" s="52" customFormat="1">
      <c r="B47" s="82" t="s">
        <v>922</v>
      </c>
      <c r="C47" s="53" t="s">
        <v>151</v>
      </c>
      <c r="D47" s="83" t="s">
        <v>1263</v>
      </c>
      <c r="E47" s="83" t="s">
        <v>1163</v>
      </c>
    </row>
    <row r="48" spans="2:11" s="52" customFormat="1">
      <c r="B48" s="85"/>
      <c r="C48" s="84"/>
      <c r="D48" s="86">
        <v>45382</v>
      </c>
      <c r="E48" s="86">
        <v>45016</v>
      </c>
    </row>
    <row r="49" spans="2:5" s="52" customFormat="1">
      <c r="B49" s="87"/>
      <c r="C49" s="56"/>
      <c r="D49" s="58" t="s">
        <v>150</v>
      </c>
      <c r="E49" s="58" t="s">
        <v>150</v>
      </c>
    </row>
    <row r="50" spans="2:5">
      <c r="B50" s="67" t="s">
        <v>341</v>
      </c>
      <c r="C50" s="90"/>
      <c r="D50" s="69">
        <v>-601163</v>
      </c>
      <c r="E50" s="69">
        <v>404748150</v>
      </c>
    </row>
    <row r="51" spans="2:5">
      <c r="B51" s="107" t="s">
        <v>923</v>
      </c>
      <c r="C51" s="108"/>
      <c r="D51" s="69"/>
      <c r="E51" s="69"/>
    </row>
    <row r="52" spans="2:5" ht="37.5" customHeight="1">
      <c r="B52" s="109" t="s">
        <v>924</v>
      </c>
      <c r="C52" s="69"/>
      <c r="D52" s="69"/>
      <c r="E52" s="69"/>
    </row>
    <row r="53" spans="2:5">
      <c r="B53" s="109" t="s">
        <v>925</v>
      </c>
      <c r="C53" s="69"/>
      <c r="D53" s="69"/>
      <c r="E53" s="69"/>
    </row>
    <row r="54" spans="2:5" ht="26.5" customHeight="1">
      <c r="B54" s="110" t="s">
        <v>926</v>
      </c>
      <c r="C54" s="88">
        <v>23</v>
      </c>
      <c r="D54" s="65">
        <v>719779193</v>
      </c>
      <c r="E54" s="65">
        <v>-191255012</v>
      </c>
    </row>
    <row r="55" spans="2:5" ht="26.5" customHeight="1">
      <c r="B55" s="109" t="s">
        <v>927</v>
      </c>
      <c r="C55" s="69"/>
      <c r="D55" s="69">
        <v>719779193</v>
      </c>
      <c r="E55" s="69">
        <v>-191255012</v>
      </c>
    </row>
    <row r="56" spans="2:5">
      <c r="B56" s="109" t="s">
        <v>928</v>
      </c>
      <c r="C56" s="69"/>
      <c r="D56" s="69"/>
      <c r="E56" s="69"/>
    </row>
    <row r="57" spans="2:5" ht="25.5" customHeight="1">
      <c r="B57" s="110" t="s">
        <v>929</v>
      </c>
      <c r="C57" s="89">
        <v>23</v>
      </c>
      <c r="D57" s="65">
        <v>-7682115</v>
      </c>
      <c r="E57" s="65">
        <v>16772384</v>
      </c>
    </row>
    <row r="58" spans="2:5" ht="27.75" customHeight="1">
      <c r="B58" s="109" t="s">
        <v>930</v>
      </c>
      <c r="C58" s="69"/>
      <c r="D58" s="69">
        <f>+D57</f>
        <v>-7682115</v>
      </c>
      <c r="E58" s="69">
        <f t="shared" ref="E58" si="4">+E57</f>
        <v>16772384</v>
      </c>
    </row>
    <row r="59" spans="2:5" ht="26.25" customHeight="1">
      <c r="B59" s="109" t="s">
        <v>931</v>
      </c>
      <c r="C59" s="69"/>
      <c r="D59" s="69">
        <v>712097078</v>
      </c>
      <c r="E59" s="69">
        <v>-174482628</v>
      </c>
    </row>
    <row r="60" spans="2:5">
      <c r="B60" s="67" t="s">
        <v>932</v>
      </c>
      <c r="C60" s="90"/>
      <c r="D60" s="69">
        <f>+D59</f>
        <v>712097078</v>
      </c>
      <c r="E60" s="69">
        <f t="shared" ref="E60" si="5">+E59</f>
        <v>-174482628</v>
      </c>
    </row>
    <row r="61" spans="2:5" ht="41.15" customHeight="1">
      <c r="B61" s="109" t="s">
        <v>933</v>
      </c>
      <c r="C61" s="90"/>
      <c r="D61" s="111"/>
      <c r="E61" s="111"/>
    </row>
    <row r="62" spans="2:5" ht="25.5" customHeight="1">
      <c r="B62" s="102" t="s">
        <v>934</v>
      </c>
      <c r="C62" s="89">
        <v>16</v>
      </c>
      <c r="D62" s="65">
        <v>2074171</v>
      </c>
      <c r="E62" s="65">
        <v>-4528544</v>
      </c>
    </row>
    <row r="63" spans="2:5" ht="40.15" customHeight="1">
      <c r="B63" s="109" t="s">
        <v>933</v>
      </c>
      <c r="C63" s="90"/>
      <c r="D63" s="69">
        <v>2074171</v>
      </c>
      <c r="E63" s="69">
        <v>-4528544</v>
      </c>
    </row>
    <row r="64" spans="2:5">
      <c r="B64" s="67" t="s">
        <v>935</v>
      </c>
      <c r="C64" s="90"/>
      <c r="D64" s="69">
        <v>714171249</v>
      </c>
      <c r="E64" s="69">
        <v>-179011172</v>
      </c>
    </row>
    <row r="65" spans="2:5">
      <c r="B65" s="67" t="s">
        <v>20</v>
      </c>
      <c r="C65" s="90"/>
      <c r="D65" s="69">
        <v>713570086</v>
      </c>
      <c r="E65" s="69">
        <v>-103130588</v>
      </c>
    </row>
    <row r="66" spans="2:5">
      <c r="B66" s="67" t="s">
        <v>936</v>
      </c>
      <c r="C66" s="90"/>
      <c r="D66" s="100"/>
      <c r="E66" s="100"/>
    </row>
    <row r="67" spans="2:5">
      <c r="B67" s="102" t="s">
        <v>937</v>
      </c>
      <c r="C67" s="89"/>
      <c r="D67" s="65">
        <v>682342983</v>
      </c>
      <c r="E67" s="65">
        <v>-114432496</v>
      </c>
    </row>
    <row r="68" spans="2:5">
      <c r="B68" s="102" t="s">
        <v>21</v>
      </c>
      <c r="C68" s="89"/>
      <c r="D68" s="65">
        <v>31227103</v>
      </c>
      <c r="E68" s="65">
        <v>11301908</v>
      </c>
    </row>
    <row r="69" spans="2:5">
      <c r="B69" s="67" t="s">
        <v>20</v>
      </c>
      <c r="C69" s="90"/>
      <c r="D69" s="69">
        <v>713570086</v>
      </c>
      <c r="E69" s="69">
        <v>-103130588</v>
      </c>
    </row>
    <row r="71" spans="2:5">
      <c r="D71" s="564">
        <v>0</v>
      </c>
      <c r="E71" s="564">
        <v>0</v>
      </c>
    </row>
  </sheetData>
  <dataConsolidate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4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991-816E-41AB-8F66-9AD865619AED}">
  <dimension ref="B1:D13"/>
  <sheetViews>
    <sheetView showGridLines="0" zoomScale="129" zoomScaleNormal="175" workbookViewId="0">
      <selection activeCell="G7" sqref="G7"/>
    </sheetView>
  </sheetViews>
  <sheetFormatPr baseColWidth="10" defaultColWidth="11.453125" defaultRowHeight="13"/>
  <cols>
    <col min="1" max="1" width="1.7265625" style="49" customWidth="1"/>
    <col min="2" max="2" width="39.54296875" style="49" customWidth="1"/>
    <col min="3" max="4" width="16.26953125" style="49" bestFit="1" customWidth="1"/>
    <col min="5" max="16384" width="11.453125" style="49"/>
  </cols>
  <sheetData>
    <row r="1" spans="2:4" ht="6" customHeight="1"/>
    <row r="2" spans="2:4" ht="18.5">
      <c r="B2" s="127" t="s">
        <v>1094</v>
      </c>
      <c r="C2" s="195"/>
    </row>
    <row r="3" spans="2:4" ht="6" customHeight="1"/>
    <row r="4" spans="2:4" s="52" customFormat="1">
      <c r="B4" s="217" t="s">
        <v>199</v>
      </c>
      <c r="C4" s="444">
        <v>45382</v>
      </c>
      <c r="D4" s="449">
        <v>45291</v>
      </c>
    </row>
    <row r="5" spans="2:4" s="52" customFormat="1">
      <c r="B5" s="221" t="s">
        <v>198</v>
      </c>
      <c r="C5" s="58" t="s">
        <v>150</v>
      </c>
      <c r="D5" s="58" t="s">
        <v>150</v>
      </c>
    </row>
    <row r="6" spans="2:4">
      <c r="B6" s="370" t="s">
        <v>173</v>
      </c>
      <c r="C6" s="65">
        <v>58926738</v>
      </c>
      <c r="D6" s="65">
        <v>66253908</v>
      </c>
    </row>
    <row r="7" spans="2:4">
      <c r="B7" s="370" t="s">
        <v>1221</v>
      </c>
      <c r="C7" s="65">
        <v>63508119</v>
      </c>
      <c r="D7" s="65">
        <v>65895215</v>
      </c>
    </row>
    <row r="8" spans="2:4">
      <c r="B8" s="370" t="s">
        <v>1222</v>
      </c>
      <c r="C8" s="65">
        <v>7743394</v>
      </c>
      <c r="D8" s="65">
        <v>4729009</v>
      </c>
    </row>
    <row r="9" spans="2:4">
      <c r="B9" s="395" t="s">
        <v>200</v>
      </c>
      <c r="C9" s="69">
        <f>+SUM(C6:C8)</f>
        <v>130178251</v>
      </c>
      <c r="D9" s="69">
        <f>+SUM(D6:D8)</f>
        <v>136878132</v>
      </c>
    </row>
    <row r="10" spans="2:4">
      <c r="B10" s="217" t="s">
        <v>1223</v>
      </c>
      <c r="C10" s="444">
        <v>45382</v>
      </c>
      <c r="D10" s="449">
        <v>45291</v>
      </c>
    </row>
    <row r="11" spans="2:4">
      <c r="B11" s="221" t="s">
        <v>198</v>
      </c>
      <c r="C11" s="58" t="s">
        <v>150</v>
      </c>
      <c r="D11" s="58" t="s">
        <v>150</v>
      </c>
    </row>
    <row r="12" spans="2:4">
      <c r="B12" s="370" t="s">
        <v>1224</v>
      </c>
      <c r="C12" s="65">
        <v>5435730</v>
      </c>
      <c r="D12" s="65">
        <v>3263065</v>
      </c>
    </row>
    <row r="13" spans="2:4">
      <c r="B13" s="395" t="s">
        <v>200</v>
      </c>
      <c r="C13" s="69">
        <f>+C12</f>
        <v>5435730</v>
      </c>
      <c r="D13" s="69">
        <f>+D12</f>
        <v>3263065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3BE9-5BC3-442F-A516-C44C3F8A9C9E}">
  <dimension ref="B1:D16"/>
  <sheetViews>
    <sheetView showGridLines="0" topLeftCell="A3" zoomScale="145" zoomScaleNormal="145" workbookViewId="0">
      <selection activeCell="E9" sqref="E9"/>
    </sheetView>
  </sheetViews>
  <sheetFormatPr baseColWidth="10" defaultColWidth="11.453125" defaultRowHeight="13"/>
  <cols>
    <col min="1" max="1" width="1.7265625" style="52" customWidth="1"/>
    <col min="2" max="2" width="45.26953125" style="450" customWidth="1"/>
    <col min="3" max="4" width="15.453125" style="450" customWidth="1"/>
    <col min="5" max="16384" width="11.453125" style="52"/>
  </cols>
  <sheetData>
    <row r="1" spans="2:4" ht="5.15" customHeight="1"/>
    <row r="2" spans="2:4" s="49" customFormat="1" ht="18.5">
      <c r="B2" s="127" t="s">
        <v>1095</v>
      </c>
      <c r="C2" s="195"/>
    </row>
    <row r="3" spans="2:4" ht="6" customHeight="1"/>
    <row r="4" spans="2:4">
      <c r="B4" s="451" t="s">
        <v>34</v>
      </c>
      <c r="C4" s="444">
        <v>45382</v>
      </c>
      <c r="D4" s="445">
        <v>45291</v>
      </c>
    </row>
    <row r="5" spans="2:4">
      <c r="B5" s="452"/>
      <c r="C5" s="58" t="s">
        <v>150</v>
      </c>
      <c r="D5" s="58" t="s">
        <v>150</v>
      </c>
    </row>
    <row r="6" spans="2:4" ht="13" customHeight="1">
      <c r="B6" s="453" t="s">
        <v>701</v>
      </c>
      <c r="C6" s="65">
        <v>8203573</v>
      </c>
      <c r="D6" s="65">
        <v>5410824</v>
      </c>
    </row>
    <row r="7" spans="2:4" ht="13" customHeight="1">
      <c r="B7" s="453" t="s">
        <v>708</v>
      </c>
      <c r="C7" s="65">
        <v>46568427</v>
      </c>
      <c r="D7" s="65">
        <v>26925351</v>
      </c>
    </row>
    <row r="8" spans="2:4" ht="13" customHeight="1">
      <c r="B8" s="453" t="s">
        <v>732</v>
      </c>
      <c r="C8" s="65">
        <v>965862</v>
      </c>
      <c r="D8" s="65">
        <v>362735</v>
      </c>
    </row>
    <row r="9" spans="2:4" ht="13" customHeight="1">
      <c r="B9" s="454" t="s">
        <v>50</v>
      </c>
      <c r="C9" s="69">
        <f>+SUM(C6:C8)</f>
        <v>55737862</v>
      </c>
      <c r="D9" s="69">
        <f>+SUM(D6:D8)</f>
        <v>32698910</v>
      </c>
    </row>
    <row r="10" spans="2:4" ht="6" customHeight="1"/>
    <row r="11" spans="2:4">
      <c r="B11" s="451" t="s">
        <v>446</v>
      </c>
      <c r="C11" s="444">
        <v>45382</v>
      </c>
      <c r="D11" s="445">
        <v>45291</v>
      </c>
    </row>
    <row r="12" spans="2:4">
      <c r="B12" s="452"/>
      <c r="C12" s="58" t="s">
        <v>150</v>
      </c>
      <c r="D12" s="58" t="s">
        <v>150</v>
      </c>
    </row>
    <row r="13" spans="2:4" ht="13" customHeight="1">
      <c r="B13" s="453" t="s">
        <v>701</v>
      </c>
      <c r="C13" s="65">
        <v>19393820</v>
      </c>
      <c r="D13" s="65">
        <v>16292156</v>
      </c>
    </row>
    <row r="14" spans="2:4" ht="13" customHeight="1">
      <c r="B14" s="453" t="s">
        <v>732</v>
      </c>
      <c r="C14" s="65">
        <v>1347276</v>
      </c>
      <c r="D14" s="65">
        <v>861402</v>
      </c>
    </row>
    <row r="15" spans="2:4" ht="13" customHeight="1">
      <c r="B15" s="453" t="s">
        <v>51</v>
      </c>
      <c r="C15" s="65">
        <v>8714405</v>
      </c>
      <c r="D15" s="65">
        <v>9325470</v>
      </c>
    </row>
    <row r="16" spans="2:4" ht="13" customHeight="1">
      <c r="B16" s="454" t="s">
        <v>50</v>
      </c>
      <c r="C16" s="69">
        <f>+SUM(C13:C15)</f>
        <v>29455501</v>
      </c>
      <c r="D16" s="69">
        <f>+SUM(D13:D15)</f>
        <v>26479028</v>
      </c>
    </row>
  </sheetData>
  <pageMargins left="0.75" right="0.75" top="1" bottom="1" header="0" footer="0"/>
  <pageSetup paperSize="9" scale="94" orientation="portrait" r:id="rId1"/>
  <headerFooter alignWithMargins="0"/>
  <rowBreaks count="1" manualBreakCount="1">
    <brk id="34" min="1" max="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1B4E-6607-47B2-8121-D1D9D5AFE91A}">
  <sheetPr>
    <pageSetUpPr fitToPage="1"/>
  </sheetPr>
  <dimension ref="A1:W62"/>
  <sheetViews>
    <sheetView showGridLines="0" topLeftCell="C22" zoomScale="85" zoomScaleNormal="100" workbookViewId="0">
      <selection activeCell="F18" sqref="F18"/>
    </sheetView>
  </sheetViews>
  <sheetFormatPr baseColWidth="10" defaultColWidth="11.453125" defaultRowHeight="13" outlineLevelRow="1"/>
  <cols>
    <col min="1" max="1" width="1.7265625" style="49" customWidth="1"/>
    <col min="2" max="2" width="4.54296875" style="49" customWidth="1"/>
    <col min="3" max="3" width="11.453125" style="49"/>
    <col min="4" max="4" width="38.1796875" style="49" customWidth="1"/>
    <col min="5" max="5" width="17.54296875" style="49" customWidth="1"/>
    <col min="6" max="6" width="18.54296875" style="49" customWidth="1"/>
    <col min="7" max="7" width="17.54296875" style="49" customWidth="1"/>
    <col min="8" max="8" width="18.1796875" style="49" customWidth="1"/>
    <col min="9" max="9" width="18.54296875" style="49" customWidth="1"/>
    <col min="10" max="11" width="17.54296875" style="49" customWidth="1"/>
    <col min="12" max="12" width="18.54296875" style="49" customWidth="1"/>
    <col min="13" max="13" width="14.26953125" style="49" bestFit="1" customWidth="1"/>
    <col min="14" max="14" width="3.1796875" style="49" bestFit="1" customWidth="1"/>
    <col min="15" max="15" width="11.453125" style="49"/>
    <col min="16" max="16" width="8.1796875" style="49" customWidth="1"/>
    <col min="17" max="19" width="11.453125" style="49"/>
    <col min="20" max="20" width="13.81640625" style="49" customWidth="1"/>
    <col min="21" max="21" width="12.453125" style="49" bestFit="1" customWidth="1"/>
    <col min="22" max="16384" width="11.453125" style="49"/>
  </cols>
  <sheetData>
    <row r="1" spans="1:22">
      <c r="M1" s="570"/>
      <c r="N1" s="49">
        <v>23</v>
      </c>
    </row>
    <row r="2" spans="1:22" ht="6" customHeight="1">
      <c r="E2" s="455"/>
      <c r="F2" s="455"/>
      <c r="G2" s="455"/>
      <c r="H2" s="455"/>
      <c r="I2" s="455"/>
      <c r="J2" s="455"/>
      <c r="K2" s="455"/>
      <c r="L2" s="455"/>
      <c r="M2" s="570"/>
    </row>
    <row r="3" spans="1:22" s="52" customFormat="1" ht="22" customHeight="1">
      <c r="A3" s="989"/>
      <c r="B3" s="990" t="s">
        <v>1144</v>
      </c>
      <c r="C3" s="991"/>
      <c r="D3" s="992"/>
      <c r="E3" s="985" t="s">
        <v>1145</v>
      </c>
      <c r="F3" s="985" t="s">
        <v>1146</v>
      </c>
      <c r="G3" s="985" t="s">
        <v>1147</v>
      </c>
      <c r="H3" s="1008" t="s">
        <v>1148</v>
      </c>
      <c r="I3" s="985" t="s">
        <v>1149</v>
      </c>
      <c r="J3" s="985" t="s">
        <v>1150</v>
      </c>
      <c r="K3" s="985" t="s">
        <v>1151</v>
      </c>
      <c r="L3" s="839" t="s">
        <v>1152</v>
      </c>
      <c r="M3" s="570"/>
      <c r="P3" s="263"/>
    </row>
    <row r="4" spans="1:22" s="52" customFormat="1" ht="22" customHeight="1">
      <c r="A4" s="989"/>
      <c r="B4" s="993"/>
      <c r="C4" s="994"/>
      <c r="D4" s="995"/>
      <c r="E4" s="986"/>
      <c r="F4" s="986"/>
      <c r="G4" s="986"/>
      <c r="H4" s="1009"/>
      <c r="I4" s="986" t="s">
        <v>949</v>
      </c>
      <c r="J4" s="986"/>
      <c r="K4" s="986"/>
      <c r="L4" s="866"/>
      <c r="M4" s="570"/>
      <c r="P4" s="263"/>
    </row>
    <row r="5" spans="1:22" s="52" customFormat="1" ht="35.5" customHeight="1">
      <c r="A5" s="989"/>
      <c r="B5" s="996"/>
      <c r="C5" s="997"/>
      <c r="D5" s="998"/>
      <c r="E5" s="987"/>
      <c r="F5" s="987"/>
      <c r="G5" s="987"/>
      <c r="H5" s="1010"/>
      <c r="I5" s="987"/>
      <c r="J5" s="987"/>
      <c r="K5" s="987"/>
      <c r="L5" s="840"/>
      <c r="M5" s="570"/>
      <c r="P5" s="456"/>
    </row>
    <row r="6" spans="1:22">
      <c r="B6" s="977" t="s">
        <v>1343</v>
      </c>
      <c r="C6" s="988"/>
      <c r="D6" s="978"/>
      <c r="E6" s="498">
        <v>65413824</v>
      </c>
      <c r="F6" s="498">
        <v>-1172053267</v>
      </c>
      <c r="G6" s="498">
        <v>-1708506</v>
      </c>
      <c r="H6" s="498">
        <v>-1120048</v>
      </c>
      <c r="I6" s="500">
        <f>SUM(E6:H6)</f>
        <v>-1109467997</v>
      </c>
      <c r="J6" s="498">
        <v>33898466</v>
      </c>
      <c r="K6" s="498">
        <v>-134792928</v>
      </c>
      <c r="L6" s="500">
        <f>+I6+J6+K6</f>
        <v>-1210362459</v>
      </c>
      <c r="M6" s="570"/>
      <c r="U6" s="52"/>
      <c r="V6" s="52"/>
    </row>
    <row r="7" spans="1:22" ht="12.75" customHeight="1" outlineLevel="1">
      <c r="B7" s="974" t="s">
        <v>1314</v>
      </c>
      <c r="C7" s="975"/>
      <c r="D7" s="976"/>
      <c r="E7" s="498">
        <v>0</v>
      </c>
      <c r="F7" s="498">
        <v>0</v>
      </c>
      <c r="G7" s="498">
        <v>0</v>
      </c>
      <c r="H7" s="498">
        <v>0</v>
      </c>
      <c r="I7" s="500"/>
      <c r="J7" s="498">
        <v>0</v>
      </c>
      <c r="K7" s="498">
        <v>0</v>
      </c>
      <c r="L7" s="498">
        <f>SUM(E7:K7)</f>
        <v>0</v>
      </c>
      <c r="M7" s="570"/>
      <c r="U7" s="52"/>
      <c r="V7" s="52"/>
    </row>
    <row r="8" spans="1:22" ht="12.75" customHeight="1" outlineLevel="1" collapsed="1">
      <c r="B8" s="457"/>
      <c r="C8" s="979" t="s">
        <v>953</v>
      </c>
      <c r="D8" s="980"/>
      <c r="E8" s="500">
        <v>0</v>
      </c>
      <c r="F8" s="500">
        <f>+F7</f>
        <v>0</v>
      </c>
      <c r="G8" s="500">
        <v>0</v>
      </c>
      <c r="H8" s="500">
        <v>0</v>
      </c>
      <c r="I8" s="500"/>
      <c r="J8" s="500">
        <v>0</v>
      </c>
      <c r="K8" s="500">
        <v>0</v>
      </c>
      <c r="L8" s="500">
        <f>+L7</f>
        <v>0</v>
      </c>
      <c r="M8" s="570"/>
      <c r="U8" s="52"/>
      <c r="V8" s="52"/>
    </row>
    <row r="9" spans="1:22">
      <c r="B9" s="457" t="s">
        <v>944</v>
      </c>
      <c r="C9" s="458"/>
      <c r="D9" s="459"/>
      <c r="E9" s="500">
        <f>+E6+E7</f>
        <v>65413824</v>
      </c>
      <c r="F9" s="500">
        <f>+F6+F7</f>
        <v>-1172053267</v>
      </c>
      <c r="G9" s="500">
        <f>+G6+G7</f>
        <v>-1708506</v>
      </c>
      <c r="H9" s="500">
        <f>+H6+H7</f>
        <v>-1120048</v>
      </c>
      <c r="I9" s="500">
        <f>+I6</f>
        <v>-1109467997</v>
      </c>
      <c r="J9" s="500">
        <f>+J6+J7</f>
        <v>33898466</v>
      </c>
      <c r="K9" s="500">
        <f>+K6+K7</f>
        <v>-134792928</v>
      </c>
      <c r="L9" s="500">
        <f>+L6+L7</f>
        <v>-1210362459</v>
      </c>
      <c r="M9" s="570"/>
      <c r="U9" s="460"/>
      <c r="V9" s="52"/>
    </row>
    <row r="10" spans="1:22">
      <c r="B10" s="457" t="s">
        <v>954</v>
      </c>
      <c r="C10" s="458"/>
      <c r="D10" s="459"/>
      <c r="E10" s="500"/>
      <c r="F10" s="500"/>
      <c r="G10" s="500"/>
      <c r="H10" s="500"/>
      <c r="I10" s="500"/>
      <c r="J10" s="500"/>
      <c r="K10" s="500"/>
      <c r="L10" s="500"/>
      <c r="M10" s="570"/>
      <c r="U10" s="52"/>
      <c r="V10" s="52"/>
    </row>
    <row r="11" spans="1:22" ht="13.15" customHeight="1">
      <c r="B11" s="457"/>
      <c r="C11" s="977" t="s">
        <v>1153</v>
      </c>
      <c r="D11" s="978"/>
      <c r="E11" s="185">
        <v>0</v>
      </c>
      <c r="F11" s="498">
        <v>710571408</v>
      </c>
      <c r="G11" s="498">
        <v>87073684</v>
      </c>
      <c r="H11" s="498">
        <v>0</v>
      </c>
      <c r="I11" s="500">
        <f>SUM(E11:H11)</f>
        <v>797645092</v>
      </c>
      <c r="J11" s="498">
        <v>0</v>
      </c>
      <c r="K11" s="498">
        <v>0</v>
      </c>
      <c r="L11" s="500">
        <f>+I11+J11+K11</f>
        <v>797645092</v>
      </c>
      <c r="M11" s="570"/>
      <c r="U11" s="52"/>
      <c r="V11" s="52"/>
    </row>
    <row r="12" spans="1:22" ht="13.15" customHeight="1">
      <c r="B12" s="457"/>
      <c r="C12" s="981" t="s">
        <v>1154</v>
      </c>
      <c r="D12" s="982"/>
      <c r="E12" s="498">
        <f>-E11*27%</f>
        <v>0</v>
      </c>
      <c r="F12" s="498">
        <v>0</v>
      </c>
      <c r="G12" s="498">
        <v>-23509895</v>
      </c>
      <c r="H12" s="498">
        <v>0</v>
      </c>
      <c r="I12" s="500">
        <f t="shared" ref="I12:I20" si="0">SUM(E12:H12)</f>
        <v>-23509895</v>
      </c>
      <c r="J12" s="498">
        <v>0</v>
      </c>
      <c r="K12" s="498">
        <v>0</v>
      </c>
      <c r="L12" s="500">
        <f t="shared" ref="L12:L18" si="1">+I12+J12+K12</f>
        <v>-23509895</v>
      </c>
      <c r="M12" s="570"/>
      <c r="U12" s="52"/>
      <c r="V12" s="52"/>
    </row>
    <row r="13" spans="1:22" ht="13.15" customHeight="1">
      <c r="B13" s="457"/>
      <c r="C13" s="981" t="s">
        <v>1155</v>
      </c>
      <c r="D13" s="982"/>
      <c r="E13" s="498">
        <v>0</v>
      </c>
      <c r="F13" s="498">
        <v>0</v>
      </c>
      <c r="G13" s="498">
        <v>-94755799</v>
      </c>
      <c r="H13" s="498">
        <v>0</v>
      </c>
      <c r="I13" s="500">
        <f t="shared" si="0"/>
        <v>-94755799</v>
      </c>
      <c r="J13" s="498">
        <v>0</v>
      </c>
      <c r="K13" s="498">
        <v>0</v>
      </c>
      <c r="L13" s="500">
        <f t="shared" si="1"/>
        <v>-94755799</v>
      </c>
      <c r="M13" s="570"/>
      <c r="U13" s="52"/>
      <c r="V13" s="52"/>
    </row>
    <row r="14" spans="1:22" ht="13.15" customHeight="1">
      <c r="B14" s="457"/>
      <c r="C14" s="981" t="s">
        <v>1156</v>
      </c>
      <c r="D14" s="982"/>
      <c r="E14" s="498">
        <v>0</v>
      </c>
      <c r="F14" s="498">
        <v>0</v>
      </c>
      <c r="G14" s="498">
        <v>25584066</v>
      </c>
      <c r="H14" s="498">
        <v>0</v>
      </c>
      <c r="I14" s="500">
        <f t="shared" si="0"/>
        <v>25584066</v>
      </c>
      <c r="J14" s="498">
        <v>0</v>
      </c>
      <c r="K14" s="498">
        <v>0</v>
      </c>
      <c r="L14" s="500">
        <f t="shared" si="1"/>
        <v>25584066</v>
      </c>
      <c r="M14" s="570"/>
      <c r="U14" s="52"/>
      <c r="V14" s="52"/>
    </row>
    <row r="15" spans="1:22">
      <c r="B15" s="457"/>
      <c r="C15" s="983" t="s">
        <v>955</v>
      </c>
      <c r="D15" s="984"/>
      <c r="E15" s="500">
        <f t="shared" ref="E15:F15" si="2">SUM(E11:E14)</f>
        <v>0</v>
      </c>
      <c r="F15" s="500">
        <f t="shared" si="2"/>
        <v>710571408</v>
      </c>
      <c r="G15" s="500">
        <f>SUM(G11:G14)</f>
        <v>-5607944</v>
      </c>
      <c r="H15" s="500">
        <f t="shared" ref="H15:K15" si="3">SUM(H11:H14)</f>
        <v>0</v>
      </c>
      <c r="I15" s="500">
        <f>SUM(I11:I14)</f>
        <v>704963464</v>
      </c>
      <c r="J15" s="500">
        <f t="shared" si="3"/>
        <v>0</v>
      </c>
      <c r="K15" s="500">
        <f t="shared" si="3"/>
        <v>0</v>
      </c>
      <c r="L15" s="500">
        <f>SUM(L11:L14)</f>
        <v>704963464</v>
      </c>
      <c r="M15" s="570"/>
      <c r="O15" s="77"/>
      <c r="U15" s="52"/>
      <c r="V15" s="52"/>
    </row>
    <row r="16" spans="1:22" ht="13" customHeight="1">
      <c r="B16" s="457"/>
      <c r="C16" s="981" t="s">
        <v>1313</v>
      </c>
      <c r="D16" s="982"/>
      <c r="E16" s="498">
        <v>0</v>
      </c>
      <c r="F16" s="498">
        <v>0</v>
      </c>
      <c r="G16" s="498">
        <v>0</v>
      </c>
      <c r="H16" s="498">
        <v>0</v>
      </c>
      <c r="I16" s="500"/>
      <c r="J16" s="498"/>
      <c r="K16" s="498">
        <v>-23730196</v>
      </c>
      <c r="L16" s="500">
        <f t="shared" si="1"/>
        <v>-23730196</v>
      </c>
      <c r="M16" s="570"/>
      <c r="U16" s="52"/>
      <c r="V16" s="52"/>
    </row>
    <row r="17" spans="2:23" ht="13" customHeight="1">
      <c r="B17" s="457"/>
      <c r="C17" s="981" t="s">
        <v>816</v>
      </c>
      <c r="D17" s="982"/>
      <c r="E17" s="498">
        <v>0</v>
      </c>
      <c r="F17" s="498">
        <v>0</v>
      </c>
      <c r="G17" s="498">
        <v>0</v>
      </c>
      <c r="H17" s="498">
        <v>0</v>
      </c>
      <c r="I17" s="500">
        <f t="shared" si="0"/>
        <v>0</v>
      </c>
      <c r="J17" s="498">
        <v>1901314</v>
      </c>
      <c r="K17" s="498">
        <v>0</v>
      </c>
      <c r="L17" s="500">
        <f t="shared" si="1"/>
        <v>1901314</v>
      </c>
      <c r="M17" s="570"/>
      <c r="U17" s="52"/>
      <c r="V17" s="52"/>
    </row>
    <row r="18" spans="2:23" ht="26.25" customHeight="1">
      <c r="B18" s="457"/>
      <c r="C18" s="981" t="s">
        <v>957</v>
      </c>
      <c r="D18" s="982"/>
      <c r="E18" s="498">
        <v>0</v>
      </c>
      <c r="F18" s="498">
        <v>0</v>
      </c>
      <c r="G18" s="498">
        <v>0</v>
      </c>
      <c r="H18" s="498">
        <v>0</v>
      </c>
      <c r="I18" s="500">
        <f t="shared" si="0"/>
        <v>0</v>
      </c>
      <c r="J18" s="498">
        <v>0</v>
      </c>
      <c r="K18" s="498">
        <v>-1677206</v>
      </c>
      <c r="L18" s="500">
        <f t="shared" si="1"/>
        <v>-1677206</v>
      </c>
      <c r="M18" s="570"/>
      <c r="U18" s="52"/>
      <c r="V18" s="52"/>
    </row>
    <row r="19" spans="2:23">
      <c r="B19" s="457"/>
      <c r="C19" s="983" t="s">
        <v>958</v>
      </c>
      <c r="D19" s="984"/>
      <c r="E19" s="500">
        <f>+E15+E17+E18</f>
        <v>0</v>
      </c>
      <c r="F19" s="500">
        <f t="shared" ref="F19:H19" si="4">+F15+F17+F18</f>
        <v>710571408</v>
      </c>
      <c r="G19" s="500">
        <f>+G15+G17+G18</f>
        <v>-5607944</v>
      </c>
      <c r="H19" s="500">
        <f t="shared" si="4"/>
        <v>0</v>
      </c>
      <c r="I19" s="500">
        <f t="shared" si="0"/>
        <v>704963464</v>
      </c>
      <c r="J19" s="500">
        <f>+J15+J17+J18</f>
        <v>1901314</v>
      </c>
      <c r="K19" s="500">
        <f>+K15+K16+K17+K18</f>
        <v>-25407402</v>
      </c>
      <c r="L19" s="500">
        <f t="shared" ref="L19" si="5">SUM(H19:K19)</f>
        <v>681457376</v>
      </c>
      <c r="M19" s="570"/>
      <c r="O19" s="77"/>
      <c r="U19" s="52"/>
      <c r="V19" s="52"/>
    </row>
    <row r="20" spans="2:23">
      <c r="B20" s="457" t="s">
        <v>1276</v>
      </c>
      <c r="C20" s="458"/>
      <c r="D20" s="459"/>
      <c r="E20" s="500">
        <f>+E9+E15</f>
        <v>65413824</v>
      </c>
      <c r="F20" s="500">
        <f>+F9+F15</f>
        <v>-461481859</v>
      </c>
      <c r="G20" s="500">
        <f>+G9+G15</f>
        <v>-7316450</v>
      </c>
      <c r="H20" s="500">
        <f>+H9+H15</f>
        <v>-1120048</v>
      </c>
      <c r="I20" s="500">
        <f t="shared" si="0"/>
        <v>-404504533</v>
      </c>
      <c r="J20" s="500">
        <f>+J9+J19</f>
        <v>35799780</v>
      </c>
      <c r="K20" s="500">
        <f>+K9+K19</f>
        <v>-160200330</v>
      </c>
      <c r="L20" s="500">
        <f>+L9+L19</f>
        <v>-528905083</v>
      </c>
      <c r="M20" s="570"/>
      <c r="U20" s="52"/>
      <c r="V20" s="52"/>
    </row>
    <row r="21" spans="2:23"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570"/>
      <c r="U21" s="52"/>
      <c r="V21" s="52"/>
      <c r="W21" s="52"/>
    </row>
    <row r="22" spans="2:23">
      <c r="B22" s="455"/>
      <c r="C22" s="455"/>
      <c r="D22" s="455"/>
      <c r="E22" s="472">
        <v>0</v>
      </c>
      <c r="F22" s="472">
        <v>0</v>
      </c>
      <c r="G22" s="472">
        <v>0</v>
      </c>
      <c r="H22" s="472">
        <v>0</v>
      </c>
      <c r="I22" s="472"/>
      <c r="J22" s="472">
        <v>0</v>
      </c>
      <c r="K22" s="472">
        <v>0</v>
      </c>
      <c r="L22" s="472">
        <v>0</v>
      </c>
      <c r="M22" s="570"/>
      <c r="U22" s="52"/>
      <c r="V22" s="52"/>
      <c r="W22" s="52"/>
    </row>
    <row r="23" spans="2:23">
      <c r="E23" s="77"/>
      <c r="F23" s="77"/>
      <c r="G23" s="472"/>
      <c r="H23" s="77"/>
      <c r="I23" s="77"/>
      <c r="J23" s="77"/>
      <c r="L23" s="77"/>
      <c r="M23" s="570"/>
      <c r="U23" s="52"/>
      <c r="V23" s="52"/>
      <c r="W23" s="52"/>
    </row>
    <row r="24" spans="2:23" ht="12.75" hidden="1" customHeight="1">
      <c r="B24" s="461"/>
      <c r="C24" s="462"/>
      <c r="D24" s="462"/>
      <c r="E24" s="999"/>
      <c r="F24" s="999" t="s">
        <v>1225</v>
      </c>
      <c r="G24" s="999" t="s">
        <v>1226</v>
      </c>
      <c r="H24" s="463"/>
      <c r="I24" s="463"/>
      <c r="J24" s="463"/>
      <c r="K24" s="999" t="s">
        <v>1227</v>
      </c>
      <c r="L24" s="1002" t="s">
        <v>1228</v>
      </c>
      <c r="M24" s="570"/>
    </row>
    <row r="25" spans="2:23" ht="12.75" hidden="1" customHeight="1">
      <c r="B25" s="1005" t="s">
        <v>1229</v>
      </c>
      <c r="C25" s="1006"/>
      <c r="D25" s="1007"/>
      <c r="E25" s="1000"/>
      <c r="F25" s="1000"/>
      <c r="G25" s="1000"/>
      <c r="H25" s="464"/>
      <c r="I25" s="464"/>
      <c r="J25" s="464"/>
      <c r="K25" s="1000"/>
      <c r="L25" s="1003"/>
      <c r="M25" s="570"/>
    </row>
    <row r="26" spans="2:23" ht="60" hidden="1" customHeight="1">
      <c r="B26" s="465"/>
      <c r="C26" s="466"/>
      <c r="D26" s="466"/>
      <c r="E26" s="1001"/>
      <c r="F26" s="1001"/>
      <c r="G26" s="1001"/>
      <c r="H26" s="467"/>
      <c r="I26" s="467"/>
      <c r="J26" s="467"/>
      <c r="K26" s="1001"/>
      <c r="L26" s="1004"/>
      <c r="M26" s="570"/>
    </row>
    <row r="27" spans="2:23" ht="12.75" hidden="1" customHeight="1">
      <c r="B27" s="977" t="s">
        <v>1230</v>
      </c>
      <c r="C27" s="988"/>
      <c r="D27" s="978"/>
      <c r="E27" s="498"/>
      <c r="F27" s="498">
        <v>-1247196757</v>
      </c>
      <c r="G27" s="498">
        <v>-1626927</v>
      </c>
      <c r="H27" s="498"/>
      <c r="I27" s="498"/>
      <c r="J27" s="498"/>
      <c r="K27" s="498">
        <v>-131215187</v>
      </c>
      <c r="L27" s="498">
        <f>SUM(F27:K27)</f>
        <v>-1380038871</v>
      </c>
      <c r="M27" s="570"/>
    </row>
    <row r="28" spans="2:23" ht="12.75" hidden="1" customHeight="1">
      <c r="B28" s="468"/>
      <c r="C28" s="979" t="s">
        <v>953</v>
      </c>
      <c r="D28" s="980"/>
      <c r="E28" s="469"/>
      <c r="F28" s="469"/>
      <c r="G28" s="469"/>
      <c r="H28" s="469"/>
      <c r="I28" s="469"/>
      <c r="J28" s="469"/>
      <c r="K28" s="469"/>
      <c r="L28" s="469"/>
      <c r="M28" s="570"/>
    </row>
    <row r="29" spans="2:23" ht="12.75" hidden="1" customHeight="1">
      <c r="B29" s="457" t="s">
        <v>1231</v>
      </c>
      <c r="C29" s="458"/>
      <c r="D29" s="459"/>
      <c r="E29" s="500"/>
      <c r="F29" s="500">
        <f>+F27+F28</f>
        <v>-1247196757</v>
      </c>
      <c r="G29" s="500">
        <f>+G27+G28</f>
        <v>-1626927</v>
      </c>
      <c r="H29" s="500"/>
      <c r="I29" s="500"/>
      <c r="J29" s="500"/>
      <c r="K29" s="500">
        <f>+K27+K28</f>
        <v>-131215187</v>
      </c>
      <c r="L29" s="500">
        <f>+L27+L28</f>
        <v>-1380038871</v>
      </c>
      <c r="M29" s="570"/>
    </row>
    <row r="30" spans="2:23" ht="12.75" hidden="1" customHeight="1">
      <c r="B30" s="457" t="s">
        <v>1232</v>
      </c>
      <c r="C30" s="458"/>
      <c r="D30" s="459"/>
      <c r="E30" s="500"/>
      <c r="F30" s="500"/>
      <c r="G30" s="500"/>
      <c r="H30" s="500"/>
      <c r="I30" s="500"/>
      <c r="J30" s="500"/>
      <c r="K30" s="500"/>
      <c r="L30" s="500"/>
      <c r="M30" s="570"/>
    </row>
    <row r="31" spans="2:23" ht="12.75" hidden="1" customHeight="1">
      <c r="B31" s="470"/>
      <c r="C31" s="977" t="s">
        <v>923</v>
      </c>
      <c r="D31" s="978"/>
      <c r="E31" s="498"/>
      <c r="F31" s="498">
        <v>-187043562</v>
      </c>
      <c r="G31" s="498">
        <v>12243840</v>
      </c>
      <c r="H31" s="498"/>
      <c r="I31" s="498"/>
      <c r="J31" s="498"/>
      <c r="K31" s="498">
        <v>0</v>
      </c>
      <c r="L31" s="498">
        <f>SUM(F31:K31)</f>
        <v>-174799722</v>
      </c>
      <c r="M31" s="570"/>
    </row>
    <row r="32" spans="2:23" ht="24.75" hidden="1" customHeight="1">
      <c r="B32" s="470"/>
      <c r="C32" s="981" t="s">
        <v>1233</v>
      </c>
      <c r="D32" s="982"/>
      <c r="E32" s="498"/>
      <c r="F32" s="498">
        <v>0</v>
      </c>
      <c r="G32" s="498">
        <v>0</v>
      </c>
      <c r="H32" s="498"/>
      <c r="I32" s="498"/>
      <c r="J32" s="498"/>
      <c r="K32" s="498">
        <v>0</v>
      </c>
      <c r="L32" s="498">
        <f>SUM(F32:K32)</f>
        <v>0</v>
      </c>
      <c r="M32" s="570"/>
    </row>
    <row r="33" spans="1:13" ht="12.75" hidden="1" customHeight="1">
      <c r="B33" s="471"/>
      <c r="C33" s="979" t="s">
        <v>1234</v>
      </c>
      <c r="D33" s="980"/>
      <c r="E33" s="500"/>
      <c r="F33" s="500">
        <f>+F31+F32</f>
        <v>-187043562</v>
      </c>
      <c r="G33" s="500">
        <f>+G31+G32</f>
        <v>12243840</v>
      </c>
      <c r="H33" s="500"/>
      <c r="I33" s="500"/>
      <c r="J33" s="500"/>
      <c r="K33" s="500">
        <f>+K31+K32</f>
        <v>0</v>
      </c>
      <c r="L33" s="500">
        <f>+L31+L32</f>
        <v>-174799722</v>
      </c>
      <c r="M33" s="570"/>
    </row>
    <row r="34" spans="1:13" ht="12.75" hidden="1" customHeight="1">
      <c r="B34" s="457" t="s">
        <v>1235</v>
      </c>
      <c r="C34" s="458"/>
      <c r="D34" s="459"/>
      <c r="E34" s="500"/>
      <c r="F34" s="500">
        <f>+F29+F33</f>
        <v>-1434240319</v>
      </c>
      <c r="G34" s="500">
        <f>+G29+G33</f>
        <v>10616913</v>
      </c>
      <c r="H34" s="500"/>
      <c r="I34" s="500"/>
      <c r="J34" s="500"/>
      <c r="K34" s="500">
        <f>+K29+K33</f>
        <v>-131215187</v>
      </c>
      <c r="L34" s="500">
        <f>+L29+L33</f>
        <v>-1554838593</v>
      </c>
      <c r="M34" s="570"/>
    </row>
    <row r="35" spans="1:13" ht="12.75" hidden="1" customHeight="1">
      <c r="M35" s="570"/>
    </row>
    <row r="36" spans="1:13" ht="12.75" hidden="1" customHeight="1">
      <c r="E36" s="472"/>
      <c r="F36" s="472">
        <v>0</v>
      </c>
      <c r="G36" s="472">
        <v>0</v>
      </c>
      <c r="H36" s="472"/>
      <c r="I36" s="472"/>
      <c r="J36" s="472"/>
      <c r="K36" s="472">
        <v>16943839</v>
      </c>
      <c r="L36" s="472">
        <v>115559703</v>
      </c>
      <c r="M36" s="570"/>
    </row>
    <row r="37" spans="1:13" ht="6" customHeight="1">
      <c r="M37" s="570"/>
    </row>
    <row r="38" spans="1:13" s="52" customFormat="1" ht="22" customHeight="1">
      <c r="A38" s="989"/>
      <c r="B38" s="990" t="s">
        <v>1144</v>
      </c>
      <c r="C38" s="991"/>
      <c r="D38" s="992"/>
      <c r="E38" s="985" t="str">
        <f t="shared" ref="E38:L38" si="6">+E3</f>
        <v>Superávit de revaluación                       M$</v>
      </c>
      <c r="F38" s="985" t="str">
        <f t="shared" si="6"/>
        <v>Reserva de diferencias de cambio en conversiones                    M$</v>
      </c>
      <c r="G38" s="985" t="str">
        <f t="shared" si="6"/>
        <v>Reserva de coberturas de flujo de efectivo                        M$</v>
      </c>
      <c r="H38" s="985" t="str">
        <f t="shared" si="6"/>
        <v>Reservas de ganancias o pérdidas actuariales en planes de beneficios definidos                                              M$</v>
      </c>
      <c r="I38" s="985" t="str">
        <f t="shared" si="6"/>
        <v>Otro resultado integral acumulado                                     M$</v>
      </c>
      <c r="J38" s="985" t="str">
        <f t="shared" si="6"/>
        <v>Reserva de pagos basados en acciones                              M$</v>
      </c>
      <c r="K38" s="985" t="str">
        <f t="shared" si="6"/>
        <v>Otras reservas varias                                  M$</v>
      </c>
      <c r="L38" s="985" t="str">
        <f t="shared" si="6"/>
        <v>Total otras reservas                                              M$</v>
      </c>
      <c r="M38" s="570"/>
    </row>
    <row r="39" spans="1:13" s="52" customFormat="1" ht="22" customHeight="1">
      <c r="A39" s="989"/>
      <c r="B39" s="993"/>
      <c r="C39" s="994"/>
      <c r="D39" s="995"/>
      <c r="E39" s="986"/>
      <c r="F39" s="986"/>
      <c r="G39" s="986"/>
      <c r="H39" s="986"/>
      <c r="I39" s="986"/>
      <c r="J39" s="986"/>
      <c r="K39" s="986"/>
      <c r="L39" s="986"/>
      <c r="M39" s="570"/>
    </row>
    <row r="40" spans="1:13" s="52" customFormat="1" ht="34" customHeight="1">
      <c r="A40" s="989"/>
      <c r="B40" s="996"/>
      <c r="C40" s="997"/>
      <c r="D40" s="998"/>
      <c r="E40" s="987"/>
      <c r="F40" s="987"/>
      <c r="G40" s="987"/>
      <c r="H40" s="987"/>
      <c r="I40" s="987"/>
      <c r="J40" s="987"/>
      <c r="K40" s="987"/>
      <c r="L40" s="987"/>
      <c r="M40" s="570"/>
    </row>
    <row r="41" spans="1:13">
      <c r="B41" s="977" t="s">
        <v>1164</v>
      </c>
      <c r="C41" s="988"/>
      <c r="D41" s="978"/>
      <c r="E41" s="498">
        <v>65413824</v>
      </c>
      <c r="F41" s="498">
        <v>-1247196757</v>
      </c>
      <c r="G41" s="498">
        <v>-1626927</v>
      </c>
      <c r="H41" s="498">
        <v>-1120048</v>
      </c>
      <c r="I41" s="500">
        <f>SUM(E41:H41)</f>
        <v>-1184529908</v>
      </c>
      <c r="J41" s="498">
        <v>33345193</v>
      </c>
      <c r="K41" s="498">
        <v>-131215187</v>
      </c>
      <c r="L41" s="500">
        <f>+I41+J41+K41</f>
        <v>-1282399902</v>
      </c>
      <c r="M41" s="570"/>
    </row>
    <row r="42" spans="1:13" outlineLevel="1">
      <c r="B42" s="648" t="s">
        <v>1314</v>
      </c>
      <c r="C42" s="558"/>
      <c r="D42" s="559"/>
      <c r="E42" s="498">
        <v>0</v>
      </c>
      <c r="F42" s="498">
        <v>0</v>
      </c>
      <c r="G42" s="498">
        <v>0</v>
      </c>
      <c r="H42" s="498">
        <v>0</v>
      </c>
      <c r="I42" s="500"/>
      <c r="J42" s="498">
        <v>0</v>
      </c>
      <c r="K42" s="498">
        <v>0</v>
      </c>
      <c r="L42" s="498">
        <f>SUM(E42:K42)</f>
        <v>0</v>
      </c>
      <c r="M42" s="570"/>
    </row>
    <row r="43" spans="1:13" outlineLevel="1" collapsed="1">
      <c r="B43" s="468"/>
      <c r="C43" s="979" t="s">
        <v>953</v>
      </c>
      <c r="D43" s="980"/>
      <c r="E43" s="500">
        <v>0</v>
      </c>
      <c r="F43" s="500">
        <v>0</v>
      </c>
      <c r="G43" s="500">
        <v>0</v>
      </c>
      <c r="H43" s="500">
        <v>0</v>
      </c>
      <c r="I43" s="500"/>
      <c r="J43" s="500">
        <v>0</v>
      </c>
      <c r="K43" s="500">
        <v>0</v>
      </c>
      <c r="L43" s="500">
        <f>+L42</f>
        <v>0</v>
      </c>
      <c r="M43" s="570"/>
    </row>
    <row r="44" spans="1:13">
      <c r="B44" s="457" t="s">
        <v>944</v>
      </c>
      <c r="C44" s="458"/>
      <c r="D44" s="459"/>
      <c r="E44" s="69">
        <f>+E41</f>
        <v>65413824</v>
      </c>
      <c r="F44" s="69">
        <f>+F41</f>
        <v>-1247196757</v>
      </c>
      <c r="G44" s="69">
        <f>+G41</f>
        <v>-1626927</v>
      </c>
      <c r="H44" s="69">
        <f>+H41</f>
        <v>-1120048</v>
      </c>
      <c r="I44" s="500">
        <f>+I41</f>
        <v>-1184529908</v>
      </c>
      <c r="J44" s="69">
        <f t="shared" ref="J44:K44" si="7">+J41</f>
        <v>33345193</v>
      </c>
      <c r="K44" s="69">
        <f t="shared" si="7"/>
        <v>-131215187</v>
      </c>
      <c r="L44" s="500">
        <f t="shared" ref="L44" si="8">+L41+L42</f>
        <v>-1282399902</v>
      </c>
      <c r="M44" s="570"/>
    </row>
    <row r="45" spans="1:13">
      <c r="B45" s="457" t="s">
        <v>954</v>
      </c>
      <c r="C45" s="458"/>
      <c r="D45" s="459"/>
      <c r="E45" s="500"/>
      <c r="F45" s="500"/>
      <c r="G45" s="500"/>
      <c r="H45" s="500"/>
      <c r="I45" s="500"/>
      <c r="J45" s="500"/>
      <c r="K45" s="500"/>
      <c r="L45" s="500"/>
      <c r="M45" s="570"/>
    </row>
    <row r="46" spans="1:13">
      <c r="B46" s="457"/>
      <c r="C46" s="977" t="str">
        <f>+C11</f>
        <v>Incrementos (bajas) en Patrimonio por coberturas y otros</v>
      </c>
      <c r="D46" s="978"/>
      <c r="E46" s="498">
        <v>0</v>
      </c>
      <c r="F46" s="498">
        <v>-187043562</v>
      </c>
      <c r="G46" s="498">
        <v>-45236811</v>
      </c>
      <c r="H46" s="498">
        <v>0</v>
      </c>
      <c r="I46" s="500">
        <f>SUM(E46:H46)</f>
        <v>-232280373</v>
      </c>
      <c r="J46" s="498">
        <v>0</v>
      </c>
      <c r="K46" s="498">
        <v>0</v>
      </c>
      <c r="L46" s="500">
        <f>+I46+J46+K46</f>
        <v>-232280373</v>
      </c>
      <c r="M46" s="570"/>
    </row>
    <row r="47" spans="1:13" ht="13.15" customHeight="1">
      <c r="B47" s="457"/>
      <c r="C47" s="977" t="str">
        <f>+C12</f>
        <v xml:space="preserve">Impuesto diferido por altas patrimoniales </v>
      </c>
      <c r="D47" s="978"/>
      <c r="E47" s="498">
        <v>0</v>
      </c>
      <c r="F47" s="498">
        <v>0</v>
      </c>
      <c r="G47" s="498">
        <v>12213939</v>
      </c>
      <c r="H47" s="498">
        <v>0</v>
      </c>
      <c r="I47" s="500">
        <f t="shared" ref="I47:I49" si="9">SUM(E47:H47)</f>
        <v>12213939</v>
      </c>
      <c r="J47" s="498">
        <v>0</v>
      </c>
      <c r="K47" s="498">
        <v>0</v>
      </c>
      <c r="L47" s="500">
        <f t="shared" ref="L47:L49" si="10">+I47+J47+K47</f>
        <v>12213939</v>
      </c>
      <c r="M47" s="570"/>
    </row>
    <row r="48" spans="1:13" ht="13.15" customHeight="1">
      <c r="B48" s="457"/>
      <c r="C48" s="977" t="str">
        <f>+C13</f>
        <v>Reclasificaciones a resultado por coberturas</v>
      </c>
      <c r="D48" s="978"/>
      <c r="E48" s="498">
        <v>0</v>
      </c>
      <c r="F48" s="498">
        <v>0</v>
      </c>
      <c r="G48" s="498">
        <v>62009195</v>
      </c>
      <c r="H48" s="498">
        <v>0</v>
      </c>
      <c r="I48" s="500">
        <f t="shared" si="9"/>
        <v>62009195</v>
      </c>
      <c r="J48" s="498">
        <v>0</v>
      </c>
      <c r="K48" s="498">
        <v>0</v>
      </c>
      <c r="L48" s="500">
        <f t="shared" si="10"/>
        <v>62009195</v>
      </c>
      <c r="M48" s="570"/>
    </row>
    <row r="49" spans="2:22" ht="12.75" customHeight="1">
      <c r="B49" s="457"/>
      <c r="C49" s="977" t="str">
        <f>+C14</f>
        <v>Impuesto diferido por Reclasificaciones a resultado</v>
      </c>
      <c r="D49" s="978"/>
      <c r="E49" s="498">
        <v>0</v>
      </c>
      <c r="F49" s="498">
        <v>0</v>
      </c>
      <c r="G49" s="498">
        <v>-16742483</v>
      </c>
      <c r="H49" s="498">
        <v>0</v>
      </c>
      <c r="I49" s="500">
        <f t="shared" si="9"/>
        <v>-16742483</v>
      </c>
      <c r="J49" s="498">
        <v>0</v>
      </c>
      <c r="K49" s="498">
        <v>0</v>
      </c>
      <c r="L49" s="500">
        <f t="shared" si="10"/>
        <v>-16742483</v>
      </c>
      <c r="M49" s="570"/>
    </row>
    <row r="50" spans="2:22">
      <c r="B50" s="457"/>
      <c r="C50" s="979" t="str">
        <f>+C15</f>
        <v>Resultado Integral</v>
      </c>
      <c r="D50" s="980"/>
      <c r="E50" s="500">
        <v>0</v>
      </c>
      <c r="F50" s="500">
        <f t="shared" ref="F50" si="11">SUM(F46:F49)</f>
        <v>-187043562</v>
      </c>
      <c r="G50" s="500">
        <f>SUM(G46:G49)</f>
        <v>12243840</v>
      </c>
      <c r="H50" s="500">
        <f t="shared" ref="H50" si="12">SUM(H46:H49)</f>
        <v>0</v>
      </c>
      <c r="I50" s="500">
        <f>SUM(I46:I49)</f>
        <v>-174799722</v>
      </c>
      <c r="J50" s="500">
        <v>0</v>
      </c>
      <c r="K50" s="500">
        <v>0</v>
      </c>
      <c r="L50" s="500">
        <f>SUM(L46:L49)</f>
        <v>-174799722</v>
      </c>
      <c r="M50" s="570"/>
      <c r="O50" s="77"/>
    </row>
    <row r="51" spans="2:22" ht="13" customHeight="1">
      <c r="B51" s="457"/>
      <c r="C51" s="981" t="s">
        <v>1157</v>
      </c>
      <c r="D51" s="982"/>
      <c r="E51" s="498">
        <v>0</v>
      </c>
      <c r="F51" s="498">
        <v>0</v>
      </c>
      <c r="G51" s="498">
        <v>0</v>
      </c>
      <c r="H51" s="498">
        <v>0</v>
      </c>
      <c r="I51" s="500"/>
      <c r="J51" s="498">
        <v>0</v>
      </c>
      <c r="K51" s="498">
        <v>16860188</v>
      </c>
      <c r="L51" s="500">
        <f t="shared" ref="L51:L53" si="13">+I51+J51+K51</f>
        <v>16860188</v>
      </c>
      <c r="M51" s="570"/>
      <c r="U51" s="52"/>
      <c r="V51" s="52"/>
    </row>
    <row r="52" spans="2:22">
      <c r="B52" s="457"/>
      <c r="C52" s="981" t="str">
        <f>+C17</f>
        <v xml:space="preserve">Incrementos (disminuciones) por otros cambios, patrimonio </v>
      </c>
      <c r="D52" s="982"/>
      <c r="E52" s="498">
        <v>0</v>
      </c>
      <c r="F52" s="498">
        <v>0</v>
      </c>
      <c r="G52" s="498">
        <v>0</v>
      </c>
      <c r="H52" s="498">
        <v>0</v>
      </c>
      <c r="I52" s="500">
        <f t="shared" ref="I52:I55" si="14">SUM(E52:H52)</f>
        <v>0</v>
      </c>
      <c r="J52" s="498">
        <v>976895</v>
      </c>
      <c r="K52" s="498">
        <v>0</v>
      </c>
      <c r="L52" s="500">
        <f t="shared" si="13"/>
        <v>976895</v>
      </c>
      <c r="M52" s="570"/>
      <c r="U52" s="52"/>
      <c r="V52" s="52"/>
    </row>
    <row r="53" spans="2:22" ht="26.25" customHeight="1">
      <c r="B53" s="457"/>
      <c r="C53" s="981" t="str">
        <f>+C18</f>
        <v>Incremento (disminución) por cambios en las participaciones en la propiedad de subsidiarias que no dan lugar a pérdida de control</v>
      </c>
      <c r="D53" s="982"/>
      <c r="E53" s="498">
        <v>0</v>
      </c>
      <c r="F53" s="498">
        <v>0</v>
      </c>
      <c r="G53" s="498">
        <v>0</v>
      </c>
      <c r="H53" s="498">
        <v>0</v>
      </c>
      <c r="I53" s="500">
        <f t="shared" si="14"/>
        <v>0</v>
      </c>
      <c r="J53" s="498">
        <v>0</v>
      </c>
      <c r="K53" s="498">
        <v>83651</v>
      </c>
      <c r="L53" s="500">
        <f t="shared" si="13"/>
        <v>83651</v>
      </c>
      <c r="M53" s="570"/>
      <c r="U53" s="52"/>
      <c r="V53" s="52"/>
    </row>
    <row r="54" spans="2:22">
      <c r="B54" s="457"/>
      <c r="C54" s="983" t="str">
        <f>+C19</f>
        <v>Incremento (disminución) en el patrimonio</v>
      </c>
      <c r="D54" s="984"/>
      <c r="E54" s="500">
        <f t="shared" ref="E54:H54" si="15">+E50+E52+E53</f>
        <v>0</v>
      </c>
      <c r="F54" s="500">
        <f t="shared" si="15"/>
        <v>-187043562</v>
      </c>
      <c r="G54" s="500">
        <f t="shared" si="15"/>
        <v>12243840</v>
      </c>
      <c r="H54" s="500">
        <f t="shared" si="15"/>
        <v>0</v>
      </c>
      <c r="I54" s="500">
        <f t="shared" si="14"/>
        <v>-174799722</v>
      </c>
      <c r="J54" s="500">
        <f t="shared" ref="J54" si="16">+J50+J52+J53</f>
        <v>976895</v>
      </c>
      <c r="K54" s="500">
        <f>+K50+K51+K52+K53</f>
        <v>16943839</v>
      </c>
      <c r="L54" s="500">
        <f t="shared" ref="L54" si="17">SUM(H54:K54)</f>
        <v>-156878988</v>
      </c>
      <c r="M54" s="570"/>
      <c r="O54" s="77"/>
      <c r="U54" s="52"/>
      <c r="V54" s="52"/>
    </row>
    <row r="55" spans="2:22">
      <c r="B55" s="457" t="s">
        <v>1278</v>
      </c>
      <c r="C55" s="458"/>
      <c r="D55" s="459"/>
      <c r="E55" s="500">
        <f>+E44+E50</f>
        <v>65413824</v>
      </c>
      <c r="F55" s="500">
        <f>+F44+F50</f>
        <v>-1434240319</v>
      </c>
      <c r="G55" s="500">
        <f>+G44+G50</f>
        <v>10616913</v>
      </c>
      <c r="H55" s="500">
        <f>+H44+H50</f>
        <v>-1120048</v>
      </c>
      <c r="I55" s="500">
        <f t="shared" si="14"/>
        <v>-1359329630</v>
      </c>
      <c r="J55" s="500">
        <f>+J44+J54</f>
        <v>34322088</v>
      </c>
      <c r="K55" s="500">
        <f>+K44+K54</f>
        <v>-114271348</v>
      </c>
      <c r="L55" s="500">
        <f>+L44+L54</f>
        <v>-1439278890</v>
      </c>
      <c r="M55" s="570"/>
    </row>
    <row r="57" spans="2:22">
      <c r="D57" s="570"/>
      <c r="E57" s="570"/>
      <c r="F57" s="570"/>
      <c r="G57" s="570"/>
      <c r="H57" s="570"/>
      <c r="I57" s="570"/>
      <c r="J57" s="570"/>
      <c r="K57" s="570"/>
      <c r="L57" s="570"/>
      <c r="M57" s="570"/>
      <c r="N57" s="570"/>
    </row>
    <row r="58" spans="2:22">
      <c r="D58" s="570"/>
      <c r="E58" s="570"/>
      <c r="F58" s="570"/>
      <c r="G58" s="570"/>
      <c r="H58" s="570"/>
      <c r="I58" s="570"/>
      <c r="J58" s="570"/>
      <c r="K58" s="570"/>
      <c r="L58" s="570"/>
      <c r="M58" s="570"/>
      <c r="N58" s="570"/>
    </row>
    <row r="59" spans="2:22">
      <c r="D59" s="570"/>
      <c r="E59" s="570"/>
      <c r="F59" s="570"/>
      <c r="G59" s="570"/>
      <c r="H59" s="570"/>
      <c r="I59" s="570"/>
      <c r="J59" s="570"/>
      <c r="K59" s="570"/>
      <c r="L59" s="570"/>
      <c r="M59" s="570"/>
      <c r="N59" s="570"/>
    </row>
    <row r="60" spans="2:22">
      <c r="D60" s="570"/>
      <c r="E60" s="570"/>
      <c r="F60" s="570"/>
      <c r="G60" s="570"/>
      <c r="H60" s="570"/>
      <c r="I60" s="570"/>
      <c r="J60" s="570"/>
      <c r="K60" s="570"/>
      <c r="L60" s="570"/>
      <c r="M60" s="570"/>
      <c r="N60" s="570"/>
    </row>
    <row r="61" spans="2:22">
      <c r="D61" s="570"/>
      <c r="E61" s="570"/>
      <c r="F61" s="570"/>
      <c r="G61" s="570"/>
      <c r="H61" s="570"/>
      <c r="I61" s="570"/>
      <c r="J61" s="570"/>
      <c r="K61" s="570"/>
      <c r="L61" s="570"/>
      <c r="M61" s="570"/>
      <c r="N61" s="570"/>
    </row>
    <row r="62" spans="2:22">
      <c r="D62" s="570"/>
      <c r="E62" s="570"/>
      <c r="F62" s="570"/>
      <c r="G62" s="570"/>
      <c r="H62" s="570"/>
      <c r="I62" s="570"/>
      <c r="J62" s="570"/>
      <c r="K62" s="570"/>
      <c r="L62" s="570"/>
      <c r="M62" s="570"/>
      <c r="N62" s="570"/>
    </row>
  </sheetData>
  <mergeCells count="54">
    <mergeCell ref="A3:A5"/>
    <mergeCell ref="B3:D5"/>
    <mergeCell ref="E3:E5"/>
    <mergeCell ref="F3:F5"/>
    <mergeCell ref="G3:G5"/>
    <mergeCell ref="I3:I5"/>
    <mergeCell ref="J3:J5"/>
    <mergeCell ref="K3:K5"/>
    <mergeCell ref="L3:L5"/>
    <mergeCell ref="B6:D6"/>
    <mergeCell ref="H3:H5"/>
    <mergeCell ref="L24:L26"/>
    <mergeCell ref="B25:D25"/>
    <mergeCell ref="B27:D27"/>
    <mergeCell ref="C28:D28"/>
    <mergeCell ref="C16:D16"/>
    <mergeCell ref="C17:D17"/>
    <mergeCell ref="C18:D18"/>
    <mergeCell ref="C19:D19"/>
    <mergeCell ref="E24:E26"/>
    <mergeCell ref="F24:F26"/>
    <mergeCell ref="A38:A40"/>
    <mergeCell ref="B38:D40"/>
    <mergeCell ref="E38:E40"/>
    <mergeCell ref="G24:G26"/>
    <mergeCell ref="K24:K26"/>
    <mergeCell ref="C53:D53"/>
    <mergeCell ref="C54:D54"/>
    <mergeCell ref="L38:L40"/>
    <mergeCell ref="B41:D41"/>
    <mergeCell ref="C43:D43"/>
    <mergeCell ref="C46:D46"/>
    <mergeCell ref="C47:D47"/>
    <mergeCell ref="C48:D48"/>
    <mergeCell ref="F38:F40"/>
    <mergeCell ref="G38:G40"/>
    <mergeCell ref="H38:H40"/>
    <mergeCell ref="I38:I40"/>
    <mergeCell ref="J38:J40"/>
    <mergeCell ref="K38:K40"/>
    <mergeCell ref="B7:D7"/>
    <mergeCell ref="C49:D49"/>
    <mergeCell ref="C50:D50"/>
    <mergeCell ref="C51:D51"/>
    <mergeCell ref="C52:D52"/>
    <mergeCell ref="C31:D31"/>
    <mergeCell ref="C32:D32"/>
    <mergeCell ref="C33:D33"/>
    <mergeCell ref="C8:D8"/>
    <mergeCell ref="C11:D11"/>
    <mergeCell ref="C12:D12"/>
    <mergeCell ref="C13:D13"/>
    <mergeCell ref="C14:D14"/>
    <mergeCell ref="C15:D15"/>
  </mergeCells>
  <printOptions horizontalCentered="1" verticalCentered="1"/>
  <pageMargins left="0.78740157480314965" right="0.78740157480314965" top="0.98425196850393704" bottom="0.98425196850393704" header="0" footer="0"/>
  <pageSetup paperSize="9" scale="66" orientation="landscape" r:id="rId1"/>
  <headerFooter alignWithMargins="0"/>
  <ignoredErrors>
    <ignoredError sqref="I9 I19 I54" 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5D83-0867-4791-971C-F3DBF51D9ED6}">
  <dimension ref="B1:R41"/>
  <sheetViews>
    <sheetView showGridLines="0" zoomScale="130" zoomScaleNormal="130" workbookViewId="0">
      <selection activeCell="I17" sqref="I17"/>
    </sheetView>
  </sheetViews>
  <sheetFormatPr baseColWidth="10" defaultColWidth="11.453125" defaultRowHeight="13"/>
  <cols>
    <col min="1" max="1" width="0.81640625" style="473" customWidth="1"/>
    <col min="2" max="2" width="11.453125" style="473"/>
    <col min="3" max="3" width="30.54296875" style="473" customWidth="1"/>
    <col min="4" max="8" width="14" style="473" customWidth="1"/>
    <col min="9" max="9" width="11" style="473" customWidth="1"/>
    <col min="10" max="10" width="12.54296875" style="473" customWidth="1"/>
    <col min="11" max="11" width="49.26953125" style="473" customWidth="1"/>
    <col min="12" max="12" width="11.7265625" style="473" customWidth="1"/>
    <col min="13" max="13" width="12.26953125" style="473" bestFit="1" customWidth="1"/>
    <col min="14" max="14" width="11.7265625" style="473" bestFit="1" customWidth="1"/>
    <col min="15" max="15" width="12" style="473" bestFit="1" customWidth="1"/>
    <col min="16" max="16384" width="11.453125" style="473"/>
  </cols>
  <sheetData>
    <row r="1" spans="2:13" ht="5.15" customHeight="1"/>
    <row r="2" spans="2:13" ht="16.5" customHeight="1">
      <c r="B2" s="127" t="s">
        <v>1236</v>
      </c>
      <c r="C2"/>
    </row>
    <row r="3" spans="2:13" ht="16.5" customHeight="1"/>
    <row r="4" spans="2:13" ht="14" customHeight="1">
      <c r="B4" s="1013" t="s">
        <v>598</v>
      </c>
      <c r="C4" s="1014"/>
      <c r="D4" s="985" t="s">
        <v>599</v>
      </c>
    </row>
    <row r="5" spans="2:13" ht="14" customHeight="1">
      <c r="B5" s="1015"/>
      <c r="C5" s="1016"/>
      <c r="D5" s="987"/>
      <c r="H5" s="474"/>
    </row>
    <row r="6" spans="2:13" ht="14" customHeight="1">
      <c r="B6" s="33" t="s">
        <v>1335</v>
      </c>
      <c r="C6" s="33"/>
      <c r="D6" s="749">
        <v>2863129447</v>
      </c>
      <c r="E6" s="477"/>
      <c r="F6" s="477"/>
      <c r="G6" s="477"/>
      <c r="H6" s="477"/>
      <c r="I6" s="477"/>
    </row>
    <row r="7" spans="2:13" ht="14" customHeight="1">
      <c r="B7" s="33" t="s">
        <v>1336</v>
      </c>
      <c r="C7" s="33"/>
      <c r="D7" s="749">
        <v>2863129447</v>
      </c>
      <c r="E7" s="477"/>
      <c r="F7" s="477"/>
      <c r="G7" s="477"/>
      <c r="H7" s="477"/>
      <c r="I7" s="477"/>
    </row>
    <row r="8" spans="2:13" ht="14" customHeight="1">
      <c r="B8" s="33" t="s">
        <v>1337</v>
      </c>
      <c r="C8" s="33"/>
      <c r="D8" s="749">
        <v>2863129447</v>
      </c>
      <c r="E8" s="477"/>
      <c r="F8" s="477"/>
      <c r="G8" s="477"/>
      <c r="H8" s="477"/>
      <c r="I8" s="477"/>
    </row>
    <row r="9" spans="2:13" s="556" customFormat="1" ht="14" customHeight="1">
      <c r="B9" s="1017" t="s">
        <v>1256</v>
      </c>
      <c r="C9" s="1018"/>
      <c r="D9" s="751">
        <v>-28628026</v>
      </c>
      <c r="E9" s="554"/>
      <c r="F9" s="555"/>
      <c r="G9" s="555"/>
      <c r="H9" s="555"/>
      <c r="I9" s="555"/>
    </row>
    <row r="10" spans="2:13" s="556" customFormat="1" ht="14" customHeight="1">
      <c r="B10" s="33" t="s">
        <v>1310</v>
      </c>
      <c r="C10" s="33"/>
      <c r="D10" s="749">
        <v>2834501421</v>
      </c>
      <c r="E10" s="554"/>
      <c r="F10" s="555"/>
      <c r="G10" s="555"/>
      <c r="H10" s="555"/>
      <c r="I10" s="555"/>
    </row>
    <row r="11" spans="2:13" s="556" customFormat="1" ht="14" customHeight="1">
      <c r="B11" s="33" t="s">
        <v>1311</v>
      </c>
      <c r="C11" s="752"/>
      <c r="D11" s="750">
        <v>2834501421</v>
      </c>
      <c r="E11" s="554"/>
      <c r="F11" s="555"/>
      <c r="G11" s="555"/>
      <c r="H11" s="555"/>
      <c r="I11" s="555"/>
    </row>
    <row r="12" spans="2:13" s="556" customFormat="1" ht="14" customHeight="1">
      <c r="B12" s="33" t="s">
        <v>1312</v>
      </c>
      <c r="C12" s="752"/>
      <c r="D12" s="750">
        <v>2834501421</v>
      </c>
      <c r="E12" s="554"/>
      <c r="F12" s="555"/>
      <c r="G12" s="555"/>
      <c r="H12" s="555"/>
      <c r="I12" s="555"/>
    </row>
    <row r="13" spans="2:13" ht="16.5" customHeight="1">
      <c r="K13" s="474"/>
    </row>
    <row r="14" spans="2:13" ht="12.75" customHeight="1">
      <c r="B14" s="1013" t="s">
        <v>691</v>
      </c>
      <c r="C14" s="1014"/>
      <c r="D14" s="985" t="s">
        <v>599</v>
      </c>
      <c r="E14" s="985" t="s">
        <v>693</v>
      </c>
      <c r="F14" s="985" t="s">
        <v>692</v>
      </c>
      <c r="G14" s="985" t="s">
        <v>782</v>
      </c>
      <c r="H14" s="985" t="s">
        <v>740</v>
      </c>
    </row>
    <row r="15" spans="2:13" ht="27" customHeight="1">
      <c r="B15" s="1015"/>
      <c r="C15" s="1016"/>
      <c r="D15" s="987"/>
      <c r="E15" s="987"/>
      <c r="F15" s="987"/>
      <c r="G15" s="987"/>
      <c r="H15" s="987"/>
    </row>
    <row r="16" spans="2:13">
      <c r="B16" s="458" t="s">
        <v>1400</v>
      </c>
      <c r="C16" s="457"/>
      <c r="D16" s="635">
        <v>2863129447</v>
      </c>
      <c r="E16" s="635">
        <v>2422050488</v>
      </c>
      <c r="F16" s="635">
        <v>459834409</v>
      </c>
      <c r="G16" s="635">
        <v>-83508378</v>
      </c>
      <c r="H16" s="635">
        <v>2798376519</v>
      </c>
      <c r="L16" s="475"/>
      <c r="M16" s="474"/>
    </row>
    <row r="17" spans="2:18">
      <c r="B17" s="1011" t="s">
        <v>226</v>
      </c>
      <c r="C17" s="1012"/>
      <c r="D17" s="636">
        <v>0</v>
      </c>
      <c r="E17" s="636">
        <v>0</v>
      </c>
      <c r="F17" s="636">
        <v>0</v>
      </c>
      <c r="G17" s="636">
        <v>-2084310</v>
      </c>
      <c r="H17" s="636">
        <v>-2084310</v>
      </c>
      <c r="L17" s="475"/>
      <c r="M17" s="474"/>
    </row>
    <row r="18" spans="2:18" ht="13" customHeight="1">
      <c r="B18" s="1011" t="s">
        <v>816</v>
      </c>
      <c r="C18" s="1012"/>
      <c r="D18" s="636">
        <v>0</v>
      </c>
      <c r="E18" s="636">
        <v>0</v>
      </c>
      <c r="F18" s="636">
        <v>-474149</v>
      </c>
      <c r="G18" s="636">
        <v>4139808</v>
      </c>
      <c r="H18" s="636">
        <v>3665659</v>
      </c>
      <c r="L18" s="475"/>
      <c r="M18" s="474"/>
    </row>
    <row r="19" spans="2:18" ht="12.75" customHeight="1">
      <c r="B19" s="458" t="s">
        <v>1307</v>
      </c>
      <c r="C19" s="457"/>
      <c r="D19" s="635">
        <v>2834501421</v>
      </c>
      <c r="E19" s="635">
        <v>2380288909</v>
      </c>
      <c r="F19" s="635">
        <v>459360260</v>
      </c>
      <c r="G19" s="635">
        <v>-37606991</v>
      </c>
      <c r="H19" s="635">
        <v>2802042178</v>
      </c>
      <c r="I19"/>
      <c r="J19"/>
      <c r="L19" s="475"/>
      <c r="M19" s="474"/>
    </row>
    <row r="20" spans="2:18" ht="12.75" customHeight="1">
      <c r="B20" s="458" t="s">
        <v>1308</v>
      </c>
      <c r="C20" s="457"/>
      <c r="D20" s="635">
        <v>2834501421</v>
      </c>
      <c r="E20" s="635">
        <v>2380288909</v>
      </c>
      <c r="F20" s="635">
        <v>459360260</v>
      </c>
      <c r="G20" s="635">
        <v>-37606991</v>
      </c>
      <c r="H20" s="635">
        <v>2802042178</v>
      </c>
      <c r="I20"/>
      <c r="J20"/>
      <c r="L20" s="475"/>
      <c r="M20" s="474"/>
    </row>
    <row r="21" spans="2:18" ht="12.75" customHeight="1">
      <c r="B21" s="1011" t="s">
        <v>1179</v>
      </c>
      <c r="C21" s="1012"/>
      <c r="D21" s="553">
        <v>-28628026</v>
      </c>
      <c r="E21" s="553">
        <v>-41761579</v>
      </c>
      <c r="F21" s="553">
        <v>0</v>
      </c>
      <c r="G21" s="553">
        <v>41761579</v>
      </c>
      <c r="H21" s="553">
        <v>0</v>
      </c>
      <c r="I21"/>
      <c r="J21"/>
      <c r="L21" s="475"/>
      <c r="M21" s="474"/>
    </row>
    <row r="22" spans="2:18" ht="25.5" customHeight="1">
      <c r="B22" s="1011" t="s">
        <v>1255</v>
      </c>
      <c r="C22" s="1012"/>
      <c r="D22" s="553">
        <v>0</v>
      </c>
      <c r="E22" s="553">
        <v>0</v>
      </c>
      <c r="F22" s="553">
        <v>-474149</v>
      </c>
      <c r="G22" s="553">
        <v>4139808</v>
      </c>
      <c r="H22" s="553">
        <v>3665659</v>
      </c>
      <c r="I22"/>
      <c r="J22"/>
      <c r="L22" s="475"/>
      <c r="M22" s="474"/>
    </row>
    <row r="23" spans="2:18">
      <c r="B23" s="458" t="s">
        <v>1309</v>
      </c>
      <c r="C23" s="458"/>
      <c r="D23" s="635">
        <v>2834501421</v>
      </c>
      <c r="E23" s="635">
        <v>2380288909</v>
      </c>
      <c r="F23" s="635">
        <v>459360260</v>
      </c>
      <c r="G23" s="635">
        <v>-39691301</v>
      </c>
      <c r="H23" s="635">
        <v>2799957868</v>
      </c>
      <c r="I23"/>
      <c r="J23"/>
      <c r="Q23" s="475"/>
    </row>
    <row r="24" spans="2:18">
      <c r="D24" s="474"/>
    </row>
    <row r="25" spans="2:18">
      <c r="D25" s="477"/>
    </row>
    <row r="26" spans="2:18">
      <c r="B26" s="474"/>
      <c r="D26" s="474"/>
      <c r="E26" s="474"/>
      <c r="F26" s="474"/>
      <c r="G26" s="474"/>
      <c r="H26" s="474"/>
    </row>
    <row r="27" spans="2:18">
      <c r="C27" s="474"/>
      <c r="D27" s="474"/>
    </row>
    <row r="28" spans="2:18">
      <c r="D28" s="474"/>
      <c r="I28" s="170"/>
      <c r="J28" s="170"/>
      <c r="K28" s="170"/>
      <c r="L28" s="170"/>
      <c r="M28" s="170"/>
      <c r="N28" s="170"/>
      <c r="O28" s="170"/>
      <c r="P28" s="170"/>
    </row>
    <row r="29" spans="2:18">
      <c r="I29" s="170"/>
      <c r="J29" s="170"/>
      <c r="K29" s="170"/>
      <c r="L29" s="170"/>
      <c r="M29" s="170"/>
      <c r="N29" s="170"/>
      <c r="O29" s="170"/>
      <c r="P29" s="170"/>
      <c r="Q29" s="475"/>
    </row>
    <row r="30" spans="2:18">
      <c r="I30" s="170"/>
      <c r="J30" s="170"/>
      <c r="K30" s="170"/>
      <c r="L30" s="170"/>
      <c r="M30" s="170"/>
      <c r="N30" s="170"/>
      <c r="O30" s="170"/>
      <c r="P30" s="170"/>
      <c r="Q30" s="475"/>
      <c r="R30" s="475"/>
    </row>
    <row r="31" spans="2:18">
      <c r="I31" s="170"/>
      <c r="J31" s="170"/>
      <c r="K31" s="170"/>
      <c r="L31" s="396"/>
      <c r="M31" s="396"/>
      <c r="N31" s="396"/>
      <c r="O31" s="396"/>
      <c r="P31" s="170"/>
      <c r="Q31" s="475"/>
    </row>
    <row r="32" spans="2:18">
      <c r="I32" s="170"/>
      <c r="J32" s="170"/>
      <c r="K32" s="170"/>
      <c r="L32" s="170"/>
      <c r="M32" s="170"/>
      <c r="N32" s="396"/>
      <c r="O32" s="396"/>
      <c r="P32" s="170"/>
      <c r="Q32" s="475"/>
    </row>
    <row r="33" spans="9:16">
      <c r="I33" s="170"/>
      <c r="J33" s="170"/>
      <c r="K33" s="170"/>
      <c r="L33" s="478"/>
      <c r="M33" s="478"/>
      <c r="N33" s="478"/>
      <c r="O33" s="478"/>
      <c r="P33" s="170"/>
    </row>
    <row r="34" spans="9:16">
      <c r="I34" s="170"/>
      <c r="J34" s="170"/>
      <c r="K34" s="479"/>
      <c r="L34" s="480"/>
      <c r="M34" s="480"/>
      <c r="N34" s="480"/>
      <c r="O34" s="480"/>
      <c r="P34" s="170"/>
    </row>
    <row r="35" spans="9:16">
      <c r="I35" s="170"/>
      <c r="J35" s="170"/>
      <c r="K35" s="170"/>
      <c r="L35" s="170"/>
      <c r="M35" s="170"/>
      <c r="N35" s="170"/>
      <c r="O35" s="170"/>
      <c r="P35" s="170"/>
    </row>
    <row r="36" spans="9:16">
      <c r="I36" s="170"/>
      <c r="J36" s="170"/>
      <c r="K36" s="170"/>
      <c r="L36" s="481"/>
      <c r="M36" s="481"/>
      <c r="N36" s="170"/>
      <c r="O36" s="170"/>
      <c r="P36" s="170"/>
    </row>
    <row r="37" spans="9:16">
      <c r="I37" s="170"/>
      <c r="J37" s="170"/>
      <c r="K37" s="170"/>
      <c r="L37" s="481"/>
      <c r="M37" s="481"/>
      <c r="N37" s="170"/>
      <c r="O37" s="170"/>
      <c r="P37" s="170"/>
    </row>
    <row r="38" spans="9:16">
      <c r="I38" s="170"/>
      <c r="J38" s="170"/>
      <c r="K38" s="170"/>
      <c r="L38" s="396"/>
      <c r="M38" s="170"/>
      <c r="N38" s="170"/>
      <c r="O38" s="170"/>
      <c r="P38" s="170"/>
    </row>
    <row r="39" spans="9:16">
      <c r="I39" s="170"/>
      <c r="J39" s="170"/>
      <c r="K39" s="170"/>
      <c r="L39" s="170"/>
      <c r="M39" s="170"/>
      <c r="N39" s="170"/>
      <c r="O39" s="170"/>
      <c r="P39" s="170"/>
    </row>
    <row r="40" spans="9:16">
      <c r="I40" s="170"/>
      <c r="J40" s="170"/>
      <c r="K40" s="170"/>
      <c r="L40" s="170"/>
      <c r="M40" s="170"/>
      <c r="N40" s="170"/>
      <c r="O40" s="170"/>
      <c r="P40" s="170"/>
    </row>
    <row r="41" spans="9:16">
      <c r="I41" s="170"/>
      <c r="J41" s="170"/>
      <c r="K41" s="170"/>
      <c r="L41" s="170"/>
      <c r="M41" s="170"/>
      <c r="N41" s="170"/>
      <c r="O41" s="170"/>
      <c r="P41" s="170"/>
    </row>
  </sheetData>
  <mergeCells count="13">
    <mergeCell ref="B9:C9"/>
    <mergeCell ref="B4:C5"/>
    <mergeCell ref="D4:D5"/>
    <mergeCell ref="B17:C17"/>
    <mergeCell ref="B18:C18"/>
    <mergeCell ref="B21:C21"/>
    <mergeCell ref="B22:C22"/>
    <mergeCell ref="H14:H15"/>
    <mergeCell ref="B14:C15"/>
    <mergeCell ref="D14:D15"/>
    <mergeCell ref="E14:E15"/>
    <mergeCell ref="F14:F15"/>
    <mergeCell ref="G14:G15"/>
  </mergeCells>
  <pageMargins left="0.7" right="0.7" top="0.75" bottom="0.75" header="0.3" footer="0.3"/>
  <pageSetup paperSize="9" orientation="portrait" horizontalDpi="200" verticalDpi="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A524-575A-4C86-9FEA-CE05E35163AB}">
  <dimension ref="B2:I41"/>
  <sheetViews>
    <sheetView showGridLines="0" workbookViewId="0">
      <selection activeCell="E4" sqref="E4:F18"/>
    </sheetView>
  </sheetViews>
  <sheetFormatPr baseColWidth="10" defaultRowHeight="12.5"/>
  <cols>
    <col min="1" max="1" width="2.6328125" customWidth="1"/>
    <col min="2" max="2" width="61.54296875" customWidth="1"/>
    <col min="3" max="3" width="17.54296875" customWidth="1"/>
    <col min="4" max="4" width="18.08984375" customWidth="1"/>
    <col min="5" max="5" width="13.7265625" bestFit="1" customWidth="1"/>
    <col min="6" max="6" width="14.1796875" customWidth="1"/>
  </cols>
  <sheetData>
    <row r="2" spans="2:9" ht="6.75" customHeight="1"/>
    <row r="3" spans="2:9" ht="13">
      <c r="B3" s="1019" t="s">
        <v>788</v>
      </c>
      <c r="C3" s="569">
        <v>45382</v>
      </c>
      <c r="D3" s="569">
        <v>45291</v>
      </c>
    </row>
    <row r="4" spans="2:9" ht="13">
      <c r="B4" s="1020"/>
      <c r="C4" s="755" t="s">
        <v>150</v>
      </c>
      <c r="D4" s="755" t="s">
        <v>150</v>
      </c>
      <c r="E4" s="1085"/>
      <c r="F4" s="1085"/>
    </row>
    <row r="5" spans="2:9" ht="13">
      <c r="B5" s="6" t="s">
        <v>111</v>
      </c>
      <c r="C5" s="3">
        <v>224463530</v>
      </c>
      <c r="D5" s="3">
        <v>163241984</v>
      </c>
      <c r="E5" s="1085"/>
      <c r="F5" s="1085"/>
    </row>
    <row r="6" spans="2:9" ht="13">
      <c r="B6" s="6" t="s">
        <v>450</v>
      </c>
      <c r="C6" s="3">
        <v>4041540143</v>
      </c>
      <c r="D6" s="3">
        <v>3984453610</v>
      </c>
      <c r="E6" s="1086"/>
      <c r="F6" s="1086"/>
      <c r="G6" s="760"/>
      <c r="H6" s="760"/>
      <c r="I6" s="760"/>
    </row>
    <row r="7" spans="2:9" ht="13">
      <c r="B7" s="6" t="s">
        <v>590</v>
      </c>
      <c r="C7" s="3">
        <v>101048599</v>
      </c>
      <c r="D7" s="3">
        <v>73151878</v>
      </c>
      <c r="E7" s="1086"/>
      <c r="F7" s="1086"/>
    </row>
    <row r="8" spans="2:9" ht="13">
      <c r="B8" s="6" t="s">
        <v>591</v>
      </c>
      <c r="C8" s="3">
        <v>1338196461</v>
      </c>
      <c r="D8" s="3">
        <v>1323796983</v>
      </c>
      <c r="E8" s="1086"/>
      <c r="F8" s="1085"/>
    </row>
    <row r="9" spans="2:9" ht="13">
      <c r="B9" s="6" t="s">
        <v>770</v>
      </c>
      <c r="C9" s="754">
        <v>2826758613</v>
      </c>
      <c r="D9" s="754">
        <v>2750746733</v>
      </c>
      <c r="E9" s="1086"/>
      <c r="F9" s="1085"/>
    </row>
    <row r="10" spans="2:9" ht="13">
      <c r="B10" s="756"/>
      <c r="C10" s="1084"/>
      <c r="D10" s="1084"/>
      <c r="E10" s="1085"/>
      <c r="F10" s="1085"/>
    </row>
    <row r="11" spans="2:9" ht="13">
      <c r="B11" s="1019" t="s">
        <v>789</v>
      </c>
      <c r="C11" s="757" t="s">
        <v>1263</v>
      </c>
      <c r="D11" s="757" t="s">
        <v>1163</v>
      </c>
      <c r="E11" s="1085"/>
      <c r="F11" s="1085"/>
    </row>
    <row r="12" spans="2:9" ht="13">
      <c r="B12" s="1021"/>
      <c r="C12" s="758">
        <v>45382</v>
      </c>
      <c r="D12" s="758">
        <v>45016</v>
      </c>
      <c r="E12" s="1085"/>
      <c r="F12" s="1085"/>
    </row>
    <row r="13" spans="2:9" ht="13">
      <c r="B13" s="1020"/>
      <c r="C13" s="755" t="s">
        <v>150</v>
      </c>
      <c r="D13" s="755" t="s">
        <v>150</v>
      </c>
      <c r="E13" s="1085"/>
      <c r="F13" s="1085"/>
    </row>
    <row r="14" spans="2:9" ht="13">
      <c r="B14" s="6" t="s">
        <v>460</v>
      </c>
      <c r="C14" s="753">
        <v>82016235</v>
      </c>
      <c r="D14" s="753">
        <v>75632442</v>
      </c>
      <c r="E14" s="1086"/>
      <c r="F14" s="1085"/>
    </row>
    <row r="15" spans="2:9" ht="13">
      <c r="B15" s="6" t="s">
        <v>341</v>
      </c>
      <c r="C15" s="3">
        <v>60852438</v>
      </c>
      <c r="D15" s="3">
        <v>33421763</v>
      </c>
      <c r="E15" s="1086"/>
      <c r="F15" s="1085"/>
    </row>
    <row r="16" spans="2:9" ht="13">
      <c r="B16" s="6" t="s">
        <v>319</v>
      </c>
      <c r="C16" s="3">
        <v>-10636</v>
      </c>
      <c r="D16" s="3">
        <v>-195244</v>
      </c>
      <c r="E16" s="1085"/>
      <c r="F16" s="1085"/>
    </row>
    <row r="17" spans="2:6" ht="13">
      <c r="B17" s="6" t="s">
        <v>20</v>
      </c>
      <c r="C17" s="3">
        <v>93330435</v>
      </c>
      <c r="D17" s="3">
        <v>19186893</v>
      </c>
      <c r="E17" s="1085"/>
      <c r="F17" s="1085"/>
    </row>
    <row r="18" spans="2:6" ht="13">
      <c r="B18" s="6" t="s">
        <v>21</v>
      </c>
      <c r="C18" s="3">
        <v>509276</v>
      </c>
      <c r="D18" s="3">
        <v>-474535</v>
      </c>
      <c r="E18" s="1085"/>
      <c r="F18" s="1085"/>
    </row>
    <row r="19" spans="2:6" ht="13">
      <c r="B19" s="756"/>
      <c r="C19" s="756"/>
      <c r="D19" s="756"/>
    </row>
    <row r="20" spans="2:6" ht="13">
      <c r="B20" s="6" t="s">
        <v>797</v>
      </c>
      <c r="C20" s="759">
        <v>0.276698</v>
      </c>
      <c r="D20" s="759">
        <v>0.276698</v>
      </c>
      <c r="E20" s="761"/>
    </row>
    <row r="21" spans="2:6" ht="13">
      <c r="B21" s="6" t="s">
        <v>1161</v>
      </c>
      <c r="C21" s="3">
        <f>+C37+C36</f>
        <v>0</v>
      </c>
      <c r="D21" s="3">
        <v>0</v>
      </c>
    </row>
    <row r="22" spans="2:6" ht="13">
      <c r="B22" s="756"/>
      <c r="C22" s="756"/>
      <c r="D22" s="756"/>
    </row>
    <row r="23" spans="2:6" ht="13">
      <c r="B23" s="1019" t="s">
        <v>790</v>
      </c>
      <c r="C23" s="757" t="str">
        <f>+C11</f>
        <v>01/01/2024 al</v>
      </c>
      <c r="D23" s="757" t="str">
        <f>+D11</f>
        <v>01/01/2023 al</v>
      </c>
    </row>
    <row r="24" spans="2:6" ht="13">
      <c r="B24" s="1021"/>
      <c r="C24" s="758">
        <f>+C12</f>
        <v>45382</v>
      </c>
      <c r="D24" s="758">
        <f>+D12</f>
        <v>45016</v>
      </c>
    </row>
    <row r="25" spans="2:6" ht="13">
      <c r="B25" s="1020"/>
      <c r="C25" s="755" t="s">
        <v>150</v>
      </c>
      <c r="D25" s="755" t="s">
        <v>150</v>
      </c>
    </row>
    <row r="26" spans="2:6" ht="13">
      <c r="B26" s="6" t="s">
        <v>188</v>
      </c>
      <c r="C26" s="3">
        <v>77534458</v>
      </c>
      <c r="D26" s="3">
        <v>72996631</v>
      </c>
    </row>
    <row r="27" spans="2:6" ht="13">
      <c r="B27" s="6" t="s">
        <v>439</v>
      </c>
      <c r="C27" s="3">
        <v>18688043</v>
      </c>
      <c r="D27" s="3">
        <v>23907743</v>
      </c>
    </row>
    <row r="28" spans="2:6" ht="13">
      <c r="B28" s="6" t="s">
        <v>227</v>
      </c>
      <c r="C28" s="3">
        <v>-3504867</v>
      </c>
      <c r="D28" s="3">
        <v>-3336272</v>
      </c>
    </row>
    <row r="31" spans="2:6" ht="15.5">
      <c r="C31" s="763"/>
      <c r="D31" s="763"/>
    </row>
    <row r="32" spans="2:6" ht="13">
      <c r="C32" s="717"/>
      <c r="D32" s="717"/>
    </row>
    <row r="33" spans="2:4" ht="13">
      <c r="B33" s="764"/>
      <c r="C33" s="765"/>
      <c r="D33" s="717"/>
    </row>
    <row r="34" spans="2:4" ht="13">
      <c r="B34" s="764"/>
      <c r="C34" s="717"/>
    </row>
    <row r="36" spans="2:4" ht="13">
      <c r="C36" s="765"/>
      <c r="D36" s="762"/>
    </row>
    <row r="37" spans="2:4" ht="13">
      <c r="C37" s="765"/>
      <c r="D37" s="762"/>
    </row>
    <row r="39" spans="2:4">
      <c r="B39" s="762"/>
      <c r="C39" s="762"/>
      <c r="D39" s="762"/>
    </row>
    <row r="40" spans="2:4">
      <c r="B40" s="762"/>
      <c r="C40" s="762"/>
      <c r="D40" s="762"/>
    </row>
    <row r="41" spans="2:4">
      <c r="B41" s="762"/>
      <c r="C41" s="762"/>
      <c r="D41" s="762"/>
    </row>
  </sheetData>
  <mergeCells count="3">
    <mergeCell ref="B3:B4"/>
    <mergeCell ref="B11:B13"/>
    <mergeCell ref="B23:B2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AD61-2E27-4DF3-B435-2099864FCA49}">
  <dimension ref="B1:L61"/>
  <sheetViews>
    <sheetView showGridLines="0" zoomScale="70" zoomScaleNormal="70" workbookViewId="0">
      <selection activeCell="C46" sqref="C46"/>
    </sheetView>
  </sheetViews>
  <sheetFormatPr baseColWidth="10" defaultColWidth="11.453125" defaultRowHeight="13"/>
  <cols>
    <col min="1" max="1" width="1.7265625" style="49" customWidth="1"/>
    <col min="2" max="2" width="63.453125" style="49" bestFit="1" customWidth="1"/>
    <col min="3" max="3" width="16.453125" style="49" bestFit="1" customWidth="1"/>
    <col min="4" max="4" width="16.90625" style="49" bestFit="1" customWidth="1"/>
    <col min="5" max="5" width="16.54296875" style="49" bestFit="1" customWidth="1"/>
    <col min="6" max="6" width="16.1796875" style="49" customWidth="1"/>
    <col min="7" max="7" width="15.7265625" style="49" customWidth="1"/>
    <col min="8" max="8" width="16.54296875" style="49" bestFit="1" customWidth="1"/>
    <col min="9" max="9" width="11.1796875" style="49" customWidth="1"/>
    <col min="10" max="10" width="16.54296875" style="49" bestFit="1" customWidth="1"/>
    <col min="11" max="11" width="15" style="49" customWidth="1"/>
    <col min="12" max="16384" width="11.453125" style="49"/>
  </cols>
  <sheetData>
    <row r="1" spans="2:12" ht="6" customHeight="1"/>
    <row r="2" spans="2:12" s="52" customFormat="1" ht="12.75" customHeight="1">
      <c r="B2" s="1025" t="s">
        <v>296</v>
      </c>
      <c r="C2" s="861" t="s">
        <v>712</v>
      </c>
      <c r="D2" s="862"/>
      <c r="E2" s="83" t="s">
        <v>170</v>
      </c>
      <c r="F2" s="83" t="s">
        <v>170</v>
      </c>
    </row>
    <row r="3" spans="2:12" s="52" customFormat="1" ht="12.75" customHeight="1">
      <c r="B3" s="1026"/>
      <c r="C3" s="863"/>
      <c r="D3" s="864"/>
      <c r="E3" s="174" t="s">
        <v>48</v>
      </c>
      <c r="F3" s="174" t="s">
        <v>48</v>
      </c>
    </row>
    <row r="4" spans="2:12" s="52" customFormat="1">
      <c r="B4" s="1026"/>
      <c r="C4" s="86">
        <v>45382</v>
      </c>
      <c r="D4" s="86">
        <v>45291</v>
      </c>
      <c r="E4" s="86">
        <v>45382</v>
      </c>
      <c r="F4" s="86">
        <v>45291</v>
      </c>
    </row>
    <row r="5" spans="2:12" s="52" customFormat="1">
      <c r="B5" s="1027"/>
      <c r="C5" s="266" t="s">
        <v>222</v>
      </c>
      <c r="D5" s="266" t="s">
        <v>222</v>
      </c>
      <c r="E5" s="58" t="s">
        <v>150</v>
      </c>
      <c r="F5" s="58" t="s">
        <v>150</v>
      </c>
      <c r="G5" s="570"/>
      <c r="H5" s="570"/>
      <c r="I5" s="570"/>
      <c r="J5" s="570"/>
      <c r="K5" s="570"/>
    </row>
    <row r="6" spans="2:12">
      <c r="B6" s="637" t="s">
        <v>823</v>
      </c>
      <c r="C6" s="643">
        <v>0.276698</v>
      </c>
      <c r="D6" s="643">
        <v>0.276698</v>
      </c>
      <c r="E6" s="638">
        <v>611821034</v>
      </c>
      <c r="F6" s="498">
        <v>590255809</v>
      </c>
      <c r="G6" s="570"/>
      <c r="H6" s="570"/>
      <c r="I6" s="570"/>
      <c r="J6" s="570"/>
      <c r="K6" s="570"/>
    </row>
    <row r="7" spans="2:12" ht="12.75" customHeight="1">
      <c r="B7" s="637" t="s">
        <v>736</v>
      </c>
      <c r="C7" s="643">
        <v>3.5639993301028738E-7</v>
      </c>
      <c r="D7" s="643">
        <v>3.5639993301028738E-7</v>
      </c>
      <c r="E7" s="638">
        <v>164</v>
      </c>
      <c r="F7" s="498">
        <v>162</v>
      </c>
      <c r="G7" s="570"/>
      <c r="H7" s="570"/>
      <c r="I7" s="570"/>
      <c r="J7" s="570"/>
      <c r="K7" s="570"/>
    </row>
    <row r="8" spans="2:12">
      <c r="B8" s="637" t="s">
        <v>678</v>
      </c>
      <c r="C8" s="643">
        <v>0.1</v>
      </c>
      <c r="D8" s="643">
        <v>0.1</v>
      </c>
      <c r="E8" s="638">
        <v>94294</v>
      </c>
      <c r="F8" s="498">
        <v>94294</v>
      </c>
      <c r="G8" s="570"/>
      <c r="H8" s="570"/>
      <c r="I8" s="570"/>
      <c r="J8" s="570"/>
      <c r="K8" s="570"/>
    </row>
    <row r="9" spans="2:12">
      <c r="B9" s="637" t="s">
        <v>675</v>
      </c>
      <c r="C9" s="643">
        <v>7.3499999999999998E-4</v>
      </c>
      <c r="D9" s="643">
        <v>7.3499999999999998E-4</v>
      </c>
      <c r="E9" s="638">
        <v>70638</v>
      </c>
      <c r="F9" s="498">
        <v>76316</v>
      </c>
      <c r="G9" s="570"/>
      <c r="H9" s="570"/>
      <c r="I9" s="570"/>
      <c r="J9" s="570"/>
      <c r="K9" s="570"/>
    </row>
    <row r="10" spans="2:12" ht="13" customHeight="1">
      <c r="B10" s="637" t="s">
        <v>262</v>
      </c>
      <c r="C10" s="643">
        <v>0.1</v>
      </c>
      <c r="D10" s="643">
        <v>0.1</v>
      </c>
      <c r="E10" s="638">
        <v>-90600</v>
      </c>
      <c r="F10" s="498">
        <v>-91022</v>
      </c>
      <c r="G10" s="570"/>
      <c r="H10" s="570"/>
      <c r="I10" s="570"/>
      <c r="J10" s="570"/>
      <c r="K10" s="570"/>
    </row>
    <row r="11" spans="2:12" ht="13" customHeight="1">
      <c r="B11" s="639" t="s">
        <v>1020</v>
      </c>
      <c r="C11" s="643">
        <v>7.3500000000004118E-4</v>
      </c>
      <c r="D11" s="643">
        <v>7.3500000000004118E-4</v>
      </c>
      <c r="E11" s="638">
        <v>93</v>
      </c>
      <c r="F11" s="498">
        <v>-441</v>
      </c>
      <c r="G11" s="570"/>
      <c r="H11" s="570"/>
      <c r="I11" s="570"/>
      <c r="J11" s="570"/>
      <c r="K11" s="570"/>
    </row>
    <row r="12" spans="2:12">
      <c r="B12" s="637" t="s">
        <v>142</v>
      </c>
      <c r="C12" s="643">
        <v>3.3359999999999998E-4</v>
      </c>
      <c r="D12" s="643">
        <v>3.3359999999999998E-4</v>
      </c>
      <c r="E12" s="638">
        <v>223366</v>
      </c>
      <c r="F12" s="498">
        <v>212416</v>
      </c>
      <c r="G12" s="570"/>
      <c r="H12" s="570"/>
      <c r="I12" s="570"/>
      <c r="J12" s="570"/>
      <c r="K12" s="570"/>
      <c r="L12" s="484"/>
    </row>
    <row r="13" spans="2:12">
      <c r="B13" s="637" t="s">
        <v>481</v>
      </c>
      <c r="C13" s="643">
        <v>7.5999962313460698E-4</v>
      </c>
      <c r="D13" s="643">
        <v>7.5999962313460698E-4</v>
      </c>
      <c r="E13" s="638">
        <v>175361</v>
      </c>
      <c r="F13" s="498">
        <v>154742</v>
      </c>
      <c r="G13" s="570"/>
      <c r="H13" s="570"/>
      <c r="I13" s="570"/>
      <c r="J13" s="570"/>
      <c r="K13" s="570"/>
    </row>
    <row r="14" spans="2:12" ht="12.75" customHeight="1">
      <c r="B14" s="637" t="s">
        <v>1064</v>
      </c>
      <c r="C14" s="643">
        <v>0.33</v>
      </c>
      <c r="D14" s="643">
        <v>0.33</v>
      </c>
      <c r="E14" s="638">
        <v>21421419</v>
      </c>
      <c r="F14" s="498">
        <v>16313669</v>
      </c>
      <c r="G14" s="570"/>
      <c r="H14" s="570"/>
      <c r="I14" s="570"/>
      <c r="J14" s="570"/>
      <c r="K14" s="570"/>
    </row>
    <row r="15" spans="2:12">
      <c r="B15" s="640" t="s">
        <v>50</v>
      </c>
      <c r="C15" s="641"/>
      <c r="D15" s="641"/>
      <c r="E15" s="500">
        <f>SUM(E6:E14)</f>
        <v>633715769</v>
      </c>
      <c r="F15" s="500">
        <f>SUM(F6:F14)</f>
        <v>607015945</v>
      </c>
      <c r="H15" s="77"/>
    </row>
    <row r="16" spans="2:12">
      <c r="E16" s="77"/>
      <c r="J16" s="485"/>
    </row>
    <row r="17" spans="2:11">
      <c r="E17" s="570"/>
      <c r="F17" s="570"/>
      <c r="G17" s="486"/>
      <c r="H17" s="486"/>
      <c r="J17" s="484"/>
    </row>
    <row r="18" spans="2:11" ht="6" customHeight="1">
      <c r="G18" s="486"/>
      <c r="H18" s="486"/>
    </row>
    <row r="19" spans="2:11" s="52" customFormat="1" ht="12.75" customHeight="1">
      <c r="B19" s="1025" t="s">
        <v>296</v>
      </c>
      <c r="C19" s="861" t="s">
        <v>712</v>
      </c>
      <c r="D19" s="862"/>
      <c r="E19" s="83" t="s">
        <v>171</v>
      </c>
      <c r="F19" s="83" t="s">
        <v>171</v>
      </c>
      <c r="G19" s="83" t="s">
        <v>171</v>
      </c>
      <c r="H19" s="83" t="s">
        <v>171</v>
      </c>
      <c r="J19" s="570"/>
      <c r="K19" s="570"/>
    </row>
    <row r="20" spans="2:11" s="52" customFormat="1" ht="12.75" customHeight="1">
      <c r="B20" s="1026"/>
      <c r="C20" s="863"/>
      <c r="D20" s="864"/>
      <c r="E20" s="174" t="s">
        <v>1263</v>
      </c>
      <c r="F20" s="174" t="s">
        <v>1163</v>
      </c>
      <c r="G20" s="174" t="s">
        <v>1200</v>
      </c>
      <c r="H20" s="174" t="s">
        <v>1201</v>
      </c>
      <c r="J20" s="570"/>
      <c r="K20" s="570"/>
    </row>
    <row r="21" spans="2:11" s="52" customFormat="1">
      <c r="B21" s="1026"/>
      <c r="C21" s="86">
        <f>+C4</f>
        <v>45382</v>
      </c>
      <c r="D21" s="86">
        <v>45016</v>
      </c>
      <c r="E21" s="86">
        <v>45382</v>
      </c>
      <c r="F21" s="86">
        <v>45016</v>
      </c>
      <c r="G21" s="86">
        <v>45382</v>
      </c>
      <c r="H21" s="86">
        <v>45016</v>
      </c>
      <c r="I21" s="49"/>
      <c r="J21" s="570"/>
      <c r="K21" s="570"/>
    </row>
    <row r="22" spans="2:11" s="52" customFormat="1">
      <c r="B22" s="1027"/>
      <c r="C22" s="266" t="s">
        <v>222</v>
      </c>
      <c r="D22" s="266" t="s">
        <v>222</v>
      </c>
      <c r="E22" s="58" t="s">
        <v>150</v>
      </c>
      <c r="F22" s="58" t="s">
        <v>150</v>
      </c>
      <c r="G22" s="58" t="s">
        <v>150</v>
      </c>
      <c r="H22" s="58" t="s">
        <v>150</v>
      </c>
      <c r="I22" s="49"/>
      <c r="J22" s="570"/>
      <c r="K22" s="570"/>
    </row>
    <row r="23" spans="2:11">
      <c r="B23" s="637" t="s">
        <v>823</v>
      </c>
      <c r="C23" s="643">
        <f t="shared" ref="C23:C30" si="0">+C6</f>
        <v>0.276698</v>
      </c>
      <c r="D23" s="643">
        <v>0.276698</v>
      </c>
      <c r="E23" s="498">
        <v>18437932</v>
      </c>
      <c r="F23" s="498">
        <v>14402262</v>
      </c>
      <c r="G23" s="638">
        <f>+E23-J23</f>
        <v>18437932</v>
      </c>
      <c r="H23" s="638">
        <f>+F23-K23</f>
        <v>14402262</v>
      </c>
      <c r="J23" s="570"/>
      <c r="K23" s="570"/>
    </row>
    <row r="24" spans="2:11">
      <c r="B24" s="637" t="s">
        <v>736</v>
      </c>
      <c r="C24" s="643">
        <f t="shared" si="0"/>
        <v>3.5639993301028738E-7</v>
      </c>
      <c r="D24" s="643">
        <v>3.5639993301028738E-7</v>
      </c>
      <c r="E24" s="498">
        <v>2</v>
      </c>
      <c r="F24" s="498">
        <v>2</v>
      </c>
      <c r="G24" s="498">
        <f t="shared" ref="G24:H27" si="1">+E24-J24</f>
        <v>2</v>
      </c>
      <c r="H24" s="498">
        <f t="shared" si="1"/>
        <v>2</v>
      </c>
      <c r="J24" s="570"/>
      <c r="K24" s="570"/>
    </row>
    <row r="25" spans="2:11">
      <c r="B25" s="637" t="s">
        <v>678</v>
      </c>
      <c r="C25" s="643">
        <f t="shared" si="0"/>
        <v>0.1</v>
      </c>
      <c r="D25" s="643">
        <v>0.1</v>
      </c>
      <c r="E25" s="498">
        <v>0</v>
      </c>
      <c r="F25" s="498">
        <v>0</v>
      </c>
      <c r="G25" s="498">
        <f t="shared" si="1"/>
        <v>0</v>
      </c>
      <c r="H25" s="498">
        <f t="shared" si="1"/>
        <v>0</v>
      </c>
      <c r="J25" s="570"/>
      <c r="K25" s="570"/>
    </row>
    <row r="26" spans="2:11">
      <c r="B26" s="637" t="s">
        <v>675</v>
      </c>
      <c r="C26" s="643">
        <f t="shared" si="0"/>
        <v>7.3499999999999998E-4</v>
      </c>
      <c r="D26" s="643">
        <v>7.3499999999999998E-4</v>
      </c>
      <c r="E26" s="498">
        <v>-5678</v>
      </c>
      <c r="F26" s="498">
        <v>-540</v>
      </c>
      <c r="G26" s="498">
        <f t="shared" si="1"/>
        <v>-5678</v>
      </c>
      <c r="H26" s="498">
        <f t="shared" si="1"/>
        <v>-540</v>
      </c>
      <c r="J26" s="570"/>
      <c r="K26" s="570"/>
    </row>
    <row r="27" spans="2:11">
      <c r="B27" s="637" t="s">
        <v>262</v>
      </c>
      <c r="C27" s="643">
        <f t="shared" si="0"/>
        <v>0.1</v>
      </c>
      <c r="D27" s="643">
        <v>0.1</v>
      </c>
      <c r="E27" s="498">
        <v>423</v>
      </c>
      <c r="F27" s="498">
        <v>4</v>
      </c>
      <c r="G27" s="498">
        <f t="shared" si="1"/>
        <v>423</v>
      </c>
      <c r="H27" s="498">
        <f t="shared" si="1"/>
        <v>4</v>
      </c>
      <c r="J27" s="570"/>
      <c r="K27" s="570"/>
    </row>
    <row r="28" spans="2:11">
      <c r="B28" s="639" t="s">
        <v>1020</v>
      </c>
      <c r="C28" s="643">
        <f t="shared" si="0"/>
        <v>7.3500000000004118E-4</v>
      </c>
      <c r="D28" s="643">
        <v>7.3500000000004118E-4</v>
      </c>
      <c r="E28" s="498">
        <v>534</v>
      </c>
      <c r="F28" s="498">
        <v>160</v>
      </c>
      <c r="G28" s="498">
        <f>+E28-J28</f>
        <v>534</v>
      </c>
      <c r="H28" s="498">
        <f>+F28-K28</f>
        <v>160</v>
      </c>
      <c r="J28" s="570"/>
      <c r="K28" s="570"/>
    </row>
    <row r="29" spans="2:11">
      <c r="B29" s="637" t="s">
        <v>142</v>
      </c>
      <c r="C29" s="643">
        <f t="shared" si="0"/>
        <v>3.3359999999999998E-4</v>
      </c>
      <c r="D29" s="643">
        <v>3.3359999999999998E-4</v>
      </c>
      <c r="E29" s="498">
        <v>10854</v>
      </c>
      <c r="F29" s="498">
        <v>20672</v>
      </c>
      <c r="G29" s="498">
        <f t="shared" ref="G29:H29" si="2">+E29-J29</f>
        <v>10854</v>
      </c>
      <c r="H29" s="498">
        <f t="shared" si="2"/>
        <v>20672</v>
      </c>
      <c r="J29" s="570"/>
      <c r="K29" s="570"/>
    </row>
    <row r="30" spans="2:11">
      <c r="B30" s="637" t="s">
        <v>481</v>
      </c>
      <c r="C30" s="643">
        <f t="shared" si="0"/>
        <v>7.5999962313460698E-4</v>
      </c>
      <c r="D30" s="643">
        <v>7.5999962313460698E-4</v>
      </c>
      <c r="E30" s="498">
        <v>8884</v>
      </c>
      <c r="F30" s="498">
        <v>10695</v>
      </c>
      <c r="G30" s="498">
        <f>+E30-J30</f>
        <v>8884</v>
      </c>
      <c r="H30" s="498">
        <f>+F30-K30</f>
        <v>10695</v>
      </c>
      <c r="J30" s="570"/>
      <c r="K30" s="570"/>
    </row>
    <row r="31" spans="2:11">
      <c r="B31" s="637" t="s">
        <v>1064</v>
      </c>
      <c r="C31" s="643">
        <f t="shared" ref="C31" si="3">+C14</f>
        <v>0.33</v>
      </c>
      <c r="D31" s="643">
        <v>0.33</v>
      </c>
      <c r="E31" s="498">
        <v>3566367</v>
      </c>
      <c r="F31" s="498">
        <v>1080103</v>
      </c>
      <c r="G31" s="498">
        <f>+E31-J31</f>
        <v>3566367</v>
      </c>
      <c r="H31" s="498">
        <f>+F31-K31</f>
        <v>1080103</v>
      </c>
      <c r="J31" s="570"/>
      <c r="K31" s="570"/>
    </row>
    <row r="32" spans="2:11">
      <c r="B32" s="640" t="s">
        <v>50</v>
      </c>
      <c r="C32" s="642"/>
      <c r="D32" s="642"/>
      <c r="E32" s="500">
        <f>SUM(E23:E31)</f>
        <v>22019318</v>
      </c>
      <c r="F32" s="500">
        <f>SUM(F23:F31)</f>
        <v>15513358</v>
      </c>
      <c r="G32" s="500">
        <f>SUM(G23:G31)</f>
        <v>22019318</v>
      </c>
      <c r="H32" s="500">
        <f>SUM(H23:H31)</f>
        <v>15513358</v>
      </c>
      <c r="J32" s="570"/>
      <c r="K32" s="570"/>
    </row>
    <row r="33" spans="2:11">
      <c r="G33" s="486"/>
      <c r="H33" s="486"/>
      <c r="J33" s="570"/>
      <c r="K33" s="570"/>
    </row>
    <row r="34" spans="2:11">
      <c r="E34" s="570"/>
      <c r="F34" s="570"/>
      <c r="G34" s="570"/>
      <c r="H34" s="570"/>
      <c r="J34" s="570"/>
      <c r="K34" s="570"/>
    </row>
    <row r="35" spans="2:11">
      <c r="G35" s="486"/>
      <c r="H35" s="486"/>
    </row>
    <row r="36" spans="2:11">
      <c r="B36" s="1028" t="s">
        <v>788</v>
      </c>
      <c r="C36" s="55">
        <v>45382</v>
      </c>
      <c r="D36" s="55">
        <v>45291</v>
      </c>
    </row>
    <row r="37" spans="2:11">
      <c r="B37" s="1024"/>
      <c r="C37" s="487" t="s">
        <v>150</v>
      </c>
      <c r="D37" s="487" t="s">
        <v>150</v>
      </c>
    </row>
    <row r="38" spans="2:11">
      <c r="B38" s="67" t="s">
        <v>111</v>
      </c>
      <c r="C38" s="69">
        <v>224463530</v>
      </c>
      <c r="D38" s="69">
        <v>163241984</v>
      </c>
    </row>
    <row r="39" spans="2:11">
      <c r="B39" s="67" t="s">
        <v>450</v>
      </c>
      <c r="C39" s="69">
        <v>4041540143</v>
      </c>
      <c r="D39" s="69">
        <v>3984453610</v>
      </c>
    </row>
    <row r="40" spans="2:11">
      <c r="B40" s="67" t="s">
        <v>590</v>
      </c>
      <c r="C40" s="69">
        <v>101048599</v>
      </c>
      <c r="D40" s="69">
        <v>73151878</v>
      </c>
    </row>
    <row r="41" spans="2:11">
      <c r="B41" s="67" t="s">
        <v>591</v>
      </c>
      <c r="C41" s="69">
        <v>1338196461</v>
      </c>
      <c r="D41" s="69">
        <v>1323796983</v>
      </c>
    </row>
    <row r="42" spans="2:11">
      <c r="B42" s="67" t="s">
        <v>770</v>
      </c>
      <c r="C42" s="69">
        <v>2826758613</v>
      </c>
      <c r="D42" s="69">
        <v>2750746733</v>
      </c>
      <c r="E42" s="1089"/>
      <c r="F42" s="1089"/>
    </row>
    <row r="43" spans="2:11">
      <c r="C43" s="488"/>
      <c r="D43" s="488"/>
      <c r="E43" s="1089"/>
      <c r="F43" s="1089"/>
    </row>
    <row r="44" spans="2:11">
      <c r="B44" s="570"/>
      <c r="C44" s="570"/>
      <c r="D44" s="570"/>
      <c r="E44" s="1089"/>
      <c r="F44" s="1089"/>
    </row>
    <row r="45" spans="2:11">
      <c r="B45" s="1022" t="s">
        <v>789</v>
      </c>
      <c r="C45" s="644" t="s">
        <v>1263</v>
      </c>
      <c r="D45" s="644" t="s">
        <v>1163</v>
      </c>
      <c r="E45" s="1089"/>
      <c r="F45" s="1089"/>
    </row>
    <row r="46" spans="2:11">
      <c r="B46" s="1023"/>
      <c r="C46" s="86">
        <v>45382</v>
      </c>
      <c r="D46" s="86">
        <v>45016</v>
      </c>
      <c r="E46" s="1089"/>
      <c r="F46" s="1089"/>
    </row>
    <row r="47" spans="2:11">
      <c r="B47" s="1024"/>
      <c r="C47" s="487" t="s">
        <v>150</v>
      </c>
      <c r="D47" s="487" t="s">
        <v>150</v>
      </c>
      <c r="E47" s="1089"/>
      <c r="F47" s="1089"/>
    </row>
    <row r="48" spans="2:11">
      <c r="B48" s="67" t="s">
        <v>460</v>
      </c>
      <c r="C48" s="645">
        <v>82016235</v>
      </c>
      <c r="D48" s="645">
        <v>75632442</v>
      </c>
      <c r="E48" s="1089"/>
      <c r="F48" s="1089"/>
    </row>
    <row r="49" spans="2:6">
      <c r="B49" s="67" t="s">
        <v>341</v>
      </c>
      <c r="C49" s="645">
        <v>60852438</v>
      </c>
      <c r="D49" s="645">
        <v>33421763</v>
      </c>
      <c r="E49" s="1089"/>
      <c r="F49" s="1089"/>
    </row>
    <row r="50" spans="2:6">
      <c r="B50" s="67" t="s">
        <v>319</v>
      </c>
      <c r="C50" s="645">
        <v>-10636</v>
      </c>
      <c r="D50" s="645">
        <v>-195244</v>
      </c>
      <c r="E50" s="1089"/>
      <c r="F50" s="1089"/>
    </row>
    <row r="51" spans="2:6">
      <c r="B51" s="67" t="s">
        <v>20</v>
      </c>
      <c r="C51" s="645">
        <v>93330435</v>
      </c>
      <c r="D51" s="645">
        <v>19186893</v>
      </c>
      <c r="E51" s="1089"/>
      <c r="F51" s="1089"/>
    </row>
    <row r="52" spans="2:6">
      <c r="B52" s="67" t="s">
        <v>21</v>
      </c>
      <c r="C52" s="645">
        <v>509276</v>
      </c>
      <c r="D52" s="645">
        <v>-474535</v>
      </c>
      <c r="E52" s="1089"/>
      <c r="F52" s="1089"/>
    </row>
    <row r="53" spans="2:6">
      <c r="B53" s="646"/>
      <c r="C53" s="646"/>
      <c r="D53" s="646"/>
      <c r="E53" s="1089"/>
      <c r="F53" s="1089"/>
    </row>
    <row r="54" spans="2:6">
      <c r="B54" s="67" t="s">
        <v>797</v>
      </c>
      <c r="C54" s="647">
        <v>0.276698</v>
      </c>
      <c r="D54" s="647">
        <v>0.276698</v>
      </c>
      <c r="E54" s="1089"/>
      <c r="F54" s="1089"/>
    </row>
    <row r="55" spans="2:6">
      <c r="B55" s="646"/>
      <c r="C55" s="646"/>
      <c r="D55" s="646"/>
      <c r="E55" s="1089"/>
      <c r="F55" s="1089"/>
    </row>
    <row r="56" spans="2:6">
      <c r="B56" s="1022" t="s">
        <v>790</v>
      </c>
      <c r="C56" s="644" t="s">
        <v>1263</v>
      </c>
      <c r="D56" s="644" t="s">
        <v>1163</v>
      </c>
      <c r="E56" s="1089"/>
      <c r="F56" s="1089"/>
    </row>
    <row r="57" spans="2:6">
      <c r="B57" s="1023"/>
      <c r="C57" s="86">
        <v>45382</v>
      </c>
      <c r="D57" s="86">
        <v>45016</v>
      </c>
      <c r="E57" s="1089"/>
      <c r="F57" s="1089"/>
    </row>
    <row r="58" spans="2:6">
      <c r="B58" s="1024"/>
      <c r="C58" s="487" t="s">
        <v>150</v>
      </c>
      <c r="D58" s="487" t="s">
        <v>150</v>
      </c>
      <c r="E58" s="1089"/>
      <c r="F58" s="1089"/>
    </row>
    <row r="59" spans="2:6">
      <c r="B59" s="67" t="s">
        <v>188</v>
      </c>
      <c r="C59" s="69">
        <v>77534458</v>
      </c>
      <c r="D59" s="69">
        <v>72996631</v>
      </c>
      <c r="E59" s="1089"/>
      <c r="F59" s="1089"/>
    </row>
    <row r="60" spans="2:6">
      <c r="B60" s="67" t="s">
        <v>439</v>
      </c>
      <c r="C60" s="69">
        <v>18688043</v>
      </c>
      <c r="D60" s="69">
        <v>23907743</v>
      </c>
    </row>
    <row r="61" spans="2:6">
      <c r="B61" s="67" t="s">
        <v>227</v>
      </c>
      <c r="C61" s="69">
        <v>-3504867</v>
      </c>
      <c r="D61" s="69">
        <v>-3336272</v>
      </c>
    </row>
  </sheetData>
  <mergeCells count="7">
    <mergeCell ref="B56:B58"/>
    <mergeCell ref="B2:B5"/>
    <mergeCell ref="C2:D3"/>
    <mergeCell ref="B19:B22"/>
    <mergeCell ref="C19:D20"/>
    <mergeCell ref="B36:B37"/>
    <mergeCell ref="B45:B47"/>
  </mergeCells>
  <pageMargins left="0.75" right="0.75" top="1" bottom="1" header="0" footer="0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0EEA-09F6-44A5-BA1A-47300156A589}">
  <dimension ref="B1:D15"/>
  <sheetViews>
    <sheetView showGridLines="0" zoomScale="126" zoomScaleNormal="160" workbookViewId="0">
      <pane xSplit="2" ySplit="7" topLeftCell="C8" activePane="bottomRight" state="frozen"/>
      <selection activeCell="C18" sqref="C18"/>
      <selection pane="topRight" activeCell="C18" sqref="C18"/>
      <selection pane="bottomLeft" activeCell="C18" sqref="C18"/>
      <selection pane="bottomRight" activeCell="D14" sqref="D14"/>
    </sheetView>
  </sheetViews>
  <sheetFormatPr baseColWidth="10" defaultColWidth="11.453125" defaultRowHeight="13"/>
  <cols>
    <col min="1" max="1" width="1.7265625" style="49" customWidth="1"/>
    <col min="2" max="2" width="43.54296875" style="49" customWidth="1"/>
    <col min="3" max="4" width="17.26953125" style="49" customWidth="1"/>
    <col min="5" max="16384" width="11.453125" style="49"/>
  </cols>
  <sheetData>
    <row r="1" spans="2:4" ht="5.15" customHeight="1"/>
    <row r="2" spans="2:4" ht="18.5">
      <c r="B2" s="127" t="s">
        <v>1096</v>
      </c>
      <c r="C2" s="195"/>
      <c r="D2" s="346"/>
    </row>
    <row r="3" spans="2:4" ht="6" customHeight="1"/>
    <row r="4" spans="2:4" s="52" customFormat="1" ht="12.75" customHeight="1">
      <c r="B4" s="1029" t="s">
        <v>460</v>
      </c>
      <c r="C4" s="1032" t="s">
        <v>724</v>
      </c>
      <c r="D4" s="1033"/>
    </row>
    <row r="5" spans="2:4" s="52" customFormat="1" ht="12.75" customHeight="1">
      <c r="B5" s="1030"/>
      <c r="C5" s="489" t="s">
        <v>1163</v>
      </c>
      <c r="D5" s="489" t="s">
        <v>938</v>
      </c>
    </row>
    <row r="6" spans="2:4" s="52" customFormat="1">
      <c r="B6" s="1030"/>
      <c r="C6" s="490">
        <v>45291</v>
      </c>
      <c r="D6" s="490">
        <v>44926</v>
      </c>
    </row>
    <row r="7" spans="2:4" s="52" customFormat="1">
      <c r="B7" s="1031"/>
      <c r="C7" s="491" t="s">
        <v>150</v>
      </c>
      <c r="D7" s="491" t="s">
        <v>150</v>
      </c>
    </row>
    <row r="8" spans="2:4">
      <c r="B8" s="370" t="s">
        <v>308</v>
      </c>
      <c r="C8" s="498">
        <v>3754400852</v>
      </c>
      <c r="D8" s="498">
        <v>3417794454</v>
      </c>
    </row>
    <row r="9" spans="2:4">
      <c r="B9" s="370" t="s">
        <v>309</v>
      </c>
      <c r="C9" s="498">
        <v>83357645</v>
      </c>
      <c r="D9" s="498">
        <v>81361316</v>
      </c>
    </row>
    <row r="10" spans="2:4">
      <c r="B10" s="370" t="s">
        <v>223</v>
      </c>
      <c r="C10" s="498">
        <v>611434</v>
      </c>
      <c r="D10" s="498">
        <v>-761350</v>
      </c>
    </row>
    <row r="11" spans="2:4">
      <c r="B11" s="370" t="s">
        <v>417</v>
      </c>
      <c r="C11" s="498">
        <v>27353614</v>
      </c>
      <c r="D11" s="498">
        <v>32625240</v>
      </c>
    </row>
    <row r="12" spans="2:4">
      <c r="B12" s="492" t="s">
        <v>729</v>
      </c>
      <c r="C12" s="500">
        <v>3865723545</v>
      </c>
      <c r="D12" s="500">
        <v>3531019660</v>
      </c>
    </row>
    <row r="13" spans="2:4">
      <c r="B13" s="370" t="s">
        <v>732</v>
      </c>
      <c r="C13" s="498">
        <v>70850953</v>
      </c>
      <c r="D13" s="498">
        <v>45976039</v>
      </c>
    </row>
    <row r="14" spans="2:4">
      <c r="B14" s="370" t="s">
        <v>733</v>
      </c>
      <c r="C14" s="498">
        <v>1495485</v>
      </c>
      <c r="D14" s="498">
        <v>-73811942</v>
      </c>
    </row>
    <row r="15" spans="2:4">
      <c r="B15" s="492" t="s">
        <v>460</v>
      </c>
      <c r="C15" s="69">
        <v>3938069983</v>
      </c>
      <c r="D15" s="69">
        <v>3503183757</v>
      </c>
    </row>
  </sheetData>
  <mergeCells count="2">
    <mergeCell ref="B4:B7"/>
    <mergeCell ref="C4:D4"/>
  </mergeCells>
  <pageMargins left="0.75" right="0.75" top="1" bottom="1" header="0" footer="0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AFAB-76C9-403A-83BA-B805960B869D}">
  <sheetPr>
    <pageSetUpPr fitToPage="1"/>
  </sheetPr>
  <dimension ref="A1:R140"/>
  <sheetViews>
    <sheetView showGridLines="0" zoomScale="85" zoomScaleNormal="85" workbookViewId="0">
      <selection activeCell="I26" sqref="I26"/>
    </sheetView>
  </sheetViews>
  <sheetFormatPr baseColWidth="10" defaultColWidth="11.453125" defaultRowHeight="13" outlineLevelCol="1"/>
  <cols>
    <col min="1" max="1" width="1.1796875" style="49" customWidth="1"/>
    <col min="2" max="2" width="41.7265625" style="49" customWidth="1"/>
    <col min="3" max="3" width="20" style="49" bestFit="1" customWidth="1"/>
    <col min="4" max="4" width="18.7265625" style="49" customWidth="1"/>
    <col min="5" max="5" width="14.54296875" style="570" customWidth="1"/>
    <col min="6" max="6" width="15.1796875" style="570" customWidth="1"/>
    <col min="7" max="7" width="15.1796875" style="570" bestFit="1" customWidth="1"/>
    <col min="8" max="8" width="15.453125" style="570" customWidth="1"/>
    <col min="9" max="9" width="14.54296875" style="570" customWidth="1"/>
    <col min="10" max="10" width="41.7265625" style="570" customWidth="1"/>
    <col min="11" max="11" width="23.54296875" style="570" customWidth="1"/>
    <col min="12" max="12" width="19" style="570" bestFit="1" customWidth="1"/>
    <col min="13" max="13" width="11.453125" style="570"/>
    <col min="14" max="14" width="13.26953125" style="570" bestFit="1" customWidth="1"/>
    <col min="15" max="15" width="12" style="570" customWidth="1" outlineLevel="1"/>
    <col min="16" max="17" width="14" style="570" bestFit="1" customWidth="1"/>
    <col min="18" max="18" width="11.453125" style="570"/>
    <col min="19" max="16384" width="11.453125" style="49"/>
  </cols>
  <sheetData>
    <row r="1" spans="2:18" ht="18.5">
      <c r="B1" s="127" t="s">
        <v>1097</v>
      </c>
      <c r="C1" s="493"/>
      <c r="D1" s="493"/>
    </row>
    <row r="2" spans="2:18" ht="6" customHeight="1"/>
    <row r="3" spans="2:18" s="52" customFormat="1" ht="12.75" customHeight="1">
      <c r="B3" s="1034" t="s">
        <v>581</v>
      </c>
      <c r="C3" s="803" t="s">
        <v>724</v>
      </c>
      <c r="D3" s="805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</row>
    <row r="4" spans="2:18" s="52" customFormat="1">
      <c r="B4" s="1035"/>
      <c r="C4" s="83" t="s">
        <v>1263</v>
      </c>
      <c r="D4" s="83" t="s">
        <v>1163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</row>
    <row r="5" spans="2:18" s="52" customFormat="1">
      <c r="B5" s="1035"/>
      <c r="C5" s="86">
        <v>45382</v>
      </c>
      <c r="D5" s="86">
        <v>45016</v>
      </c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</row>
    <row r="6" spans="2:18" s="52" customFormat="1">
      <c r="B6" s="1036"/>
      <c r="C6" s="58" t="s">
        <v>150</v>
      </c>
      <c r="D6" s="58" t="s">
        <v>150</v>
      </c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</row>
    <row r="7" spans="2:18">
      <c r="B7" s="494" t="s">
        <v>867</v>
      </c>
      <c r="C7" s="498">
        <v>2785515432</v>
      </c>
      <c r="D7" s="498">
        <v>2487492990</v>
      </c>
    </row>
    <row r="8" spans="2:18">
      <c r="B8" s="494" t="s">
        <v>461</v>
      </c>
      <c r="C8" s="498">
        <v>25158246</v>
      </c>
      <c r="D8" s="498">
        <v>23032778</v>
      </c>
    </row>
    <row r="9" spans="2:18">
      <c r="B9" s="494" t="s">
        <v>347</v>
      </c>
      <c r="C9" s="498">
        <v>849656435</v>
      </c>
      <c r="D9" s="498">
        <v>727687119</v>
      </c>
    </row>
    <row r="10" spans="2:18">
      <c r="B10" s="494" t="s">
        <v>47</v>
      </c>
      <c r="C10" s="498">
        <v>41866075</v>
      </c>
      <c r="D10" s="498">
        <v>37577278</v>
      </c>
    </row>
    <row r="11" spans="2:18">
      <c r="B11" s="492" t="s">
        <v>50</v>
      </c>
      <c r="C11" s="500">
        <v>3702196188</v>
      </c>
      <c r="D11" s="500">
        <v>3275790165</v>
      </c>
    </row>
    <row r="12" spans="2:18" ht="6" customHeight="1"/>
    <row r="13" spans="2:18">
      <c r="C13" s="77"/>
      <c r="D13" s="77"/>
    </row>
    <row r="14" spans="2:18" ht="6" customHeight="1"/>
    <row r="15" spans="2:18" s="52" customFormat="1" ht="12.75" customHeight="1">
      <c r="B15" s="1034" t="s">
        <v>310</v>
      </c>
      <c r="C15" s="803" t="s">
        <v>724</v>
      </c>
      <c r="D15" s="805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</row>
    <row r="16" spans="2:18" s="52" customFormat="1">
      <c r="B16" s="1035"/>
      <c r="C16" s="83" t="s">
        <v>1263</v>
      </c>
      <c r="D16" s="83" t="s">
        <v>1163</v>
      </c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</row>
    <row r="17" spans="2:18" s="52" customFormat="1">
      <c r="B17" s="1035"/>
      <c r="C17" s="86">
        <v>45382</v>
      </c>
      <c r="D17" s="86">
        <v>45016</v>
      </c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</row>
    <row r="18" spans="2:18" s="52" customFormat="1">
      <c r="B18" s="1036"/>
      <c r="C18" s="58" t="s">
        <v>150</v>
      </c>
      <c r="D18" s="58" t="s">
        <v>150</v>
      </c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</row>
    <row r="19" spans="2:18">
      <c r="B19" s="494" t="s">
        <v>13</v>
      </c>
      <c r="C19" s="498">
        <v>2501175474</v>
      </c>
      <c r="D19" s="498">
        <v>2329294053</v>
      </c>
    </row>
    <row r="20" spans="2:18">
      <c r="B20" s="494" t="s">
        <v>469</v>
      </c>
      <c r="C20" s="498">
        <v>152023178</v>
      </c>
      <c r="D20" s="498">
        <v>146360887</v>
      </c>
    </row>
    <row r="21" spans="2:18">
      <c r="B21" s="494" t="s">
        <v>497</v>
      </c>
      <c r="C21" s="509">
        <v>499284342</v>
      </c>
      <c r="D21" s="498">
        <v>435764372</v>
      </c>
    </row>
    <row r="22" spans="2:18">
      <c r="B22" s="494" t="s">
        <v>313</v>
      </c>
      <c r="C22" s="509">
        <v>113581628</v>
      </c>
      <c r="D22" s="498">
        <v>107747242</v>
      </c>
    </row>
    <row r="23" spans="2:18">
      <c r="B23" s="494" t="s">
        <v>461</v>
      </c>
      <c r="C23" s="509">
        <v>25158246</v>
      </c>
      <c r="D23" s="498">
        <v>23032778</v>
      </c>
    </row>
    <row r="24" spans="2:18">
      <c r="B24" s="494" t="s">
        <v>47</v>
      </c>
      <c r="C24" s="509">
        <v>41866075</v>
      </c>
      <c r="D24" s="498">
        <v>37577278</v>
      </c>
    </row>
    <row r="25" spans="2:18">
      <c r="B25" s="494" t="s">
        <v>470</v>
      </c>
      <c r="C25" s="509">
        <v>23451482</v>
      </c>
      <c r="D25" s="498">
        <v>21286164</v>
      </c>
    </row>
    <row r="26" spans="2:18">
      <c r="B26" s="494" t="s">
        <v>471</v>
      </c>
      <c r="C26" s="509">
        <v>21647224</v>
      </c>
      <c r="D26" s="498">
        <v>20424008</v>
      </c>
    </row>
    <row r="27" spans="2:18">
      <c r="B27" s="494" t="s">
        <v>472</v>
      </c>
      <c r="C27" s="509">
        <v>31510076</v>
      </c>
      <c r="D27" s="498">
        <v>28055450</v>
      </c>
    </row>
    <row r="28" spans="2:18">
      <c r="B28" s="494" t="s">
        <v>473</v>
      </c>
      <c r="C28" s="509">
        <v>44668589</v>
      </c>
      <c r="D28" s="498">
        <v>40839237</v>
      </c>
    </row>
    <row r="29" spans="2:18">
      <c r="B29" s="494" t="s">
        <v>474</v>
      </c>
      <c r="C29" s="509">
        <v>667940</v>
      </c>
      <c r="D29" s="498">
        <v>534107</v>
      </c>
    </row>
    <row r="30" spans="2:18">
      <c r="B30" s="494" t="s">
        <v>475</v>
      </c>
      <c r="C30" s="509">
        <v>48406243</v>
      </c>
      <c r="D30" s="498">
        <v>41833545</v>
      </c>
    </row>
    <row r="31" spans="2:18">
      <c r="B31" s="494" t="s">
        <v>618</v>
      </c>
      <c r="C31" s="509">
        <v>23724857</v>
      </c>
      <c r="D31" s="498">
        <v>24526166</v>
      </c>
    </row>
    <row r="32" spans="2:18">
      <c r="B32" s="494" t="s">
        <v>619</v>
      </c>
      <c r="C32" s="498">
        <v>14632892</v>
      </c>
      <c r="D32" s="498">
        <v>5576565</v>
      </c>
    </row>
    <row r="33" spans="2:18">
      <c r="B33" s="494" t="s">
        <v>732</v>
      </c>
      <c r="C33" s="498">
        <v>158680084</v>
      </c>
      <c r="D33" s="498">
        <v>78347520</v>
      </c>
    </row>
    <row r="34" spans="2:18" ht="12.75" customHeight="1">
      <c r="B34" s="494" t="s">
        <v>733</v>
      </c>
      <c r="C34" s="498">
        <v>1717858</v>
      </c>
      <c r="D34" s="498">
        <v>-65409207</v>
      </c>
    </row>
    <row r="35" spans="2:18">
      <c r="B35" s="492" t="s">
        <v>50</v>
      </c>
      <c r="C35" s="500">
        <v>3702196188</v>
      </c>
      <c r="D35" s="500">
        <v>3275790165</v>
      </c>
    </row>
    <row r="36" spans="2:18" ht="6" customHeight="1">
      <c r="C36" s="76"/>
      <c r="D36" s="76"/>
    </row>
    <row r="37" spans="2:18" s="52" customFormat="1" ht="16.5" customHeight="1">
      <c r="B37" s="1034" t="s">
        <v>497</v>
      </c>
      <c r="C37" s="803" t="s">
        <v>724</v>
      </c>
      <c r="D37" s="805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</row>
    <row r="38" spans="2:18" s="52" customFormat="1">
      <c r="B38" s="1035"/>
      <c r="C38" s="83" t="s">
        <v>1263</v>
      </c>
      <c r="D38" s="83" t="s">
        <v>1163</v>
      </c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</row>
    <row r="39" spans="2:18" s="52" customFormat="1">
      <c r="B39" s="1035"/>
      <c r="C39" s="86">
        <v>45382</v>
      </c>
      <c r="D39" s="86">
        <v>45016</v>
      </c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</row>
    <row r="40" spans="2:18" s="52" customFormat="1">
      <c r="B40" s="1036"/>
      <c r="C40" s="58" t="s">
        <v>150</v>
      </c>
      <c r="D40" s="58" t="s">
        <v>150</v>
      </c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</row>
    <row r="41" spans="2:18">
      <c r="B41" s="494" t="s">
        <v>418</v>
      </c>
      <c r="C41" s="498">
        <v>402365599</v>
      </c>
      <c r="D41" s="498">
        <v>353581542</v>
      </c>
    </row>
    <row r="42" spans="2:18">
      <c r="B42" s="494" t="s">
        <v>357</v>
      </c>
      <c r="C42" s="498">
        <v>87490841</v>
      </c>
      <c r="D42" s="498">
        <v>73209015</v>
      </c>
    </row>
    <row r="43" spans="2:18">
      <c r="B43" s="494" t="s">
        <v>358</v>
      </c>
      <c r="C43" s="498">
        <v>9427902</v>
      </c>
      <c r="D43" s="498">
        <v>8973815</v>
      </c>
    </row>
    <row r="44" spans="2:18">
      <c r="B44" s="492" t="s">
        <v>50</v>
      </c>
      <c r="C44" s="500">
        <v>499284342</v>
      </c>
      <c r="D44" s="500">
        <v>435764372</v>
      </c>
    </row>
    <row r="45" spans="2:18" ht="6" customHeight="1"/>
    <row r="46" spans="2:18" s="52" customFormat="1" ht="12.75" customHeight="1">
      <c r="B46" s="1034" t="s">
        <v>313</v>
      </c>
      <c r="C46" s="803" t="s">
        <v>724</v>
      </c>
      <c r="D46" s="805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0"/>
      <c r="R46" s="570"/>
    </row>
    <row r="47" spans="2:18" s="52" customFormat="1">
      <c r="B47" s="1035"/>
      <c r="C47" s="83" t="s">
        <v>1263</v>
      </c>
      <c r="D47" s="83" t="s">
        <v>1163</v>
      </c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</row>
    <row r="48" spans="2:18" s="52" customFormat="1">
      <c r="B48" s="1035"/>
      <c r="C48" s="86">
        <v>45382</v>
      </c>
      <c r="D48" s="86">
        <v>45016</v>
      </c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</row>
    <row r="49" spans="2:18" s="52" customFormat="1">
      <c r="B49" s="1036"/>
      <c r="C49" s="58" t="s">
        <v>150</v>
      </c>
      <c r="D49" s="58" t="s">
        <v>150</v>
      </c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</row>
    <row r="50" spans="2:18">
      <c r="B50" s="494" t="s">
        <v>311</v>
      </c>
      <c r="C50" s="498">
        <v>102335818</v>
      </c>
      <c r="D50" s="498">
        <v>97941573</v>
      </c>
    </row>
    <row r="51" spans="2:18">
      <c r="B51" s="494" t="s">
        <v>312</v>
      </c>
      <c r="C51" s="498">
        <v>11245810</v>
      </c>
      <c r="D51" s="498">
        <v>9805669</v>
      </c>
    </row>
    <row r="52" spans="2:18" ht="12.5" customHeight="1">
      <c r="B52" s="492" t="s">
        <v>50</v>
      </c>
      <c r="C52" s="500">
        <v>113581628</v>
      </c>
      <c r="D52" s="500">
        <v>107747242</v>
      </c>
    </row>
    <row r="53" spans="2:18" ht="6" customHeight="1"/>
    <row r="54" spans="2:18" s="52" customFormat="1" ht="12.75" customHeight="1">
      <c r="B54" s="1034" t="s">
        <v>314</v>
      </c>
      <c r="C54" s="803" t="s">
        <v>724</v>
      </c>
      <c r="D54" s="805"/>
      <c r="E54" s="570"/>
      <c r="F54" s="570"/>
      <c r="G54" s="570"/>
      <c r="H54" s="570"/>
      <c r="I54" s="570"/>
      <c r="J54" s="570"/>
      <c r="K54" s="570"/>
      <c r="L54" s="570"/>
      <c r="M54" s="570"/>
      <c r="N54" s="570"/>
      <c r="O54" s="570"/>
      <c r="P54" s="570"/>
      <c r="Q54" s="570"/>
      <c r="R54" s="570"/>
    </row>
    <row r="55" spans="2:18" s="52" customFormat="1">
      <c r="B55" s="1035"/>
      <c r="C55" s="83" t="s">
        <v>1263</v>
      </c>
      <c r="D55" s="83" t="s">
        <v>1163</v>
      </c>
      <c r="E55" s="570"/>
      <c r="F55" s="570"/>
      <c r="G55" s="570"/>
      <c r="H55" s="570"/>
      <c r="I55" s="570"/>
      <c r="J55" s="570"/>
      <c r="K55" s="570"/>
      <c r="L55" s="570"/>
      <c r="M55" s="570"/>
      <c r="N55" s="570"/>
      <c r="O55" s="570"/>
      <c r="P55" s="570"/>
      <c r="Q55" s="570"/>
      <c r="R55" s="570"/>
    </row>
    <row r="56" spans="2:18" s="52" customFormat="1">
      <c r="B56" s="1035"/>
      <c r="C56" s="86">
        <v>45382</v>
      </c>
      <c r="D56" s="86">
        <v>45016</v>
      </c>
      <c r="E56" s="570"/>
      <c r="F56" s="570"/>
      <c r="G56" s="570"/>
      <c r="H56" s="570"/>
      <c r="I56" s="570"/>
      <c r="J56" s="570"/>
      <c r="K56" s="570"/>
      <c r="L56" s="570"/>
      <c r="M56" s="570"/>
      <c r="N56" s="570"/>
      <c r="O56" s="570"/>
      <c r="P56" s="570"/>
      <c r="Q56" s="570"/>
      <c r="R56" s="570"/>
    </row>
    <row r="57" spans="2:18" s="52" customFormat="1">
      <c r="B57" s="1036"/>
      <c r="C57" s="58" t="s">
        <v>150</v>
      </c>
      <c r="D57" s="58" t="s">
        <v>150</v>
      </c>
      <c r="E57" s="570"/>
      <c r="F57" s="570"/>
      <c r="G57" s="570"/>
      <c r="H57" s="570"/>
      <c r="I57" s="570"/>
      <c r="J57" s="570"/>
      <c r="K57" s="570"/>
      <c r="L57" s="570"/>
      <c r="M57" s="570"/>
      <c r="N57" s="570"/>
      <c r="O57" s="570"/>
      <c r="P57" s="570"/>
      <c r="Q57" s="570"/>
      <c r="R57" s="570"/>
    </row>
    <row r="58" spans="2:18" ht="12.75" customHeight="1">
      <c r="B58" s="494" t="s">
        <v>707</v>
      </c>
      <c r="C58" s="498">
        <v>31678932</v>
      </c>
      <c r="D58" s="498">
        <v>23729982</v>
      </c>
    </row>
    <row r="59" spans="2:18" ht="26">
      <c r="B59" s="495" t="s">
        <v>799</v>
      </c>
      <c r="C59" s="498">
        <v>-25460519</v>
      </c>
      <c r="D59" s="498">
        <v>-19127787</v>
      </c>
    </row>
    <row r="60" spans="2:18">
      <c r="B60" s="492" t="s">
        <v>315</v>
      </c>
      <c r="C60" s="500">
        <v>6218413</v>
      </c>
      <c r="D60" s="500">
        <v>4602195</v>
      </c>
    </row>
    <row r="61" spans="2:18">
      <c r="B61" s="494" t="s">
        <v>676</v>
      </c>
      <c r="C61" s="498">
        <v>-21870107</v>
      </c>
      <c r="D61" s="498">
        <v>-15404484</v>
      </c>
    </row>
    <row r="62" spans="2:18">
      <c r="B62" s="494" t="s">
        <v>286</v>
      </c>
      <c r="C62" s="498">
        <v>-31746328</v>
      </c>
      <c r="D62" s="498">
        <v>-30184474</v>
      </c>
    </row>
    <row r="63" spans="2:18" ht="12.75" customHeight="1">
      <c r="B63" s="494" t="s">
        <v>757</v>
      </c>
      <c r="C63" s="498">
        <v>-22309056</v>
      </c>
      <c r="D63" s="498">
        <v>-15970571</v>
      </c>
    </row>
    <row r="64" spans="2:18" ht="12.75" customHeight="1">
      <c r="B64" s="494" t="s">
        <v>994</v>
      </c>
      <c r="C64" s="498">
        <v>-38589166</v>
      </c>
      <c r="D64" s="498">
        <v>-37996811</v>
      </c>
    </row>
    <row r="65" spans="2:4">
      <c r="B65" s="494" t="s">
        <v>1237</v>
      </c>
      <c r="C65" s="498">
        <v>1170694</v>
      </c>
      <c r="D65" s="498">
        <v>-671558</v>
      </c>
    </row>
    <row r="66" spans="2:4" ht="25.5" customHeight="1">
      <c r="B66" s="495" t="s">
        <v>799</v>
      </c>
      <c r="C66" s="498">
        <v>-5822199</v>
      </c>
      <c r="D66" s="498">
        <v>20660769</v>
      </c>
    </row>
    <row r="67" spans="2:4">
      <c r="B67" s="492" t="s">
        <v>316</v>
      </c>
      <c r="C67" s="500">
        <v>-119166162</v>
      </c>
      <c r="D67" s="500">
        <v>-79567129</v>
      </c>
    </row>
    <row r="68" spans="2:4">
      <c r="B68" s="494" t="s">
        <v>714</v>
      </c>
      <c r="C68" s="498">
        <v>-11003441</v>
      </c>
      <c r="D68" s="498">
        <v>-17001611</v>
      </c>
    </row>
    <row r="69" spans="2:4">
      <c r="B69" s="494" t="s">
        <v>703</v>
      </c>
      <c r="C69" s="498">
        <v>-508338</v>
      </c>
      <c r="D69" s="498">
        <v>-794916</v>
      </c>
    </row>
    <row r="70" spans="2:4" ht="26">
      <c r="B70" s="495" t="s">
        <v>799</v>
      </c>
      <c r="C70" s="498">
        <v>57696024</v>
      </c>
      <c r="D70" s="498">
        <v>12755792</v>
      </c>
    </row>
    <row r="71" spans="2:4">
      <c r="B71" s="492" t="s">
        <v>706</v>
      </c>
      <c r="C71" s="500">
        <v>46184245</v>
      </c>
      <c r="D71" s="500">
        <v>-5040735</v>
      </c>
    </row>
    <row r="72" spans="2:4">
      <c r="B72" s="494" t="s">
        <v>1315</v>
      </c>
      <c r="C72" s="498">
        <v>-9311537</v>
      </c>
      <c r="D72" s="498">
        <v>-355284</v>
      </c>
    </row>
    <row r="73" spans="2:4">
      <c r="B73" s="494" t="s">
        <v>1316</v>
      </c>
      <c r="C73" s="498">
        <v>-150862287.10600001</v>
      </c>
      <c r="D73" s="498">
        <v>58439840.741999999</v>
      </c>
    </row>
    <row r="74" spans="2:4">
      <c r="B74" s="494" t="s">
        <v>1237</v>
      </c>
      <c r="C74" s="498">
        <v>95084570</v>
      </c>
      <c r="D74" s="498">
        <v>-59753815</v>
      </c>
    </row>
    <row r="75" spans="2:4">
      <c r="B75" s="494" t="s">
        <v>731</v>
      </c>
      <c r="C75" s="498">
        <v>-97543</v>
      </c>
      <c r="D75" s="498">
        <v>4628</v>
      </c>
    </row>
    <row r="76" spans="2:4">
      <c r="B76" s="494" t="s">
        <v>704</v>
      </c>
      <c r="C76" s="498">
        <v>-15464</v>
      </c>
      <c r="D76" s="498">
        <v>355691</v>
      </c>
    </row>
    <row r="77" spans="2:4">
      <c r="B77" s="494" t="s">
        <v>705</v>
      </c>
      <c r="C77" s="498">
        <v>7842</v>
      </c>
      <c r="D77" s="498">
        <v>10906</v>
      </c>
    </row>
    <row r="78" spans="2:4" ht="26">
      <c r="B78" s="495" t="s">
        <v>799</v>
      </c>
      <c r="C78" s="498">
        <v>-242758</v>
      </c>
      <c r="D78" s="498">
        <v>-137447</v>
      </c>
    </row>
    <row r="79" spans="2:4">
      <c r="B79" s="492" t="s">
        <v>436</v>
      </c>
      <c r="C79" s="500">
        <v>-65437177.106000006</v>
      </c>
      <c r="D79" s="500">
        <v>-1435480.2580000013</v>
      </c>
    </row>
    <row r="80" spans="2:4">
      <c r="B80" s="492" t="s">
        <v>200</v>
      </c>
      <c r="C80" s="500">
        <v>-132200681.10600001</v>
      </c>
      <c r="D80" s="500">
        <v>-81441149.258000001</v>
      </c>
    </row>
    <row r="81" spans="2:18" ht="6" customHeight="1"/>
    <row r="82" spans="2:18" s="52" customFormat="1" ht="12.75" customHeight="1">
      <c r="B82" s="1034" t="s">
        <v>181</v>
      </c>
      <c r="C82" s="803" t="s">
        <v>724</v>
      </c>
      <c r="D82" s="805"/>
      <c r="E82" s="570"/>
      <c r="F82" s="570"/>
      <c r="G82" s="570"/>
      <c r="H82" s="570"/>
      <c r="I82" s="570"/>
      <c r="J82" s="570"/>
      <c r="K82" s="570"/>
      <c r="L82" s="570"/>
      <c r="M82" s="570"/>
      <c r="N82" s="570"/>
      <c r="O82" s="570"/>
      <c r="P82" s="570"/>
      <c r="Q82" s="570"/>
      <c r="R82" s="570"/>
    </row>
    <row r="83" spans="2:18" s="52" customFormat="1">
      <c r="B83" s="1035"/>
      <c r="C83" s="83" t="s">
        <v>1263</v>
      </c>
      <c r="D83" s="83" t="s">
        <v>1163</v>
      </c>
      <c r="E83" s="570"/>
      <c r="F83" s="570"/>
      <c r="G83" s="570"/>
      <c r="H83" s="570"/>
      <c r="I83" s="570"/>
      <c r="J83" s="570"/>
      <c r="K83" s="570"/>
      <c r="L83" s="570"/>
      <c r="M83" s="570"/>
      <c r="N83" s="570"/>
      <c r="O83" s="570"/>
      <c r="P83" s="570"/>
      <c r="Q83" s="570"/>
      <c r="R83" s="570"/>
    </row>
    <row r="84" spans="2:18" s="52" customFormat="1">
      <c r="B84" s="1035"/>
      <c r="C84" s="86">
        <v>45382</v>
      </c>
      <c r="D84" s="86">
        <v>45016</v>
      </c>
      <c r="E84" s="570"/>
      <c r="F84" s="570"/>
      <c r="G84" s="570"/>
      <c r="H84" s="570"/>
      <c r="I84" s="570"/>
      <c r="J84" s="570"/>
      <c r="K84" s="570"/>
      <c r="L84" s="570"/>
      <c r="M84" s="570"/>
      <c r="N84" s="570"/>
      <c r="O84" s="570"/>
      <c r="P84" s="570"/>
      <c r="Q84" s="570"/>
      <c r="R84" s="570"/>
    </row>
    <row r="85" spans="2:18" s="52" customFormat="1">
      <c r="B85" s="1036"/>
      <c r="C85" s="58" t="s">
        <v>150</v>
      </c>
      <c r="D85" s="58" t="s">
        <v>150</v>
      </c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</row>
    <row r="86" spans="2:18" ht="12.75" customHeight="1">
      <c r="B86" s="494" t="s">
        <v>1238</v>
      </c>
      <c r="C86" s="498">
        <v>0</v>
      </c>
      <c r="D86" s="498">
        <v>0</v>
      </c>
    </row>
    <row r="87" spans="2:18">
      <c r="B87" s="494" t="s">
        <v>1158</v>
      </c>
      <c r="C87" s="498">
        <v>0</v>
      </c>
      <c r="D87" s="498">
        <v>0</v>
      </c>
    </row>
    <row r="88" spans="2:18" ht="12.75" customHeight="1">
      <c r="B88" s="494" t="s">
        <v>1159</v>
      </c>
      <c r="C88" s="498">
        <v>-24182223</v>
      </c>
      <c r="D88" s="498">
        <v>6203789</v>
      </c>
    </row>
    <row r="89" spans="2:18" ht="12.75" customHeight="1">
      <c r="B89" s="494" t="s">
        <v>1160</v>
      </c>
      <c r="C89" s="498">
        <v>1319004</v>
      </c>
      <c r="D89" s="498">
        <v>59891</v>
      </c>
    </row>
    <row r="90" spans="2:18">
      <c r="B90" s="494" t="s">
        <v>824</v>
      </c>
      <c r="C90" s="498">
        <v>-1358674</v>
      </c>
      <c r="D90" s="498">
        <v>575443</v>
      </c>
    </row>
    <row r="91" spans="2:18">
      <c r="B91" s="494" t="s">
        <v>702</v>
      </c>
      <c r="C91" s="498">
        <v>-146749</v>
      </c>
      <c r="D91" s="498">
        <v>-3462160</v>
      </c>
    </row>
    <row r="92" spans="2:18">
      <c r="B92" s="495" t="s">
        <v>258</v>
      </c>
      <c r="C92" s="498">
        <v>954555</v>
      </c>
      <c r="D92" s="498">
        <v>689170</v>
      </c>
    </row>
    <row r="93" spans="2:18" ht="12.75" customHeight="1">
      <c r="B93" s="494" t="s">
        <v>1190</v>
      </c>
      <c r="C93" s="498">
        <v>10847841</v>
      </c>
      <c r="D93" s="498">
        <v>2170470</v>
      </c>
    </row>
    <row r="94" spans="2:18">
      <c r="B94" s="492" t="s">
        <v>50</v>
      </c>
      <c r="C94" s="500">
        <v>-12566246</v>
      </c>
      <c r="D94" s="500">
        <v>6236603</v>
      </c>
    </row>
    <row r="95" spans="2:18" ht="6" customHeight="1"/>
    <row r="96" spans="2:18" s="52" customFormat="1" ht="12.75" customHeight="1">
      <c r="B96" s="1034" t="s">
        <v>10</v>
      </c>
      <c r="C96" s="803" t="s">
        <v>724</v>
      </c>
      <c r="D96" s="805"/>
      <c r="E96" s="570"/>
      <c r="F96" s="570"/>
      <c r="G96" s="570"/>
      <c r="H96" s="570"/>
      <c r="I96" s="570"/>
      <c r="J96" s="570"/>
      <c r="K96" s="570"/>
      <c r="L96" s="570"/>
      <c r="M96" s="570"/>
      <c r="N96" s="570"/>
      <c r="O96" s="570"/>
      <c r="P96" s="570"/>
      <c r="Q96" s="570"/>
      <c r="R96" s="570"/>
    </row>
    <row r="97" spans="2:18" s="52" customFormat="1">
      <c r="B97" s="1035"/>
      <c r="C97" s="83" t="s">
        <v>1263</v>
      </c>
      <c r="D97" s="83" t="s">
        <v>1163</v>
      </c>
      <c r="E97" s="570"/>
      <c r="F97" s="570"/>
      <c r="G97" s="570"/>
      <c r="H97" s="570"/>
      <c r="I97" s="570"/>
      <c r="J97" s="570"/>
      <c r="K97" s="570"/>
      <c r="L97" s="570"/>
      <c r="M97" s="570"/>
      <c r="N97" s="570"/>
      <c r="O97" s="570"/>
      <c r="P97" s="570"/>
      <c r="Q97" s="570"/>
      <c r="R97" s="570"/>
    </row>
    <row r="98" spans="2:18" s="52" customFormat="1">
      <c r="B98" s="1035"/>
      <c r="C98" s="86">
        <v>45382</v>
      </c>
      <c r="D98" s="86">
        <v>45016</v>
      </c>
      <c r="E98" s="570"/>
      <c r="F98" s="570"/>
      <c r="G98" s="570"/>
      <c r="H98" s="570"/>
      <c r="I98" s="570"/>
      <c r="J98" s="570"/>
      <c r="K98" s="570"/>
      <c r="L98" s="570"/>
      <c r="M98" s="570"/>
      <c r="N98" s="570"/>
      <c r="O98" s="570"/>
      <c r="P98" s="570"/>
      <c r="Q98" s="570"/>
      <c r="R98" s="570"/>
    </row>
    <row r="99" spans="2:18" s="52" customFormat="1">
      <c r="B99" s="1036"/>
      <c r="C99" s="58" t="s">
        <v>150</v>
      </c>
      <c r="D99" s="58" t="s">
        <v>150</v>
      </c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</row>
    <row r="100" spans="2:18">
      <c r="B100" s="494" t="s">
        <v>728</v>
      </c>
      <c r="C100" s="638">
        <v>533757</v>
      </c>
      <c r="D100" s="638">
        <v>707104</v>
      </c>
    </row>
    <row r="101" spans="2:18">
      <c r="B101" s="494" t="s">
        <v>11</v>
      </c>
      <c r="C101" s="638">
        <v>4970825</v>
      </c>
      <c r="D101" s="638">
        <v>5103698</v>
      </c>
    </row>
    <row r="102" spans="2:18">
      <c r="B102" s="494" t="s">
        <v>9</v>
      </c>
      <c r="C102" s="498">
        <v>16164805</v>
      </c>
      <c r="D102" s="498">
        <v>1656112</v>
      </c>
    </row>
    <row r="103" spans="2:18" ht="26">
      <c r="B103" s="495" t="s">
        <v>799</v>
      </c>
      <c r="C103" s="498">
        <v>1276</v>
      </c>
      <c r="D103" s="498">
        <v>-30131</v>
      </c>
    </row>
    <row r="104" spans="2:18">
      <c r="B104" s="494" t="s">
        <v>10</v>
      </c>
      <c r="C104" s="498">
        <v>1378764</v>
      </c>
      <c r="D104" s="498">
        <v>1082129</v>
      </c>
    </row>
    <row r="105" spans="2:18">
      <c r="B105" s="492" t="s">
        <v>50</v>
      </c>
      <c r="C105" s="500">
        <v>23049427</v>
      </c>
      <c r="D105" s="500">
        <v>8518912</v>
      </c>
    </row>
    <row r="106" spans="2:18">
      <c r="B106" s="570"/>
      <c r="C106" s="570"/>
      <c r="D106" s="570"/>
    </row>
    <row r="107" spans="2:18">
      <c r="B107" s="570"/>
      <c r="C107" s="570"/>
      <c r="D107" s="570"/>
    </row>
    <row r="108" spans="2:18">
      <c r="B108" s="570"/>
      <c r="C108" s="570"/>
      <c r="D108" s="570"/>
    </row>
    <row r="109" spans="2:18">
      <c r="B109" s="570"/>
      <c r="C109" s="570"/>
      <c r="D109" s="570"/>
    </row>
    <row r="110" spans="2:18">
      <c r="B110" s="570"/>
      <c r="C110" s="570"/>
      <c r="D110" s="570"/>
    </row>
    <row r="111" spans="2:18">
      <c r="B111" s="570"/>
      <c r="C111" s="570"/>
      <c r="D111" s="570"/>
    </row>
    <row r="112" spans="2:18">
      <c r="B112" s="570"/>
      <c r="C112" s="570"/>
      <c r="D112" s="570"/>
    </row>
    <row r="113" spans="1:4">
      <c r="B113" s="570"/>
      <c r="C113" s="570"/>
      <c r="D113" s="570"/>
    </row>
    <row r="114" spans="1:4">
      <c r="A114" s="51"/>
      <c r="B114" s="570"/>
      <c r="C114" s="570"/>
      <c r="D114" s="570"/>
    </row>
    <row r="115" spans="1:4">
      <c r="B115" s="570"/>
      <c r="C115" s="570"/>
      <c r="D115" s="570"/>
    </row>
    <row r="116" spans="1:4">
      <c r="B116" s="570"/>
      <c r="C116" s="570"/>
      <c r="D116" s="570"/>
    </row>
    <row r="117" spans="1:4">
      <c r="B117" s="570"/>
      <c r="C117" s="570"/>
      <c r="D117" s="570"/>
    </row>
    <row r="118" spans="1:4">
      <c r="B118" s="570"/>
      <c r="C118" s="570"/>
      <c r="D118" s="570"/>
    </row>
    <row r="119" spans="1:4">
      <c r="B119" s="570"/>
      <c r="C119" s="570"/>
      <c r="D119" s="570"/>
    </row>
    <row r="120" spans="1:4">
      <c r="B120" s="570"/>
      <c r="C120" s="570"/>
      <c r="D120" s="570"/>
    </row>
    <row r="121" spans="1:4">
      <c r="B121" s="570"/>
      <c r="C121" s="570"/>
      <c r="D121" s="570"/>
    </row>
    <row r="122" spans="1:4">
      <c r="B122" s="570"/>
      <c r="C122" s="570"/>
      <c r="D122" s="570"/>
    </row>
    <row r="123" spans="1:4">
      <c r="B123" s="570"/>
      <c r="C123" s="570"/>
      <c r="D123" s="570"/>
    </row>
    <row r="124" spans="1:4">
      <c r="B124" s="570"/>
      <c r="C124" s="570"/>
      <c r="D124" s="570"/>
    </row>
    <row r="125" spans="1:4">
      <c r="B125" s="570"/>
      <c r="C125" s="570"/>
      <c r="D125" s="570"/>
    </row>
    <row r="126" spans="1:4">
      <c r="B126" s="570"/>
      <c r="C126" s="570"/>
      <c r="D126" s="570"/>
    </row>
    <row r="127" spans="1:4">
      <c r="B127" s="570"/>
      <c r="C127" s="570"/>
      <c r="D127" s="570"/>
    </row>
    <row r="128" spans="1:4">
      <c r="B128" s="570"/>
      <c r="C128" s="570"/>
      <c r="D128" s="570"/>
    </row>
    <row r="129" spans="2:4">
      <c r="B129" s="570"/>
      <c r="C129" s="570"/>
      <c r="D129" s="570"/>
    </row>
    <row r="130" spans="2:4">
      <c r="B130" s="570"/>
      <c r="C130" s="570"/>
      <c r="D130" s="570"/>
    </row>
    <row r="131" spans="2:4">
      <c r="B131" s="570"/>
      <c r="C131" s="570"/>
      <c r="D131" s="570"/>
    </row>
    <row r="132" spans="2:4">
      <c r="B132" s="570"/>
      <c r="C132" s="570"/>
      <c r="D132" s="570"/>
    </row>
    <row r="133" spans="2:4">
      <c r="B133" s="570"/>
      <c r="C133" s="570"/>
      <c r="D133" s="570"/>
    </row>
    <row r="134" spans="2:4">
      <c r="B134" s="570"/>
      <c r="C134" s="570"/>
      <c r="D134" s="570"/>
    </row>
    <row r="135" spans="2:4">
      <c r="B135" s="570"/>
      <c r="C135" s="570"/>
      <c r="D135" s="570"/>
    </row>
    <row r="136" spans="2:4">
      <c r="B136" s="570"/>
      <c r="C136" s="570"/>
      <c r="D136" s="570"/>
    </row>
    <row r="137" spans="2:4">
      <c r="B137" s="570"/>
      <c r="C137" s="570"/>
      <c r="D137" s="570"/>
    </row>
    <row r="138" spans="2:4">
      <c r="B138" s="570"/>
      <c r="C138" s="570"/>
      <c r="D138" s="570"/>
    </row>
    <row r="139" spans="2:4">
      <c r="B139" s="570"/>
      <c r="C139" s="570"/>
      <c r="D139" s="570"/>
    </row>
    <row r="140" spans="2:4">
      <c r="B140" s="570"/>
      <c r="C140" s="570"/>
      <c r="D140" s="570"/>
    </row>
  </sheetData>
  <mergeCells count="14">
    <mergeCell ref="B37:B40"/>
    <mergeCell ref="C37:D37"/>
    <mergeCell ref="B46:B49"/>
    <mergeCell ref="C46:D46"/>
    <mergeCell ref="B3:B6"/>
    <mergeCell ref="C3:D3"/>
    <mergeCell ref="B15:B18"/>
    <mergeCell ref="C15:D15"/>
    <mergeCell ref="B96:B99"/>
    <mergeCell ref="C96:D96"/>
    <mergeCell ref="B54:B57"/>
    <mergeCell ref="C54:D54"/>
    <mergeCell ref="B82:B85"/>
    <mergeCell ref="C82:D82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FA66-0FB3-453B-80A9-3682A58D5590}">
  <sheetPr>
    <pageSetUpPr fitToPage="1"/>
  </sheetPr>
  <dimension ref="B1:Z63"/>
  <sheetViews>
    <sheetView showGridLines="0" zoomScaleNormal="100" workbookViewId="0">
      <pane xSplit="2" ySplit="6" topLeftCell="C7" activePane="bottomRight" state="frozen"/>
      <selection activeCell="C49" sqref="C49"/>
      <selection pane="topRight" activeCell="C49" sqref="C49"/>
      <selection pane="bottomLeft" activeCell="C49" sqref="C49"/>
      <selection pane="bottomRight" activeCell="L14" sqref="L14"/>
    </sheetView>
  </sheetViews>
  <sheetFormatPr baseColWidth="10" defaultColWidth="11.453125" defaultRowHeight="13"/>
  <cols>
    <col min="1" max="1" width="1.7265625" style="493" customWidth="1"/>
    <col min="2" max="2" width="53.7265625" style="493" customWidth="1"/>
    <col min="3" max="4" width="17.7265625" style="493" customWidth="1"/>
    <col min="5" max="5" width="3.1796875" style="570" bestFit="1" customWidth="1"/>
    <col min="6" max="6" width="11.453125" style="570" hidden="1" customWidth="1"/>
    <col min="7" max="7" width="12.26953125" style="570" hidden="1" customWidth="1"/>
    <col min="8" max="8" width="11.453125" style="570" hidden="1" customWidth="1"/>
    <col min="9" max="9" width="12.26953125" style="570" hidden="1" customWidth="1"/>
    <col min="10" max="10" width="15.7265625" style="570" customWidth="1"/>
    <col min="11" max="11" width="16.1796875" style="570" customWidth="1"/>
    <col min="12" max="12" width="11.453125" style="570"/>
    <col min="13" max="13" width="11.81640625" style="570" bestFit="1" customWidth="1"/>
    <col min="14" max="14" width="14" style="570" bestFit="1" customWidth="1"/>
    <col min="15" max="15" width="13.453125" style="570" customWidth="1"/>
    <col min="16" max="16" width="15" style="570" customWidth="1"/>
    <col min="17" max="26" width="11.453125" style="570"/>
    <col min="27" max="16384" width="11.453125" style="493"/>
  </cols>
  <sheetData>
    <row r="1" spans="2:26" ht="18.5">
      <c r="B1" s="127" t="s">
        <v>1098</v>
      </c>
    </row>
    <row r="2" spans="2:26" ht="6" customHeight="1"/>
    <row r="3" spans="2:26" s="496" customFormat="1" ht="12.75" customHeight="1">
      <c r="B3" s="1037" t="s">
        <v>4</v>
      </c>
      <c r="C3" s="817" t="s">
        <v>724</v>
      </c>
      <c r="D3" s="818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</row>
    <row r="4" spans="2:26" s="496" customFormat="1" ht="12.75" customHeight="1">
      <c r="B4" s="1038"/>
      <c r="C4" s="83" t="s">
        <v>1263</v>
      </c>
      <c r="D4" s="83" t="s">
        <v>1163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</row>
    <row r="5" spans="2:26" s="496" customFormat="1" ht="12.75" customHeight="1">
      <c r="B5" s="1038"/>
      <c r="C5" s="86">
        <v>45382</v>
      </c>
      <c r="D5" s="86">
        <v>45016</v>
      </c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</row>
    <row r="6" spans="2:26" s="496" customFormat="1" ht="12.75" customHeight="1">
      <c r="B6" s="1039"/>
      <c r="C6" s="58" t="s">
        <v>150</v>
      </c>
      <c r="D6" s="58" t="s">
        <v>150</v>
      </c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</row>
    <row r="7" spans="2:26">
      <c r="B7" s="497" t="s">
        <v>192</v>
      </c>
      <c r="C7" s="498">
        <v>49883569</v>
      </c>
      <c r="D7" s="498">
        <v>45732054</v>
      </c>
    </row>
    <row r="8" spans="2:26" ht="12.75" customHeight="1">
      <c r="B8" s="497" t="s">
        <v>193</v>
      </c>
      <c r="C8" s="498">
        <v>92958</v>
      </c>
      <c r="D8" s="498">
        <v>463441</v>
      </c>
    </row>
    <row r="9" spans="2:26" ht="12.75" customHeight="1">
      <c r="B9" s="497" t="s">
        <v>1317</v>
      </c>
      <c r="C9" s="498"/>
      <c r="D9" s="498"/>
    </row>
    <row r="10" spans="2:26">
      <c r="B10" s="499" t="s">
        <v>243</v>
      </c>
      <c r="C10" s="500">
        <v>49976527</v>
      </c>
      <c r="D10" s="500">
        <v>46195495</v>
      </c>
    </row>
    <row r="11" spans="2:26">
      <c r="B11" s="649"/>
      <c r="C11" s="650"/>
      <c r="D11" s="651"/>
    </row>
    <row r="12" spans="2:26" ht="26">
      <c r="B12" s="497" t="s">
        <v>617</v>
      </c>
      <c r="C12" s="498">
        <v>61663647</v>
      </c>
      <c r="D12" s="498">
        <v>30561398</v>
      </c>
    </row>
    <row r="13" spans="2:26">
      <c r="B13" s="499" t="s">
        <v>207</v>
      </c>
      <c r="C13" s="500">
        <v>61663647</v>
      </c>
      <c r="D13" s="500">
        <v>30561398</v>
      </c>
    </row>
    <row r="14" spans="2:26">
      <c r="B14" s="499" t="s">
        <v>464</v>
      </c>
      <c r="C14" s="500">
        <v>111640174</v>
      </c>
      <c r="D14" s="500">
        <v>76756893</v>
      </c>
    </row>
    <row r="15" spans="2:26" ht="6" customHeight="1"/>
    <row r="16" spans="2:26" s="496" customFormat="1" ht="12.75" customHeight="1">
      <c r="B16" s="1037" t="s">
        <v>49</v>
      </c>
      <c r="C16" s="817" t="s">
        <v>724</v>
      </c>
      <c r="D16" s="818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</row>
    <row r="17" spans="2:26" s="496" customFormat="1" ht="12.75" customHeight="1">
      <c r="B17" s="1038"/>
      <c r="C17" s="264" t="s">
        <v>1263</v>
      </c>
      <c r="D17" s="83" t="s">
        <v>1163</v>
      </c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</row>
    <row r="18" spans="2:26" s="496" customFormat="1" ht="12.75" customHeight="1">
      <c r="B18" s="1038"/>
      <c r="C18" s="501">
        <v>45382</v>
      </c>
      <c r="D18" s="86">
        <v>45016</v>
      </c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</row>
    <row r="19" spans="2:26" s="496" customFormat="1">
      <c r="B19" s="1039"/>
      <c r="C19" s="266" t="s">
        <v>150</v>
      </c>
      <c r="D19" s="58" t="s">
        <v>150</v>
      </c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</row>
    <row r="20" spans="2:26" ht="12.75" hidden="1" customHeight="1">
      <c r="B20" s="502"/>
      <c r="C20" s="503"/>
      <c r="D20" s="504"/>
    </row>
    <row r="21" spans="2:26">
      <c r="B21" s="497" t="s">
        <v>466</v>
      </c>
      <c r="C21" s="498">
        <v>22791950</v>
      </c>
      <c r="D21" s="498">
        <v>28154374</v>
      </c>
    </row>
    <row r="22" spans="2:26">
      <c r="B22" s="497" t="s">
        <v>467</v>
      </c>
      <c r="C22" s="498">
        <v>27184577</v>
      </c>
      <c r="D22" s="498">
        <v>18041121</v>
      </c>
    </row>
    <row r="23" spans="2:26">
      <c r="B23" s="499" t="s">
        <v>468</v>
      </c>
      <c r="C23" s="505">
        <v>49976527</v>
      </c>
      <c r="D23" s="500">
        <v>46195495</v>
      </c>
    </row>
    <row r="24" spans="2:26">
      <c r="B24" s="502"/>
      <c r="C24" s="503"/>
      <c r="D24" s="652"/>
    </row>
    <row r="25" spans="2:26">
      <c r="B25" s="497" t="s">
        <v>231</v>
      </c>
      <c r="C25" s="498">
        <v>55596323</v>
      </c>
      <c r="D25" s="498">
        <v>23689914</v>
      </c>
    </row>
    <row r="26" spans="2:26">
      <c r="B26" s="497" t="s">
        <v>233</v>
      </c>
      <c r="C26" s="498">
        <v>6067324</v>
      </c>
      <c r="D26" s="498">
        <v>6871484</v>
      </c>
    </row>
    <row r="27" spans="2:26">
      <c r="B27" s="499" t="s">
        <v>207</v>
      </c>
      <c r="C27" s="500">
        <v>61663647</v>
      </c>
      <c r="D27" s="500">
        <v>30561398</v>
      </c>
    </row>
    <row r="28" spans="2:26">
      <c r="B28" s="502"/>
      <c r="C28" s="503"/>
      <c r="D28" s="652"/>
    </row>
    <row r="29" spans="2:26">
      <c r="B29" s="499" t="s">
        <v>182</v>
      </c>
      <c r="C29" s="500">
        <v>111640174</v>
      </c>
      <c r="D29" s="500">
        <v>76756893</v>
      </c>
    </row>
    <row r="30" spans="2:26">
      <c r="B30" s="502"/>
      <c r="C30" s="502"/>
      <c r="D30" s="502"/>
    </row>
    <row r="31" spans="2:26" ht="6" customHeight="1"/>
    <row r="32" spans="2:26" s="496" customFormat="1" ht="12.75" customHeight="1">
      <c r="B32" s="1034" t="s">
        <v>482</v>
      </c>
      <c r="C32" s="817" t="s">
        <v>724</v>
      </c>
      <c r="D32" s="818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</row>
    <row r="33" spans="2:26" s="496" customFormat="1" ht="12.75" customHeight="1">
      <c r="B33" s="1035"/>
      <c r="C33" s="83" t="s">
        <v>1263</v>
      </c>
      <c r="D33" s="83" t="s">
        <v>1163</v>
      </c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W33" s="570"/>
      <c r="X33" s="570"/>
      <c r="Y33" s="570"/>
      <c r="Z33" s="570"/>
    </row>
    <row r="34" spans="2:26" s="496" customFormat="1" ht="12.75" customHeight="1">
      <c r="B34" s="1035"/>
      <c r="C34" s="86">
        <v>45382</v>
      </c>
      <c r="D34" s="86">
        <v>45016</v>
      </c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</row>
    <row r="35" spans="2:26" s="496" customFormat="1" ht="12.75" customHeight="1">
      <c r="B35" s="1036"/>
      <c r="C35" s="58" t="s">
        <v>150</v>
      </c>
      <c r="D35" s="58" t="s">
        <v>150</v>
      </c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</row>
    <row r="36" spans="2:26" ht="4.5" customHeight="1"/>
    <row r="37" spans="2:26">
      <c r="B37" s="506" t="s">
        <v>647</v>
      </c>
      <c r="C37" s="507">
        <v>29980533</v>
      </c>
      <c r="D37" s="507">
        <v>41212119</v>
      </c>
    </row>
    <row r="38" spans="2:26" ht="6" customHeight="1"/>
    <row r="39" spans="2:26" ht="13.5" customHeight="1">
      <c r="B39" s="508" t="s">
        <v>234</v>
      </c>
      <c r="C39" s="498">
        <v>3665240</v>
      </c>
      <c r="D39" s="509">
        <v>3550413</v>
      </c>
    </row>
    <row r="40" spans="2:26">
      <c r="B40" s="508" t="s">
        <v>913</v>
      </c>
      <c r="C40" s="498">
        <v>776425</v>
      </c>
      <c r="D40" s="509">
        <v>1796572</v>
      </c>
    </row>
    <row r="41" spans="2:26">
      <c r="B41" s="508" t="s">
        <v>727</v>
      </c>
      <c r="C41" s="498">
        <v>1490502</v>
      </c>
      <c r="D41" s="509">
        <v>-1388227</v>
      </c>
    </row>
    <row r="42" spans="2:26">
      <c r="B42" s="508" t="s">
        <v>710</v>
      </c>
      <c r="C42" s="498">
        <v>92958</v>
      </c>
      <c r="D42" s="509">
        <v>463441</v>
      </c>
    </row>
    <row r="43" spans="2:26">
      <c r="B43" s="508" t="s">
        <v>914</v>
      </c>
      <c r="C43" s="498">
        <v>1403336</v>
      </c>
      <c r="D43" s="509">
        <v>-211478</v>
      </c>
    </row>
    <row r="44" spans="2:26">
      <c r="B44" s="508" t="s">
        <v>669</v>
      </c>
      <c r="C44" s="498">
        <v>10965435</v>
      </c>
      <c r="D44" s="509">
        <v>8766157</v>
      </c>
    </row>
    <row r="45" spans="2:26">
      <c r="B45" s="508" t="s">
        <v>741</v>
      </c>
      <c r="C45" s="498">
        <v>53952296</v>
      </c>
      <c r="D45" s="509">
        <v>22024585</v>
      </c>
    </row>
    <row r="46" spans="2:26">
      <c r="B46" s="508" t="s">
        <v>915</v>
      </c>
      <c r="C46" s="498">
        <v>1402123</v>
      </c>
      <c r="D46" s="509">
        <v>730665</v>
      </c>
    </row>
    <row r="47" spans="2:26">
      <c r="B47" s="508" t="s">
        <v>1191</v>
      </c>
      <c r="C47" s="498">
        <v>12456715</v>
      </c>
      <c r="D47" s="509">
        <v>0</v>
      </c>
    </row>
    <row r="48" spans="2:26">
      <c r="B48" s="508" t="s">
        <v>180</v>
      </c>
      <c r="C48" s="498">
        <v>-4545389</v>
      </c>
      <c r="D48" s="509">
        <v>-187354</v>
      </c>
    </row>
    <row r="49" spans="2:4" ht="6" customHeight="1"/>
    <row r="50" spans="2:4" ht="27.75" customHeight="1">
      <c r="B50" s="510" t="s">
        <v>236</v>
      </c>
      <c r="C50" s="507">
        <v>81659641</v>
      </c>
      <c r="D50" s="507">
        <v>35544774</v>
      </c>
    </row>
    <row r="51" spans="2:4" ht="6.75" customHeight="1"/>
    <row r="52" spans="2:4">
      <c r="B52" s="511" t="s">
        <v>646</v>
      </c>
      <c r="C52" s="500">
        <v>111640174</v>
      </c>
      <c r="D52" s="500">
        <v>76756893</v>
      </c>
    </row>
    <row r="53" spans="2:4" s="570" customFormat="1"/>
    <row r="54" spans="2:4" s="570" customFormat="1"/>
    <row r="55" spans="2:4" s="570" customFormat="1"/>
    <row r="56" spans="2:4" s="570" customFormat="1" ht="6" customHeight="1"/>
    <row r="57" spans="2:4" s="570" customFormat="1"/>
    <row r="58" spans="2:4" s="570" customFormat="1"/>
    <row r="59" spans="2:4" s="570" customFormat="1"/>
    <row r="60" spans="2:4" s="570" customFormat="1"/>
    <row r="61" spans="2:4" s="570" customFormat="1"/>
    <row r="62" spans="2:4" s="570" customFormat="1"/>
    <row r="63" spans="2:4" s="570" customFormat="1"/>
  </sheetData>
  <mergeCells count="6">
    <mergeCell ref="B3:B6"/>
    <mergeCell ref="C3:D3"/>
    <mergeCell ref="B16:B19"/>
    <mergeCell ref="C16:D16"/>
    <mergeCell ref="B32:B35"/>
    <mergeCell ref="C32:D32"/>
  </mergeCells>
  <printOptions horizontalCentered="1" verticalCentered="1"/>
  <pageMargins left="0.78740157480314965" right="0.78740157480314965" top="0.98425196850393704" bottom="0.98425196850393704" header="0" footer="0"/>
  <pageSetup paperSize="9" scale="74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4F5B-598E-4885-830E-34CB81AB644B}">
  <sheetPr>
    <pageSetUpPr fitToPage="1"/>
  </sheetPr>
  <dimension ref="B1:Z36"/>
  <sheetViews>
    <sheetView showGridLines="0" topLeftCell="A11" zoomScaleNormal="100" workbookViewId="0">
      <selection activeCell="G10" sqref="G10"/>
    </sheetView>
  </sheetViews>
  <sheetFormatPr baseColWidth="10" defaultColWidth="11.453125" defaultRowHeight="13"/>
  <cols>
    <col min="1" max="1" width="1.7265625" style="49" customWidth="1"/>
    <col min="2" max="2" width="64.1796875" style="49" customWidth="1"/>
    <col min="3" max="4" width="17.81640625" style="49" customWidth="1"/>
    <col min="5" max="5" width="10.7265625" style="49" customWidth="1"/>
    <col min="6" max="6" width="15.26953125" style="570" customWidth="1"/>
    <col min="7" max="7" width="14.7265625" style="570" customWidth="1"/>
    <col min="8" max="8" width="17.7265625" style="570" customWidth="1"/>
    <col min="9" max="10" width="11.453125" style="570"/>
    <col min="11" max="11" width="18.453125" style="570" customWidth="1"/>
    <col min="12" max="12" width="13.54296875" style="570" customWidth="1"/>
    <col min="13" max="13" width="13.7265625" style="570" customWidth="1"/>
    <col min="14" max="14" width="20.81640625" style="570" customWidth="1"/>
    <col min="15" max="15" width="14.453125" style="570" customWidth="1"/>
    <col min="16" max="19" width="11.453125" style="570"/>
    <col min="20" max="20" width="11.81640625" style="570" bestFit="1" customWidth="1"/>
    <col min="21" max="21" width="12.453125" style="570" bestFit="1" customWidth="1"/>
    <col min="22" max="26" width="11.453125" style="570"/>
    <col min="27" max="16384" width="11.453125" style="49"/>
  </cols>
  <sheetData>
    <row r="1" spans="2:26" ht="18.5">
      <c r="B1" s="127" t="s">
        <v>1099</v>
      </c>
      <c r="C1" s="346"/>
      <c r="D1" s="346"/>
    </row>
    <row r="2" spans="2:26" ht="14.25" customHeight="1"/>
    <row r="3" spans="2:26" s="52" customFormat="1" ht="12.75" customHeight="1">
      <c r="B3" s="1034" t="s">
        <v>342</v>
      </c>
      <c r="C3" s="817" t="s">
        <v>724</v>
      </c>
      <c r="D3" s="818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</row>
    <row r="4" spans="2:26" s="52" customFormat="1" ht="12.75" customHeight="1">
      <c r="B4" s="1035"/>
      <c r="C4" s="83" t="s">
        <v>1263</v>
      </c>
      <c r="D4" s="83" t="s">
        <v>1163</v>
      </c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</row>
    <row r="5" spans="2:26" s="52" customFormat="1">
      <c r="B5" s="1035"/>
      <c r="C5" s="86">
        <v>45382</v>
      </c>
      <c r="D5" s="86">
        <v>45016</v>
      </c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</row>
    <row r="6" spans="2:26" s="52" customFormat="1" ht="12.75" customHeight="1">
      <c r="B6" s="1036"/>
      <c r="C6" s="58" t="s">
        <v>150</v>
      </c>
      <c r="D6" s="58" t="s">
        <v>150</v>
      </c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</row>
    <row r="7" spans="2:26">
      <c r="B7" s="512" t="s">
        <v>490</v>
      </c>
      <c r="C7" s="498">
        <v>-22620481</v>
      </c>
      <c r="D7" s="498">
        <v>60367226</v>
      </c>
    </row>
    <row r="8" spans="2:26">
      <c r="B8" s="395" t="s">
        <v>317</v>
      </c>
      <c r="C8" s="500">
        <v>-22620481</v>
      </c>
      <c r="D8" s="500">
        <v>60367226</v>
      </c>
    </row>
    <row r="9" spans="2:26">
      <c r="B9" s="370" t="s">
        <v>148</v>
      </c>
      <c r="C9" s="498">
        <v>2833528663.5111113</v>
      </c>
      <c r="D9" s="498">
        <v>2801917679</v>
      </c>
    </row>
    <row r="10" spans="2:26">
      <c r="B10" s="370" t="s">
        <v>490</v>
      </c>
      <c r="C10" s="513">
        <v>-8</v>
      </c>
      <c r="D10" s="513">
        <v>21.5</v>
      </c>
    </row>
    <row r="11" spans="2:26">
      <c r="B11" s="395" t="s">
        <v>775</v>
      </c>
      <c r="C11" s="514">
        <v>-8</v>
      </c>
      <c r="D11" s="514">
        <v>21.5</v>
      </c>
    </row>
    <row r="12" spans="2:26">
      <c r="C12"/>
      <c r="D12"/>
    </row>
    <row r="13" spans="2:26" ht="12.65" customHeight="1">
      <c r="C13"/>
      <c r="D13"/>
    </row>
    <row r="14" spans="2:26" s="52" customFormat="1" ht="12.75" customHeight="1">
      <c r="B14" s="1034" t="s">
        <v>839</v>
      </c>
      <c r="C14" s="817" t="s">
        <v>724</v>
      </c>
      <c r="D14" s="818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</row>
    <row r="15" spans="2:26" s="52" customFormat="1" ht="12.75" customHeight="1">
      <c r="B15" s="1035"/>
      <c r="C15" s="83" t="s">
        <v>1263</v>
      </c>
      <c r="D15" s="83" t="s">
        <v>1163</v>
      </c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  <c r="Y15" s="570"/>
      <c r="Z15" s="570"/>
    </row>
    <row r="16" spans="2:26" s="52" customFormat="1">
      <c r="B16" s="1035"/>
      <c r="C16" s="86">
        <v>45382</v>
      </c>
      <c r="D16" s="86">
        <v>45016</v>
      </c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</row>
    <row r="17" spans="2:26" s="52" customFormat="1" ht="12.75" customHeight="1">
      <c r="B17" s="1036"/>
      <c r="C17" s="58" t="s">
        <v>150</v>
      </c>
      <c r="D17" s="58" t="s">
        <v>150</v>
      </c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</row>
    <row r="18" spans="2:26">
      <c r="B18" s="512" t="s">
        <v>490</v>
      </c>
      <c r="C18" s="498">
        <v>-22620481</v>
      </c>
      <c r="D18" s="498">
        <v>60367226</v>
      </c>
    </row>
    <row r="19" spans="2:26">
      <c r="B19" s="395" t="s">
        <v>840</v>
      </c>
      <c r="C19" s="500">
        <v>-22620481</v>
      </c>
      <c r="D19" s="500">
        <v>60367226</v>
      </c>
    </row>
    <row r="20" spans="2:26">
      <c r="B20" s="370" t="s">
        <v>148</v>
      </c>
      <c r="C20" s="509">
        <v>2849719361.8444448</v>
      </c>
      <c r="D20" s="498">
        <v>2807880231</v>
      </c>
    </row>
    <row r="21" spans="2:26">
      <c r="B21" s="370" t="s">
        <v>442</v>
      </c>
      <c r="C21" s="513">
        <v>-7.9</v>
      </c>
      <c r="D21" s="513">
        <v>21.5</v>
      </c>
    </row>
    <row r="22" spans="2:26">
      <c r="B22" s="395" t="s">
        <v>841</v>
      </c>
      <c r="C22" s="514">
        <v>-7.9</v>
      </c>
      <c r="D22" s="514">
        <v>21.5</v>
      </c>
    </row>
    <row r="23" spans="2:26" ht="12.75" customHeight="1">
      <c r="C23"/>
      <c r="D23"/>
    </row>
    <row r="24" spans="2:26" ht="6" customHeight="1">
      <c r="D24" s="80"/>
    </row>
    <row r="25" spans="2:26" s="52" customFormat="1" ht="12.75" customHeight="1">
      <c r="B25" s="1034" t="s">
        <v>842</v>
      </c>
      <c r="C25" s="817" t="s">
        <v>724</v>
      </c>
      <c r="D25" s="818"/>
      <c r="E25" s="49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</row>
    <row r="26" spans="2:26" s="52" customFormat="1">
      <c r="B26" s="1035"/>
      <c r="C26" s="83" t="s">
        <v>1263</v>
      </c>
      <c r="D26" s="83" t="s">
        <v>1163</v>
      </c>
      <c r="E26" s="49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</row>
    <row r="27" spans="2:26" s="52" customFormat="1">
      <c r="B27" s="1035"/>
      <c r="C27" s="86">
        <v>45382</v>
      </c>
      <c r="D27" s="86">
        <v>45016</v>
      </c>
      <c r="E27" s="49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</row>
    <row r="28" spans="2:26">
      <c r="B28" s="395" t="s">
        <v>148</v>
      </c>
      <c r="C28" s="515">
        <v>2833528663.5111113</v>
      </c>
      <c r="D28" s="515">
        <v>2801917679</v>
      </c>
    </row>
    <row r="29" spans="2:26">
      <c r="B29" s="516" t="s">
        <v>843</v>
      </c>
      <c r="C29" s="517">
        <v>16190698.333333492</v>
      </c>
      <c r="D29" s="517">
        <v>5962552</v>
      </c>
    </row>
    <row r="30" spans="2:26">
      <c r="B30" s="395" t="s">
        <v>844</v>
      </c>
      <c r="C30" s="515">
        <v>2849719361.8444448</v>
      </c>
      <c r="D30" s="515">
        <v>2807880231</v>
      </c>
    </row>
    <row r="31" spans="2:26">
      <c r="B31" s="570"/>
      <c r="C31" s="570"/>
      <c r="D31" s="570"/>
    </row>
    <row r="32" spans="2:26">
      <c r="B32" s="570"/>
      <c r="C32" s="570"/>
      <c r="D32" s="570"/>
      <c r="E32" s="80"/>
    </row>
    <row r="33" spans="2:5">
      <c r="B33" s="570"/>
      <c r="C33" s="570"/>
      <c r="D33" s="570"/>
      <c r="E33" s="80"/>
    </row>
    <row r="34" spans="2:5">
      <c r="B34" s="570"/>
      <c r="C34" s="570"/>
      <c r="D34" s="570"/>
    </row>
    <row r="35" spans="2:5">
      <c r="B35" s="570"/>
      <c r="C35" s="570"/>
      <c r="D35" s="570"/>
    </row>
    <row r="36" spans="2:5" ht="12.75" customHeight="1"/>
  </sheetData>
  <mergeCells count="6">
    <mergeCell ref="B3:B6"/>
    <mergeCell ref="C3:D3"/>
    <mergeCell ref="B14:B17"/>
    <mergeCell ref="C14:D14"/>
    <mergeCell ref="B25:B27"/>
    <mergeCell ref="C25:D25"/>
  </mergeCells>
  <printOptions horizontalCentered="1" verticalCentered="1"/>
  <pageMargins left="0.78740157480314965" right="0.78740157480314965" top="0.98425196850393704" bottom="0.98425196850393704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2"/>
  <sheetViews>
    <sheetView showGridLines="0" zoomScale="81" zoomScaleNormal="85" workbookViewId="0">
      <selection activeCell="I20" sqref="I20"/>
    </sheetView>
  </sheetViews>
  <sheetFormatPr baseColWidth="10" defaultColWidth="11.453125" defaultRowHeight="13"/>
  <cols>
    <col min="1" max="1" width="1.7265625" style="1087" customWidth="1"/>
    <col min="2" max="2" width="4.7265625" style="1" customWidth="1"/>
    <col min="3" max="3" width="5.26953125" style="1" customWidth="1"/>
    <col min="4" max="4" width="36.1796875" style="1" customWidth="1"/>
    <col min="5" max="5" width="18.7265625" style="1" customWidth="1"/>
    <col min="6" max="7" width="16" style="1" customWidth="1"/>
    <col min="8" max="8" width="15.54296875" style="1" customWidth="1"/>
    <col min="9" max="9" width="18.7265625" style="1" customWidth="1"/>
    <col min="10" max="10" width="15.54296875" style="1" customWidth="1"/>
    <col min="11" max="11" width="19.453125" style="1" customWidth="1"/>
    <col min="12" max="12" width="21.90625" style="1" customWidth="1"/>
    <col min="13" max="13" width="16" style="1" customWidth="1"/>
    <col min="14" max="14" width="19.26953125" style="1" customWidth="1"/>
    <col min="15" max="18" width="18.7265625" style="1" customWidth="1"/>
    <col min="19" max="19" width="17.7265625" style="1" bestFit="1" customWidth="1"/>
    <col min="20" max="16384" width="11.453125" style="1"/>
  </cols>
  <sheetData>
    <row r="1" spans="2:19" ht="6" customHeight="1">
      <c r="B1" s="7"/>
    </row>
    <row r="2" spans="2:19">
      <c r="B2" s="7" t="s">
        <v>1274</v>
      </c>
    </row>
    <row r="3" spans="2:19">
      <c r="B3" s="7" t="s">
        <v>1275</v>
      </c>
    </row>
    <row r="4" spans="2:19">
      <c r="B4" s="7" t="s">
        <v>284</v>
      </c>
    </row>
    <row r="5" spans="2:19" ht="13" customHeight="1"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2:19" ht="13" customHeight="1">
      <c r="B6" s="785" t="s">
        <v>939</v>
      </c>
      <c r="C6" s="786"/>
      <c r="D6" s="787"/>
      <c r="E6" s="780" t="s">
        <v>940</v>
      </c>
      <c r="F6" s="780" t="s">
        <v>941</v>
      </c>
      <c r="G6" s="780" t="s">
        <v>781</v>
      </c>
      <c r="H6" s="42"/>
      <c r="I6" s="783" t="s">
        <v>942</v>
      </c>
      <c r="J6" s="783"/>
      <c r="K6" s="783"/>
      <c r="L6" s="783"/>
      <c r="M6" s="783"/>
      <c r="N6" s="783"/>
      <c r="O6" s="784"/>
      <c r="P6" s="780" t="s">
        <v>943</v>
      </c>
      <c r="Q6" s="780" t="s">
        <v>458</v>
      </c>
      <c r="R6" s="780" t="s">
        <v>459</v>
      </c>
      <c r="S6" s="780" t="s">
        <v>944</v>
      </c>
    </row>
    <row r="7" spans="2:19" ht="20.149999999999999" customHeight="1">
      <c r="B7" s="788"/>
      <c r="C7" s="789"/>
      <c r="D7" s="790"/>
      <c r="E7" s="781"/>
      <c r="F7" s="781"/>
      <c r="G7" s="781"/>
      <c r="H7" s="780" t="s">
        <v>945</v>
      </c>
      <c r="I7" s="780" t="s">
        <v>946</v>
      </c>
      <c r="J7" s="780" t="s">
        <v>947</v>
      </c>
      <c r="K7" s="780" t="s">
        <v>948</v>
      </c>
      <c r="L7" s="780" t="s">
        <v>949</v>
      </c>
      <c r="M7" s="780" t="s">
        <v>950</v>
      </c>
      <c r="N7" s="780" t="s">
        <v>951</v>
      </c>
      <c r="O7" s="780" t="s">
        <v>952</v>
      </c>
      <c r="P7" s="781"/>
      <c r="Q7" s="781"/>
      <c r="R7" s="781"/>
      <c r="S7" s="781"/>
    </row>
    <row r="8" spans="2:19" ht="61.5" customHeight="1">
      <c r="B8" s="791"/>
      <c r="C8" s="792"/>
      <c r="D8" s="793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82"/>
      <c r="P8" s="782"/>
      <c r="Q8" s="782"/>
      <c r="R8" s="782"/>
      <c r="S8" s="782"/>
    </row>
    <row r="9" spans="2:19">
      <c r="B9" s="772" t="s">
        <v>1164</v>
      </c>
      <c r="C9" s="777"/>
      <c r="D9" s="773"/>
      <c r="E9" s="8">
        <v>2380288909</v>
      </c>
      <c r="F9" s="8">
        <v>459360260</v>
      </c>
      <c r="G9" s="8">
        <v>-37606991</v>
      </c>
      <c r="H9" s="8">
        <v>65413824</v>
      </c>
      <c r="I9" s="8">
        <v>-1172053267</v>
      </c>
      <c r="J9" s="8">
        <v>-1708506</v>
      </c>
      <c r="K9" s="8">
        <v>-1120048</v>
      </c>
      <c r="L9" s="8">
        <v>-1109467997</v>
      </c>
      <c r="M9" s="8">
        <v>33898466</v>
      </c>
      <c r="N9" s="8">
        <v>-134792928</v>
      </c>
      <c r="O9" s="8">
        <v>-1210362459</v>
      </c>
      <c r="P9" s="8">
        <v>2078932098</v>
      </c>
      <c r="Q9" s="8">
        <v>3670611817</v>
      </c>
      <c r="R9" s="8">
        <v>607015945</v>
      </c>
      <c r="S9" s="8">
        <v>4277627762</v>
      </c>
    </row>
    <row r="10" spans="2:19">
      <c r="B10" s="3"/>
      <c r="C10" s="778" t="s">
        <v>953</v>
      </c>
      <c r="D10" s="779"/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</row>
    <row r="11" spans="2:19">
      <c r="B11" s="774" t="s">
        <v>944</v>
      </c>
      <c r="C11" s="775"/>
      <c r="D11" s="776"/>
      <c r="E11" s="3">
        <v>2380288909</v>
      </c>
      <c r="F11" s="3">
        <v>459360260</v>
      </c>
      <c r="G11" s="3">
        <v>-37606991</v>
      </c>
      <c r="H11" s="3">
        <v>65413824</v>
      </c>
      <c r="I11" s="3">
        <v>-1172053267</v>
      </c>
      <c r="J11" s="3">
        <v>-1708506</v>
      </c>
      <c r="K11" s="3">
        <v>-1120048</v>
      </c>
      <c r="L11" s="3">
        <v>-1109467997</v>
      </c>
      <c r="M11" s="3">
        <v>33898466</v>
      </c>
      <c r="N11" s="3">
        <v>-134792928</v>
      </c>
      <c r="O11" s="3">
        <v>-1210362459</v>
      </c>
      <c r="P11" s="3">
        <v>2078932098</v>
      </c>
      <c r="Q11" s="3">
        <v>3670611817</v>
      </c>
      <c r="R11" s="3">
        <v>607015945</v>
      </c>
      <c r="S11" s="3">
        <v>4277627762</v>
      </c>
    </row>
    <row r="12" spans="2:19">
      <c r="B12" s="3" t="s">
        <v>954</v>
      </c>
      <c r="C12" s="3"/>
      <c r="D12" s="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2:19">
      <c r="B13" s="3"/>
      <c r="C13" s="3" t="s">
        <v>955</v>
      </c>
      <c r="D13" s="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2:19">
      <c r="B14" s="3"/>
      <c r="C14" s="34"/>
      <c r="D14" s="35" t="s">
        <v>956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-22620481</v>
      </c>
      <c r="Q14" s="8">
        <v>-22620481</v>
      </c>
      <c r="R14" s="8">
        <v>22019318</v>
      </c>
      <c r="S14" s="8">
        <v>-601163</v>
      </c>
    </row>
    <row r="15" spans="2:19">
      <c r="B15" s="3"/>
      <c r="C15" s="34"/>
      <c r="D15" s="35" t="s">
        <v>923</v>
      </c>
      <c r="E15" s="8">
        <v>0</v>
      </c>
      <c r="F15" s="8">
        <v>0</v>
      </c>
      <c r="G15" s="8">
        <v>0</v>
      </c>
      <c r="H15" s="8">
        <v>0</v>
      </c>
      <c r="I15" s="8">
        <v>710571408</v>
      </c>
      <c r="J15" s="8">
        <v>-5607944</v>
      </c>
      <c r="K15" s="8">
        <v>0</v>
      </c>
      <c r="L15" s="8">
        <v>704963464</v>
      </c>
      <c r="M15" s="8">
        <v>0</v>
      </c>
      <c r="N15" s="8">
        <v>0</v>
      </c>
      <c r="O15" s="8">
        <v>704963464</v>
      </c>
      <c r="P15" s="8">
        <v>0</v>
      </c>
      <c r="Q15" s="8">
        <v>704963464</v>
      </c>
      <c r="R15" s="8">
        <v>9207785</v>
      </c>
      <c r="S15" s="8">
        <v>714171249</v>
      </c>
    </row>
    <row r="16" spans="2:19">
      <c r="B16" s="3"/>
      <c r="C16" s="3" t="s">
        <v>955</v>
      </c>
      <c r="D16" s="3"/>
      <c r="E16" s="3">
        <v>0</v>
      </c>
      <c r="F16" s="3">
        <v>0</v>
      </c>
      <c r="G16" s="3">
        <v>0</v>
      </c>
      <c r="H16" s="3">
        <v>0</v>
      </c>
      <c r="I16" s="3">
        <v>710571408</v>
      </c>
      <c r="J16" s="3">
        <v>-5607944</v>
      </c>
      <c r="K16" s="3">
        <v>0</v>
      </c>
      <c r="L16" s="3">
        <v>704963464</v>
      </c>
      <c r="M16" s="3">
        <v>0</v>
      </c>
      <c r="N16" s="3">
        <v>0</v>
      </c>
      <c r="O16" s="3">
        <v>704963464</v>
      </c>
      <c r="P16" s="3">
        <v>-22620481</v>
      </c>
      <c r="Q16" s="3">
        <v>682342983</v>
      </c>
      <c r="R16" s="3">
        <v>31227103</v>
      </c>
      <c r="S16" s="3">
        <v>713570086</v>
      </c>
    </row>
    <row r="17" spans="1:20">
      <c r="B17" s="3"/>
      <c r="C17" s="772" t="s">
        <v>226</v>
      </c>
      <c r="D17" s="773"/>
      <c r="E17" s="767">
        <v>0</v>
      </c>
      <c r="F17" s="767">
        <v>0</v>
      </c>
      <c r="G17" s="767">
        <v>-2084310</v>
      </c>
      <c r="H17" s="768"/>
      <c r="I17" s="767">
        <v>0</v>
      </c>
      <c r="J17" s="767">
        <v>0</v>
      </c>
      <c r="K17" s="767"/>
      <c r="L17" s="767"/>
      <c r="M17" s="767">
        <v>0</v>
      </c>
      <c r="N17" s="767">
        <v>0</v>
      </c>
      <c r="O17" s="767">
        <v>0</v>
      </c>
      <c r="P17" s="767">
        <v>0</v>
      </c>
      <c r="Q17" s="767">
        <v>-2084310</v>
      </c>
      <c r="R17" s="767">
        <v>0</v>
      </c>
      <c r="S17" s="767">
        <v>-2084310</v>
      </c>
    </row>
    <row r="18" spans="1:20">
      <c r="B18" s="3"/>
      <c r="C18" s="772" t="s">
        <v>916</v>
      </c>
      <c r="D18" s="773"/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-4527279</v>
      </c>
      <c r="S18" s="8">
        <v>-4527279</v>
      </c>
    </row>
    <row r="19" spans="1:20">
      <c r="B19" s="3"/>
      <c r="C19" s="772" t="s">
        <v>1179</v>
      </c>
      <c r="D19" s="773"/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20">
      <c r="B20" s="3"/>
      <c r="C20" s="772" t="s">
        <v>1039</v>
      </c>
      <c r="D20" s="773"/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-23730196</v>
      </c>
      <c r="O20" s="8">
        <v>-23730196</v>
      </c>
      <c r="P20" s="8">
        <v>0</v>
      </c>
      <c r="Q20" s="8">
        <v>-23730196</v>
      </c>
      <c r="R20" s="8">
        <v>0</v>
      </c>
      <c r="S20" s="8">
        <v>-23730196</v>
      </c>
    </row>
    <row r="21" spans="1:20">
      <c r="B21" s="3"/>
      <c r="C21" s="770" t="s">
        <v>816</v>
      </c>
      <c r="D21" s="771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1901314</v>
      </c>
      <c r="N21" s="8">
        <v>0</v>
      </c>
      <c r="O21" s="8">
        <v>1901314</v>
      </c>
      <c r="P21" s="8">
        <v>0</v>
      </c>
      <c r="Q21" s="8">
        <v>1901314</v>
      </c>
      <c r="R21" s="8">
        <v>0</v>
      </c>
      <c r="S21" s="8">
        <v>1901314</v>
      </c>
    </row>
    <row r="22" spans="1:20" ht="42" customHeight="1">
      <c r="B22" s="3"/>
      <c r="C22" s="770" t="s">
        <v>957</v>
      </c>
      <c r="D22" s="771"/>
      <c r="E22" s="767">
        <v>0</v>
      </c>
      <c r="F22" s="767">
        <v>0</v>
      </c>
      <c r="G22" s="767">
        <v>0</v>
      </c>
      <c r="H22" s="767">
        <v>0</v>
      </c>
      <c r="I22" s="767">
        <v>0</v>
      </c>
      <c r="J22" s="767">
        <v>0</v>
      </c>
      <c r="K22" s="767">
        <v>0</v>
      </c>
      <c r="L22" s="592">
        <v>0</v>
      </c>
      <c r="M22" s="767">
        <v>0</v>
      </c>
      <c r="N22" s="767">
        <v>-1677206</v>
      </c>
      <c r="O22" s="592">
        <v>-1677206</v>
      </c>
      <c r="P22" s="767">
        <v>0</v>
      </c>
      <c r="Q22" s="592">
        <v>-1677206</v>
      </c>
      <c r="R22" s="767">
        <v>0</v>
      </c>
      <c r="S22" s="592">
        <v>-1677206</v>
      </c>
    </row>
    <row r="23" spans="1:20">
      <c r="B23" s="774" t="s">
        <v>958</v>
      </c>
      <c r="C23" s="775"/>
      <c r="D23" s="776"/>
      <c r="E23" s="3">
        <v>0</v>
      </c>
      <c r="F23" s="3">
        <v>0</v>
      </c>
      <c r="G23" s="3">
        <v>-2084310</v>
      </c>
      <c r="H23" s="3">
        <v>0</v>
      </c>
      <c r="I23" s="3">
        <v>710571408</v>
      </c>
      <c r="J23" s="3">
        <v>-5607944</v>
      </c>
      <c r="K23" s="3">
        <v>0</v>
      </c>
      <c r="L23" s="3">
        <v>704963464</v>
      </c>
      <c r="M23" s="3">
        <v>1901314</v>
      </c>
      <c r="N23" s="3">
        <v>-25407402</v>
      </c>
      <c r="O23" s="3">
        <v>681457376</v>
      </c>
      <c r="P23" s="3">
        <v>-22620481</v>
      </c>
      <c r="Q23" s="3">
        <v>656752585</v>
      </c>
      <c r="R23" s="3">
        <v>26699824</v>
      </c>
      <c r="S23" s="3">
        <v>683452409</v>
      </c>
    </row>
    <row r="24" spans="1:20">
      <c r="B24" s="20" t="s">
        <v>1276</v>
      </c>
      <c r="C24" s="33"/>
      <c r="D24" s="36"/>
      <c r="E24" s="3">
        <v>2380288909</v>
      </c>
      <c r="F24" s="3">
        <v>459360260</v>
      </c>
      <c r="G24" s="3">
        <v>-39691301</v>
      </c>
      <c r="H24" s="3">
        <v>65413824</v>
      </c>
      <c r="I24" s="3">
        <v>-461481859</v>
      </c>
      <c r="J24" s="3">
        <v>-7316450</v>
      </c>
      <c r="K24" s="3">
        <v>-1120048</v>
      </c>
      <c r="L24" s="3">
        <v>-404504533</v>
      </c>
      <c r="M24" s="3">
        <v>35799780</v>
      </c>
      <c r="N24" s="3">
        <v>-160200330</v>
      </c>
      <c r="O24" s="3">
        <v>-528905083</v>
      </c>
      <c r="P24" s="3">
        <v>2056311617</v>
      </c>
      <c r="Q24" s="3">
        <v>4327364402</v>
      </c>
      <c r="R24" s="3">
        <v>633715769</v>
      </c>
      <c r="S24" s="3">
        <v>4961080171</v>
      </c>
    </row>
    <row r="25" spans="1:20" ht="13" customHeight="1">
      <c r="B25" s="11"/>
      <c r="C25" s="11"/>
      <c r="D25" s="11"/>
      <c r="E25" s="43"/>
      <c r="F25" s="43"/>
      <c r="G25" s="43"/>
      <c r="H25" s="43"/>
      <c r="I25" s="43"/>
      <c r="J25" s="11"/>
      <c r="K25" s="44"/>
      <c r="L25" s="44"/>
      <c r="M25" s="11"/>
      <c r="N25" s="11"/>
      <c r="O25" s="46"/>
      <c r="P25" s="46"/>
      <c r="Q25" s="46"/>
      <c r="R25" s="46"/>
      <c r="S25" s="46"/>
    </row>
    <row r="26" spans="1:20" s="113" customFormat="1" ht="19.5" customHeight="1">
      <c r="A26" s="1088"/>
      <c r="B26" s="112"/>
      <c r="C26" s="112"/>
      <c r="D26" s="112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>
      <c r="B27" s="7"/>
      <c r="Q27" s="43"/>
      <c r="R27" s="43"/>
      <c r="S27" s="43"/>
    </row>
    <row r="28" spans="1:20">
      <c r="B28" s="7" t="s">
        <v>1274</v>
      </c>
      <c r="O28" s="5"/>
      <c r="P28" s="45">
        <v>0</v>
      </c>
      <c r="Q28" s="43"/>
      <c r="R28" s="5"/>
      <c r="S28" s="5"/>
      <c r="T28" s="5"/>
    </row>
    <row r="29" spans="1:20">
      <c r="B29" s="7" t="s">
        <v>1277</v>
      </c>
      <c r="K29" s="9"/>
      <c r="L29" s="9"/>
      <c r="N29" s="5"/>
      <c r="P29" s="5"/>
    </row>
    <row r="30" spans="1:20">
      <c r="B30" s="7" t="s">
        <v>284</v>
      </c>
    </row>
    <row r="31" spans="1:20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20" ht="13" customHeight="1">
      <c r="B32" s="785" t="s">
        <v>939</v>
      </c>
      <c r="C32" s="786"/>
      <c r="D32" s="787"/>
      <c r="E32" s="780" t="s">
        <v>959</v>
      </c>
      <c r="F32" s="780" t="s">
        <v>941</v>
      </c>
      <c r="G32" s="780" t="s">
        <v>781</v>
      </c>
      <c r="H32" s="42"/>
      <c r="I32" s="783" t="s">
        <v>942</v>
      </c>
      <c r="J32" s="783"/>
      <c r="K32" s="783"/>
      <c r="L32" s="783"/>
      <c r="M32" s="783"/>
      <c r="N32" s="783"/>
      <c r="O32" s="784"/>
      <c r="P32" s="780" t="s">
        <v>943</v>
      </c>
      <c r="Q32" s="780" t="s">
        <v>458</v>
      </c>
      <c r="R32" s="780" t="s">
        <v>459</v>
      </c>
      <c r="S32" s="780" t="s">
        <v>944</v>
      </c>
    </row>
    <row r="33" spans="2:19" ht="13" customHeight="1">
      <c r="B33" s="788"/>
      <c r="C33" s="789"/>
      <c r="D33" s="790"/>
      <c r="E33" s="781"/>
      <c r="F33" s="781"/>
      <c r="G33" s="781"/>
      <c r="H33" s="780" t="s">
        <v>945</v>
      </c>
      <c r="I33" s="780" t="s">
        <v>946</v>
      </c>
      <c r="J33" s="780" t="s">
        <v>947</v>
      </c>
      <c r="K33" s="780" t="s">
        <v>948</v>
      </c>
      <c r="L33" s="780" t="s">
        <v>949</v>
      </c>
      <c r="M33" s="780" t="s">
        <v>950</v>
      </c>
      <c r="N33" s="780" t="s">
        <v>951</v>
      </c>
      <c r="O33" s="780" t="s">
        <v>952</v>
      </c>
      <c r="P33" s="781"/>
      <c r="Q33" s="781"/>
      <c r="R33" s="781"/>
      <c r="S33" s="781"/>
    </row>
    <row r="34" spans="2:19">
      <c r="B34" s="791"/>
      <c r="C34" s="792"/>
      <c r="D34" s="793"/>
      <c r="E34" s="782"/>
      <c r="F34" s="782"/>
      <c r="G34" s="782"/>
      <c r="H34" s="782"/>
      <c r="I34" s="782"/>
      <c r="J34" s="782"/>
      <c r="K34" s="782"/>
      <c r="L34" s="782"/>
      <c r="M34" s="782"/>
      <c r="N34" s="782"/>
      <c r="O34" s="782"/>
      <c r="P34" s="782"/>
      <c r="Q34" s="782"/>
      <c r="R34" s="782"/>
      <c r="S34" s="782"/>
    </row>
    <row r="35" spans="2:19">
      <c r="B35" s="772" t="s">
        <v>1164</v>
      </c>
      <c r="C35" s="777"/>
      <c r="D35" s="773"/>
      <c r="E35" s="8">
        <v>2422050488</v>
      </c>
      <c r="F35" s="8">
        <v>459834409</v>
      </c>
      <c r="G35" s="8">
        <v>-83508378</v>
      </c>
      <c r="H35" s="8">
        <v>65413824</v>
      </c>
      <c r="I35" s="8">
        <v>-1247196757</v>
      </c>
      <c r="J35" s="8">
        <v>-1626927</v>
      </c>
      <c r="K35" s="8">
        <v>-1120048</v>
      </c>
      <c r="L35" s="8">
        <v>-1184529908</v>
      </c>
      <c r="M35" s="8">
        <v>33345193</v>
      </c>
      <c r="N35" s="8">
        <v>-131215187</v>
      </c>
      <c r="O35" s="8">
        <v>-1282399902</v>
      </c>
      <c r="P35" s="8">
        <v>2154835639</v>
      </c>
      <c r="Q35" s="8">
        <v>3670812256</v>
      </c>
      <c r="R35" s="8">
        <v>575405146</v>
      </c>
      <c r="S35" s="8">
        <v>4246217402</v>
      </c>
    </row>
    <row r="36" spans="2:19">
      <c r="B36" s="3"/>
      <c r="C36" s="778" t="s">
        <v>953</v>
      </c>
      <c r="D36" s="779"/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</row>
    <row r="37" spans="2:19">
      <c r="B37" s="774" t="s">
        <v>944</v>
      </c>
      <c r="C37" s="775"/>
      <c r="D37" s="776"/>
      <c r="E37" s="3">
        <v>2422050488</v>
      </c>
      <c r="F37" s="3">
        <v>459834409</v>
      </c>
      <c r="G37" s="3">
        <v>-83508378</v>
      </c>
      <c r="H37" s="3">
        <v>65413824</v>
      </c>
      <c r="I37" s="3">
        <v>-1247196757</v>
      </c>
      <c r="J37" s="3">
        <v>-1626927</v>
      </c>
      <c r="K37" s="3">
        <v>-1120048</v>
      </c>
      <c r="L37" s="3">
        <v>-1184529908</v>
      </c>
      <c r="M37" s="3">
        <v>33345193</v>
      </c>
      <c r="N37" s="3">
        <v>-131215187</v>
      </c>
      <c r="O37" s="3">
        <v>-1282399902</v>
      </c>
      <c r="P37" s="3">
        <v>2154835639</v>
      </c>
      <c r="Q37" s="3">
        <v>3670812256</v>
      </c>
      <c r="R37" s="3">
        <v>575405146</v>
      </c>
      <c r="S37" s="3">
        <v>4246217402</v>
      </c>
    </row>
    <row r="38" spans="2:19">
      <c r="B38" s="3" t="s">
        <v>954</v>
      </c>
      <c r="C38" s="3"/>
      <c r="D38" s="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>
      <c r="B39" s="3"/>
      <c r="C39" s="3" t="s">
        <v>955</v>
      </c>
      <c r="D39" s="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>
      <c r="B40" s="3"/>
      <c r="C40" s="34"/>
      <c r="D40" s="35" t="s">
        <v>956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60367226</v>
      </c>
      <c r="Q40" s="8">
        <v>60367226</v>
      </c>
      <c r="R40" s="8">
        <v>15513358</v>
      </c>
      <c r="S40" s="8">
        <v>75880584</v>
      </c>
    </row>
    <row r="41" spans="2:19">
      <c r="B41" s="3"/>
      <c r="C41" s="34"/>
      <c r="D41" s="35" t="s">
        <v>923</v>
      </c>
      <c r="E41" s="8">
        <v>0</v>
      </c>
      <c r="F41" s="8">
        <v>0</v>
      </c>
      <c r="G41" s="8">
        <v>0</v>
      </c>
      <c r="H41" s="8">
        <v>0</v>
      </c>
      <c r="I41" s="8">
        <v>-187043562</v>
      </c>
      <c r="J41" s="8">
        <v>12243840</v>
      </c>
      <c r="K41" s="8">
        <v>0</v>
      </c>
      <c r="L41" s="8">
        <v>-174799722</v>
      </c>
      <c r="M41" s="8">
        <v>0</v>
      </c>
      <c r="N41" s="8">
        <v>0</v>
      </c>
      <c r="O41" s="8">
        <v>-174799722</v>
      </c>
      <c r="P41" s="8">
        <v>0</v>
      </c>
      <c r="Q41" s="8">
        <v>-174799722</v>
      </c>
      <c r="R41" s="8">
        <v>-4211450</v>
      </c>
      <c r="S41" s="8">
        <v>-179011172</v>
      </c>
    </row>
    <row r="42" spans="2:19">
      <c r="B42" s="3"/>
      <c r="C42" s="3" t="s">
        <v>955</v>
      </c>
      <c r="D42" s="3"/>
      <c r="E42" s="3">
        <v>0</v>
      </c>
      <c r="F42" s="3">
        <v>0</v>
      </c>
      <c r="G42" s="3">
        <v>0</v>
      </c>
      <c r="H42" s="3">
        <v>0</v>
      </c>
      <c r="I42" s="3">
        <v>-187043562</v>
      </c>
      <c r="J42" s="3">
        <v>12243840</v>
      </c>
      <c r="K42" s="3">
        <v>0</v>
      </c>
      <c r="L42" s="3">
        <v>-174799722</v>
      </c>
      <c r="M42" s="3">
        <v>0</v>
      </c>
      <c r="N42" s="3">
        <v>0</v>
      </c>
      <c r="O42" s="3">
        <v>-174799722</v>
      </c>
      <c r="P42" s="3">
        <v>60367226</v>
      </c>
      <c r="Q42" s="3">
        <v>-114432496</v>
      </c>
      <c r="R42" s="3">
        <v>11301908</v>
      </c>
      <c r="S42" s="3">
        <v>-103130588</v>
      </c>
    </row>
    <row r="43" spans="2:19">
      <c r="B43" s="3"/>
      <c r="C43" s="772" t="s">
        <v>226</v>
      </c>
      <c r="D43" s="773"/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</row>
    <row r="44" spans="2:19">
      <c r="B44" s="3"/>
      <c r="C44" s="772" t="s">
        <v>916</v>
      </c>
      <c r="D44" s="773"/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-40045795</v>
      </c>
      <c r="Q44" s="8">
        <v>-40045795</v>
      </c>
      <c r="R44" s="8">
        <v>-3672671</v>
      </c>
      <c r="S44" s="8">
        <v>-43718466</v>
      </c>
    </row>
    <row r="45" spans="2:19">
      <c r="B45" s="3"/>
      <c r="C45" s="772" t="s">
        <v>1039</v>
      </c>
      <c r="D45" s="773"/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16860188</v>
      </c>
      <c r="O45" s="8">
        <v>16860188</v>
      </c>
      <c r="P45" s="8">
        <v>0</v>
      </c>
      <c r="Q45" s="8">
        <v>16860188</v>
      </c>
      <c r="R45" s="8">
        <v>0</v>
      </c>
      <c r="S45" s="8">
        <v>16860188</v>
      </c>
    </row>
    <row r="46" spans="2:19" ht="13" customHeight="1">
      <c r="B46" s="3"/>
      <c r="C46" s="770" t="s">
        <v>816</v>
      </c>
      <c r="D46" s="771"/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976895</v>
      </c>
      <c r="N46" s="8">
        <v>0</v>
      </c>
      <c r="O46" s="8">
        <v>976895</v>
      </c>
      <c r="P46" s="8">
        <v>0</v>
      </c>
      <c r="Q46" s="8">
        <v>976895</v>
      </c>
      <c r="R46" s="8">
        <v>0</v>
      </c>
      <c r="S46" s="8">
        <v>976895</v>
      </c>
    </row>
    <row r="47" spans="2:19" ht="13" customHeight="1">
      <c r="B47" s="3"/>
      <c r="C47" s="770" t="s">
        <v>957</v>
      </c>
      <c r="D47" s="771"/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83651</v>
      </c>
      <c r="O47" s="8">
        <v>83651</v>
      </c>
      <c r="P47" s="8">
        <v>0</v>
      </c>
      <c r="Q47" s="8">
        <v>83651</v>
      </c>
      <c r="R47" s="8">
        <v>0</v>
      </c>
      <c r="S47" s="8">
        <v>83651</v>
      </c>
    </row>
    <row r="48" spans="2:19">
      <c r="B48" s="774" t="s">
        <v>958</v>
      </c>
      <c r="C48" s="775"/>
      <c r="D48" s="776"/>
      <c r="E48" s="3">
        <v>0</v>
      </c>
      <c r="F48" s="3">
        <v>0</v>
      </c>
      <c r="G48" s="3">
        <v>0</v>
      </c>
      <c r="H48" s="3">
        <v>0</v>
      </c>
      <c r="I48" s="3">
        <v>-187043562</v>
      </c>
      <c r="J48" s="3">
        <v>12243840</v>
      </c>
      <c r="K48" s="3">
        <v>0</v>
      </c>
      <c r="L48" s="3">
        <v>-174799722</v>
      </c>
      <c r="M48" s="3">
        <v>976895</v>
      </c>
      <c r="N48" s="3">
        <v>16943839</v>
      </c>
      <c r="O48" s="3">
        <v>-156878988</v>
      </c>
      <c r="P48" s="3">
        <v>20321431</v>
      </c>
      <c r="Q48" s="3">
        <v>-136557557</v>
      </c>
      <c r="R48" s="3">
        <v>7629237</v>
      </c>
      <c r="S48" s="3">
        <v>-128928320</v>
      </c>
    </row>
    <row r="49" spans="1:19">
      <c r="B49" s="20" t="s">
        <v>1278</v>
      </c>
      <c r="C49" s="33"/>
      <c r="D49" s="36"/>
      <c r="E49" s="3">
        <v>2422050488</v>
      </c>
      <c r="F49" s="3">
        <v>459834409</v>
      </c>
      <c r="G49" s="3">
        <v>-83508378</v>
      </c>
      <c r="H49" s="3">
        <v>65413824</v>
      </c>
      <c r="I49" s="3">
        <v>-1434240319</v>
      </c>
      <c r="J49" s="3">
        <v>10616913</v>
      </c>
      <c r="K49" s="3">
        <v>-1120048</v>
      </c>
      <c r="L49" s="3">
        <v>-1359329630</v>
      </c>
      <c r="M49" s="3">
        <v>34322088</v>
      </c>
      <c r="N49" s="3">
        <v>-114271348</v>
      </c>
      <c r="O49" s="3">
        <v>-1439278890</v>
      </c>
      <c r="P49" s="3">
        <v>2175157070</v>
      </c>
      <c r="Q49" s="3">
        <v>3534254699</v>
      </c>
      <c r="R49" s="3">
        <v>583034383</v>
      </c>
      <c r="S49" s="3">
        <v>4117289082</v>
      </c>
    </row>
    <row r="52" spans="1:19" s="113" customFormat="1" ht="21" customHeight="1">
      <c r="A52" s="1088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</sheetData>
  <mergeCells count="53">
    <mergeCell ref="F6:F8"/>
    <mergeCell ref="G6:G8"/>
    <mergeCell ref="C18:D18"/>
    <mergeCell ref="C10:D10"/>
    <mergeCell ref="B11:D11"/>
    <mergeCell ref="B9:D9"/>
    <mergeCell ref="B6:D8"/>
    <mergeCell ref="E32:E34"/>
    <mergeCell ref="F32:F34"/>
    <mergeCell ref="S6:S8"/>
    <mergeCell ref="K7:K8"/>
    <mergeCell ref="L7:L8"/>
    <mergeCell ref="M7:M8"/>
    <mergeCell ref="N7:N8"/>
    <mergeCell ref="O7:O8"/>
    <mergeCell ref="P6:P8"/>
    <mergeCell ref="Q6:Q8"/>
    <mergeCell ref="I6:O6"/>
    <mergeCell ref="R6:R8"/>
    <mergeCell ref="H7:H8"/>
    <mergeCell ref="I7:I8"/>
    <mergeCell ref="J7:J8"/>
    <mergeCell ref="E6:E8"/>
    <mergeCell ref="G32:G34"/>
    <mergeCell ref="I32:O32"/>
    <mergeCell ref="P32:P34"/>
    <mergeCell ref="Q32:Q34"/>
    <mergeCell ref="R32:R34"/>
    <mergeCell ref="S32:S34"/>
    <mergeCell ref="H33:H34"/>
    <mergeCell ref="I33:I34"/>
    <mergeCell ref="J33:J34"/>
    <mergeCell ref="K33:K34"/>
    <mergeCell ref="L33:L34"/>
    <mergeCell ref="M33:M34"/>
    <mergeCell ref="N33:N34"/>
    <mergeCell ref="O33:O34"/>
    <mergeCell ref="C22:D22"/>
    <mergeCell ref="C17:D17"/>
    <mergeCell ref="B48:D48"/>
    <mergeCell ref="C45:D45"/>
    <mergeCell ref="C46:D46"/>
    <mergeCell ref="C47:D47"/>
    <mergeCell ref="C44:D44"/>
    <mergeCell ref="C43:D43"/>
    <mergeCell ref="B37:D37"/>
    <mergeCell ref="B35:D35"/>
    <mergeCell ref="C36:D36"/>
    <mergeCell ref="B23:D23"/>
    <mergeCell ref="B32:D34"/>
    <mergeCell ref="C19:D19"/>
    <mergeCell ref="C20:D20"/>
    <mergeCell ref="C21:D2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FFD5-0FFA-4FEA-8F08-FD59D5A03FFB}">
  <sheetPr>
    <pageSetUpPr fitToPage="1"/>
  </sheetPr>
  <dimension ref="A1:AA286"/>
  <sheetViews>
    <sheetView showGridLines="0" zoomScale="70" zoomScaleNormal="7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J1" sqref="J1:J1048576"/>
    </sheetView>
  </sheetViews>
  <sheetFormatPr baseColWidth="10" defaultColWidth="11.453125" defaultRowHeight="13"/>
  <cols>
    <col min="1" max="1" width="1.7265625" style="653" customWidth="1"/>
    <col min="2" max="2" width="57.81640625" style="653" customWidth="1"/>
    <col min="3" max="4" width="20.7265625" style="653" customWidth="1"/>
    <col min="5" max="5" width="19.453125" style="653" customWidth="1"/>
    <col min="6" max="6" width="17.54296875" style="653" customWidth="1"/>
    <col min="7" max="7" width="19.26953125" style="653" customWidth="1"/>
    <col min="8" max="8" width="20.1796875" style="653" customWidth="1"/>
    <col min="9" max="9" width="19.1796875" style="653" customWidth="1"/>
    <col min="10" max="10" width="8.7265625" style="1098" customWidth="1"/>
    <col min="11" max="13" width="19.54296875" style="653" customWidth="1"/>
    <col min="14" max="14" width="17.54296875" style="653" customWidth="1"/>
    <col min="15" max="15" width="13.453125" style="653" bestFit="1" customWidth="1"/>
    <col min="16" max="16" width="16.81640625" style="653" customWidth="1"/>
    <col min="17" max="17" width="16.54296875" style="653" bestFit="1" customWidth="1"/>
    <col min="18" max="18" width="15.453125" style="653" customWidth="1"/>
    <col min="19" max="19" width="16.81640625" style="653" customWidth="1"/>
    <col min="20" max="20" width="15.7265625" style="653" bestFit="1" customWidth="1"/>
    <col min="21" max="21" width="14.453125" style="653" bestFit="1" customWidth="1"/>
    <col min="22" max="22" width="14.1796875" style="653" bestFit="1" customWidth="1"/>
    <col min="23" max="23" width="14" style="653" bestFit="1" customWidth="1"/>
    <col min="24" max="16384" width="11.453125" style="653"/>
  </cols>
  <sheetData>
    <row r="1" spans="1:25">
      <c r="I1" s="654"/>
      <c r="J1" s="1096"/>
      <c r="K1" s="654"/>
      <c r="L1" s="654"/>
      <c r="M1" s="654"/>
      <c r="N1" s="654"/>
      <c r="P1" s="570"/>
      <c r="Q1" s="570"/>
      <c r="R1" s="570"/>
      <c r="S1" s="570"/>
      <c r="T1" s="570"/>
      <c r="U1" s="570"/>
      <c r="V1" s="570"/>
      <c r="W1" s="570"/>
      <c r="X1" s="570"/>
      <c r="Y1" s="570"/>
    </row>
    <row r="2" spans="1:25" ht="6" customHeight="1">
      <c r="A2" s="655"/>
      <c r="B2" s="655"/>
      <c r="C2" s="655"/>
      <c r="D2" s="655"/>
      <c r="E2" s="655"/>
      <c r="F2" s="655"/>
      <c r="G2" s="655"/>
      <c r="H2" s="655"/>
      <c r="I2" s="655"/>
      <c r="J2" s="1097"/>
      <c r="K2" s="655"/>
      <c r="L2" s="655"/>
      <c r="M2" s="655"/>
      <c r="N2" s="655"/>
      <c r="P2" s="570"/>
      <c r="Q2" s="570"/>
      <c r="R2" s="570"/>
      <c r="S2" s="570"/>
      <c r="T2" s="570"/>
      <c r="U2" s="570"/>
      <c r="V2" s="570"/>
      <c r="W2" s="570"/>
      <c r="X2" s="570"/>
      <c r="Y2" s="570"/>
    </row>
    <row r="3" spans="1:25" ht="39">
      <c r="B3" s="656" t="s">
        <v>244</v>
      </c>
      <c r="C3" s="657" t="s">
        <v>416</v>
      </c>
      <c r="D3" s="657" t="s">
        <v>210</v>
      </c>
      <c r="E3" s="657" t="s">
        <v>245</v>
      </c>
      <c r="F3" s="657" t="s">
        <v>515</v>
      </c>
      <c r="G3" s="657" t="s">
        <v>246</v>
      </c>
      <c r="H3" s="657" t="s">
        <v>247</v>
      </c>
      <c r="I3" s="658" t="s">
        <v>730</v>
      </c>
      <c r="K3" s="656" t="s">
        <v>732</v>
      </c>
      <c r="L3" s="657" t="s">
        <v>733</v>
      </c>
      <c r="M3" s="658" t="s">
        <v>248</v>
      </c>
      <c r="O3" s="659"/>
      <c r="P3" s="570"/>
      <c r="Q3" s="570"/>
      <c r="R3" s="570"/>
      <c r="S3" s="570"/>
      <c r="T3" s="570"/>
      <c r="U3" s="570"/>
      <c r="V3" s="570"/>
      <c r="W3" s="570"/>
      <c r="X3" s="570"/>
      <c r="Y3" s="570"/>
    </row>
    <row r="4" spans="1:25">
      <c r="B4" s="660" t="s">
        <v>254</v>
      </c>
      <c r="C4" s="661"/>
      <c r="D4" s="661"/>
      <c r="E4" s="661"/>
      <c r="F4" s="661"/>
      <c r="G4" s="661"/>
      <c r="H4" s="661"/>
      <c r="I4" s="662"/>
      <c r="K4" s="663"/>
      <c r="L4" s="661"/>
      <c r="M4" s="662"/>
      <c r="P4" s="570"/>
      <c r="Q4" s="570"/>
      <c r="R4" s="570"/>
      <c r="S4" s="570"/>
      <c r="T4" s="570"/>
      <c r="U4" s="570"/>
      <c r="V4" s="570"/>
      <c r="W4" s="570"/>
      <c r="X4" s="570"/>
      <c r="Y4" s="570"/>
    </row>
    <row r="5" spans="1:25">
      <c r="B5" s="664" t="s">
        <v>1318</v>
      </c>
      <c r="C5" s="665" t="s">
        <v>150</v>
      </c>
      <c r="D5" s="665" t="s">
        <v>150</v>
      </c>
      <c r="E5" s="665" t="s">
        <v>150</v>
      </c>
      <c r="F5" s="665" t="s">
        <v>150</v>
      </c>
      <c r="G5" s="665" t="s">
        <v>150</v>
      </c>
      <c r="H5" s="665" t="s">
        <v>150</v>
      </c>
      <c r="I5" s="666" t="s">
        <v>150</v>
      </c>
      <c r="K5" s="667" t="s">
        <v>150</v>
      </c>
      <c r="L5" s="665" t="s">
        <v>150</v>
      </c>
      <c r="M5" s="666" t="s">
        <v>150</v>
      </c>
      <c r="P5" s="570"/>
      <c r="Q5" s="570"/>
      <c r="R5" s="570"/>
      <c r="S5" s="570"/>
      <c r="T5" s="570"/>
      <c r="U5" s="570"/>
      <c r="V5" s="570"/>
      <c r="W5" s="570"/>
      <c r="X5" s="570"/>
      <c r="Y5" s="570"/>
    </row>
    <row r="6" spans="1:25">
      <c r="B6" s="668" t="s">
        <v>255</v>
      </c>
      <c r="C6" s="185">
        <v>3132879967</v>
      </c>
      <c r="D6" s="185">
        <v>82227550</v>
      </c>
      <c r="E6" s="185">
        <v>367897699</v>
      </c>
      <c r="F6" s="185">
        <v>253623186</v>
      </c>
      <c r="G6" s="185">
        <v>27965048</v>
      </c>
      <c r="H6" s="185">
        <v>1130095</v>
      </c>
      <c r="I6" s="185">
        <v>3865723545</v>
      </c>
      <c r="K6" s="185">
        <v>70850953</v>
      </c>
      <c r="L6" s="185">
        <v>1495485</v>
      </c>
      <c r="M6" s="185">
        <v>3938069983</v>
      </c>
      <c r="P6" s="570"/>
      <c r="Q6" s="570"/>
      <c r="R6" s="570"/>
      <c r="S6" s="570"/>
      <c r="T6" s="570"/>
      <c r="U6" s="570"/>
      <c r="V6" s="570"/>
      <c r="W6" s="570"/>
      <c r="X6" s="570"/>
      <c r="Y6" s="570"/>
    </row>
    <row r="7" spans="1:25">
      <c r="B7" s="669" t="s">
        <v>434</v>
      </c>
      <c r="C7" s="185">
        <v>-2233059392</v>
      </c>
      <c r="D7" s="185">
        <v>-8218030</v>
      </c>
      <c r="E7" s="185">
        <v>-218453385</v>
      </c>
      <c r="F7" s="185">
        <v>-185504698</v>
      </c>
      <c r="G7" s="185">
        <v>-6889944</v>
      </c>
      <c r="H7" s="185">
        <v>-1073203</v>
      </c>
      <c r="I7" s="185">
        <v>-2653198652</v>
      </c>
      <c r="K7" s="185">
        <v>-130976667</v>
      </c>
      <c r="L7" s="185">
        <v>-1340113</v>
      </c>
      <c r="M7" s="185">
        <v>-2785515432</v>
      </c>
      <c r="P7" s="570"/>
      <c r="Q7" s="570"/>
      <c r="R7" s="570"/>
      <c r="S7" s="570"/>
      <c r="T7" s="570"/>
      <c r="U7" s="570"/>
      <c r="V7" s="570"/>
      <c r="W7" s="570"/>
      <c r="X7" s="570"/>
      <c r="Y7" s="570"/>
    </row>
    <row r="8" spans="1:25">
      <c r="B8" s="670" t="s">
        <v>256</v>
      </c>
      <c r="C8" s="671">
        <v>899820575</v>
      </c>
      <c r="D8" s="671">
        <v>74009520</v>
      </c>
      <c r="E8" s="671">
        <v>149444314</v>
      </c>
      <c r="F8" s="671">
        <v>68118488</v>
      </c>
      <c r="G8" s="671">
        <v>21075104</v>
      </c>
      <c r="H8" s="671">
        <v>56892</v>
      </c>
      <c r="I8" s="672">
        <v>1212524893</v>
      </c>
      <c r="K8" s="671">
        <v>-60125714</v>
      </c>
      <c r="L8" s="671">
        <v>155372</v>
      </c>
      <c r="M8" s="671">
        <v>1152554551</v>
      </c>
      <c r="P8" s="570"/>
      <c r="Q8" s="570"/>
      <c r="R8" s="570"/>
      <c r="S8" s="570"/>
      <c r="T8" s="570"/>
      <c r="U8" s="570"/>
      <c r="V8" s="570"/>
      <c r="W8" s="570"/>
      <c r="X8" s="570"/>
      <c r="Y8" s="570"/>
    </row>
    <row r="9" spans="1:25">
      <c r="B9" s="669" t="s">
        <v>10</v>
      </c>
      <c r="C9" s="185">
        <v>2844806</v>
      </c>
      <c r="D9" s="185">
        <v>16337855</v>
      </c>
      <c r="E9" s="185">
        <v>53841</v>
      </c>
      <c r="F9" s="185">
        <v>3916985</v>
      </c>
      <c r="G9" s="185">
        <v>-66</v>
      </c>
      <c r="H9" s="185">
        <v>-131133</v>
      </c>
      <c r="I9" s="185">
        <v>23022288</v>
      </c>
      <c r="K9" s="185">
        <v>26497</v>
      </c>
      <c r="L9" s="185">
        <v>642</v>
      </c>
      <c r="M9" s="185">
        <v>23049427</v>
      </c>
      <c r="P9" s="570"/>
      <c r="Q9" s="570"/>
      <c r="R9" s="570"/>
      <c r="S9" s="570"/>
      <c r="T9" s="570"/>
      <c r="U9" s="570"/>
      <c r="V9" s="570"/>
      <c r="W9" s="570"/>
      <c r="X9" s="570"/>
      <c r="Y9" s="570"/>
    </row>
    <row r="10" spans="1:25">
      <c r="B10" s="673" t="s">
        <v>257</v>
      </c>
      <c r="C10" s="185">
        <v>-638064393</v>
      </c>
      <c r="D10" s="185">
        <v>-15368485</v>
      </c>
      <c r="E10" s="185">
        <v>-91598486</v>
      </c>
      <c r="F10" s="185">
        <v>-70379450</v>
      </c>
      <c r="G10" s="185">
        <v>-4460339</v>
      </c>
      <c r="H10" s="185">
        <v>-68728441</v>
      </c>
      <c r="I10" s="185">
        <v>-888599594</v>
      </c>
      <c r="K10" s="185">
        <v>-27703417</v>
      </c>
      <c r="L10" s="185">
        <v>-377745</v>
      </c>
      <c r="M10" s="185">
        <v>-916680756</v>
      </c>
      <c r="P10" s="570"/>
      <c r="Q10" s="570"/>
      <c r="R10" s="570"/>
      <c r="S10" s="570"/>
      <c r="T10" s="570"/>
      <c r="U10" s="570"/>
      <c r="V10" s="570"/>
      <c r="W10" s="570"/>
      <c r="X10" s="570"/>
      <c r="Y10" s="570"/>
    </row>
    <row r="11" spans="1:25">
      <c r="B11" s="673" t="s">
        <v>462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  <c r="H11" s="185">
        <v>-81665031</v>
      </c>
      <c r="I11" s="185">
        <v>-81665031</v>
      </c>
      <c r="K11" s="185">
        <v>-31365613</v>
      </c>
      <c r="L11" s="185">
        <v>82895</v>
      </c>
      <c r="M11" s="185">
        <v>-112947749</v>
      </c>
      <c r="P11" s="570"/>
      <c r="Q11" s="570"/>
      <c r="R11" s="570"/>
      <c r="S11" s="570"/>
      <c r="T11" s="570"/>
      <c r="U11" s="570"/>
      <c r="V11" s="570"/>
      <c r="W11" s="570"/>
      <c r="X11" s="570"/>
      <c r="Y11" s="570"/>
    </row>
    <row r="12" spans="1:25">
      <c r="B12" s="673" t="s">
        <v>499</v>
      </c>
      <c r="C12" s="185">
        <v>-1176124</v>
      </c>
      <c r="D12" s="185">
        <v>0</v>
      </c>
      <c r="E12" s="185">
        <v>0</v>
      </c>
      <c r="F12" s="185">
        <v>0</v>
      </c>
      <c r="G12" s="185">
        <v>-1941160</v>
      </c>
      <c r="H12" s="185">
        <v>0</v>
      </c>
      <c r="I12" s="185">
        <v>-3117284</v>
      </c>
      <c r="K12" s="185">
        <v>0</v>
      </c>
      <c r="L12" s="185">
        <v>0</v>
      </c>
      <c r="M12" s="185">
        <v>-3117284</v>
      </c>
      <c r="P12" s="570"/>
      <c r="Q12" s="570"/>
      <c r="R12" s="570"/>
      <c r="S12" s="570"/>
      <c r="T12" s="570"/>
      <c r="U12" s="570"/>
      <c r="V12" s="570"/>
      <c r="W12" s="570"/>
      <c r="X12" s="570"/>
      <c r="Y12" s="570"/>
    </row>
    <row r="13" spans="1:25">
      <c r="B13" s="673" t="s">
        <v>436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  <c r="H13" s="185">
        <v>-65194419</v>
      </c>
      <c r="I13" s="185">
        <v>-65194419</v>
      </c>
      <c r="J13" s="1099"/>
      <c r="K13" s="185">
        <v>-481955</v>
      </c>
      <c r="L13" s="185">
        <v>239197</v>
      </c>
      <c r="M13" s="185">
        <v>-65437177</v>
      </c>
      <c r="P13" s="570"/>
      <c r="Q13" s="570"/>
      <c r="R13" s="570"/>
      <c r="S13" s="570"/>
      <c r="T13" s="570"/>
      <c r="U13" s="570"/>
      <c r="V13" s="570"/>
      <c r="W13" s="570"/>
      <c r="X13" s="570"/>
      <c r="Y13" s="570"/>
    </row>
    <row r="14" spans="1:25">
      <c r="B14" s="673" t="s">
        <v>437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-11511779</v>
      </c>
      <c r="I14" s="185">
        <v>-11511779</v>
      </c>
      <c r="K14" s="185">
        <v>54983686</v>
      </c>
      <c r="L14" s="185">
        <v>2712338</v>
      </c>
      <c r="M14" s="185">
        <v>46184245</v>
      </c>
      <c r="P14" s="570"/>
      <c r="Q14" s="570"/>
      <c r="R14" s="570"/>
      <c r="S14" s="570"/>
      <c r="T14" s="570"/>
      <c r="U14" s="570"/>
      <c r="V14" s="570"/>
      <c r="W14" s="570"/>
      <c r="X14" s="570"/>
      <c r="Y14" s="570"/>
    </row>
    <row r="15" spans="1:25">
      <c r="B15" s="673" t="s">
        <v>181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  <c r="H15" s="185">
        <v>-23414088</v>
      </c>
      <c r="I15" s="185">
        <v>-23414088</v>
      </c>
      <c r="K15" s="185">
        <v>11136098</v>
      </c>
      <c r="L15" s="185">
        <v>-288256</v>
      </c>
      <c r="M15" s="185">
        <v>-12566246</v>
      </c>
      <c r="P15" s="570"/>
      <c r="Q15" s="570"/>
      <c r="R15" s="570"/>
      <c r="S15" s="570"/>
      <c r="T15" s="570"/>
      <c r="U15" s="570"/>
      <c r="V15" s="570"/>
      <c r="W15" s="570"/>
      <c r="X15" s="570"/>
      <c r="Y15" s="570"/>
    </row>
    <row r="16" spans="1:25">
      <c r="B16" s="673" t="s">
        <v>182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  <c r="H16" s="185">
        <v>8200783</v>
      </c>
      <c r="I16" s="185">
        <v>8200783</v>
      </c>
      <c r="K16" s="185">
        <v>-120342307</v>
      </c>
      <c r="L16" s="185">
        <v>501350</v>
      </c>
      <c r="M16" s="185">
        <v>-111640174</v>
      </c>
      <c r="P16" s="570"/>
      <c r="Q16" s="570"/>
      <c r="R16" s="570"/>
      <c r="S16" s="570"/>
      <c r="T16" s="570"/>
      <c r="U16" s="570"/>
      <c r="V16" s="570"/>
      <c r="W16" s="570"/>
      <c r="X16" s="570"/>
      <c r="Y16" s="570"/>
    </row>
    <row r="17" spans="2:25">
      <c r="B17" s="673" t="s">
        <v>600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  <c r="H17" s="185">
        <v>0</v>
      </c>
      <c r="I17" s="185">
        <v>0</v>
      </c>
      <c r="K17" s="185"/>
      <c r="L17" s="185"/>
      <c r="M17" s="185"/>
      <c r="P17" s="570"/>
      <c r="Q17" s="570"/>
      <c r="R17" s="570"/>
      <c r="S17" s="570"/>
      <c r="T17" s="570"/>
      <c r="U17" s="570"/>
      <c r="V17" s="570"/>
      <c r="W17" s="570"/>
      <c r="X17" s="570"/>
      <c r="Y17" s="570"/>
    </row>
    <row r="18" spans="2:25">
      <c r="B18" s="675" t="s">
        <v>341</v>
      </c>
      <c r="C18" s="282">
        <v>263424864</v>
      </c>
      <c r="D18" s="282">
        <v>74978890</v>
      </c>
      <c r="E18" s="282">
        <v>57899669</v>
      </c>
      <c r="F18" s="282">
        <v>1656023</v>
      </c>
      <c r="G18" s="282">
        <v>14673539</v>
      </c>
      <c r="H18" s="282">
        <v>-242387216</v>
      </c>
      <c r="I18" s="282">
        <v>170245769</v>
      </c>
      <c r="K18" s="282">
        <v>-173872725</v>
      </c>
      <c r="L18" s="282">
        <v>3025793</v>
      </c>
      <c r="M18" s="282">
        <v>-601163</v>
      </c>
      <c r="P18" s="570"/>
      <c r="Q18" s="570"/>
      <c r="R18" s="570"/>
      <c r="S18" s="570"/>
      <c r="T18" s="570"/>
      <c r="U18" s="570"/>
      <c r="V18" s="570"/>
      <c r="W18" s="570"/>
      <c r="X18" s="570"/>
      <c r="Y18" s="570"/>
    </row>
    <row r="19" spans="2:25">
      <c r="B19" s="675" t="s">
        <v>489</v>
      </c>
      <c r="C19" s="282">
        <v>263424864</v>
      </c>
      <c r="D19" s="282">
        <v>74978890</v>
      </c>
      <c r="E19" s="282">
        <v>57899669</v>
      </c>
      <c r="F19" s="282">
        <v>1656023</v>
      </c>
      <c r="G19" s="282">
        <v>14673539</v>
      </c>
      <c r="H19" s="282">
        <v>-242387216</v>
      </c>
      <c r="I19" s="282">
        <v>170245769</v>
      </c>
      <c r="K19" s="282">
        <v>-173872725</v>
      </c>
      <c r="L19" s="282">
        <v>3025793</v>
      </c>
      <c r="M19" s="282">
        <v>-601163</v>
      </c>
      <c r="P19" s="570"/>
      <c r="Q19" s="570"/>
      <c r="R19" s="570"/>
      <c r="S19" s="570"/>
      <c r="T19" s="570"/>
      <c r="U19" s="570"/>
      <c r="V19" s="570"/>
      <c r="W19" s="570"/>
      <c r="X19" s="570"/>
      <c r="Y19" s="570"/>
    </row>
    <row r="20" spans="2:25">
      <c r="B20" s="675" t="s">
        <v>600</v>
      </c>
      <c r="C20" s="282">
        <v>0</v>
      </c>
      <c r="D20" s="282">
        <v>0</v>
      </c>
      <c r="E20" s="282">
        <v>0</v>
      </c>
      <c r="F20" s="282">
        <v>0</v>
      </c>
      <c r="G20" s="282">
        <v>0</v>
      </c>
      <c r="H20" s="282">
        <v>0</v>
      </c>
      <c r="I20" s="282">
        <v>0</v>
      </c>
      <c r="K20" s="282">
        <v>0</v>
      </c>
      <c r="L20" s="282">
        <v>0</v>
      </c>
      <c r="M20" s="282">
        <v>0</v>
      </c>
      <c r="P20" s="570"/>
      <c r="Q20" s="570"/>
      <c r="R20" s="570"/>
      <c r="S20" s="570"/>
      <c r="T20" s="570"/>
      <c r="U20" s="570"/>
      <c r="V20" s="570"/>
      <c r="W20" s="570"/>
      <c r="X20" s="570"/>
      <c r="Y20" s="570"/>
    </row>
    <row r="21" spans="2:25" ht="26">
      <c r="B21" s="676" t="s">
        <v>500</v>
      </c>
      <c r="C21" s="185">
        <v>0</v>
      </c>
      <c r="D21" s="185">
        <v>0</v>
      </c>
      <c r="E21" s="185">
        <v>0</v>
      </c>
      <c r="F21" s="185">
        <v>0</v>
      </c>
      <c r="G21" s="185">
        <v>0</v>
      </c>
      <c r="H21" s="185">
        <v>-22006490</v>
      </c>
      <c r="I21" s="185">
        <v>-22006490</v>
      </c>
      <c r="K21" s="185">
        <v>-12828</v>
      </c>
      <c r="L21" s="185">
        <v>0</v>
      </c>
      <c r="M21" s="185">
        <v>-22019318</v>
      </c>
      <c r="P21" s="570"/>
      <c r="Q21" s="570"/>
      <c r="R21" s="570"/>
      <c r="S21" s="570"/>
      <c r="T21" s="570"/>
      <c r="U21" s="570"/>
      <c r="V21" s="570"/>
      <c r="W21" s="570"/>
      <c r="X21" s="570"/>
      <c r="Y21" s="570"/>
    </row>
    <row r="22" spans="2:25" ht="27" customHeight="1">
      <c r="B22" s="677" t="s">
        <v>318</v>
      </c>
      <c r="C22" s="678">
        <v>263424864</v>
      </c>
      <c r="D22" s="678">
        <v>74978890</v>
      </c>
      <c r="E22" s="678">
        <v>57899669</v>
      </c>
      <c r="F22" s="678">
        <v>1656023</v>
      </c>
      <c r="G22" s="678">
        <v>14673539</v>
      </c>
      <c r="H22" s="678">
        <v>-264393706</v>
      </c>
      <c r="I22" s="678">
        <v>148239279</v>
      </c>
      <c r="K22" s="678">
        <v>-173885553</v>
      </c>
      <c r="L22" s="678">
        <v>3025793</v>
      </c>
      <c r="M22" s="678">
        <v>-22620481</v>
      </c>
      <c r="P22" s="570"/>
      <c r="Q22" s="570"/>
      <c r="R22" s="570"/>
      <c r="S22" s="570"/>
      <c r="T22" s="570"/>
      <c r="U22" s="570"/>
      <c r="V22" s="570"/>
      <c r="W22" s="570"/>
      <c r="X22" s="570"/>
      <c r="Y22" s="570"/>
    </row>
    <row r="23" spans="2:25">
      <c r="B23" s="679"/>
      <c r="C23" s="680">
        <v>0</v>
      </c>
      <c r="D23" s="680">
        <v>0</v>
      </c>
      <c r="E23" s="680">
        <v>0</v>
      </c>
      <c r="F23" s="680">
        <v>0</v>
      </c>
      <c r="G23" s="680">
        <v>0</v>
      </c>
      <c r="H23" s="680">
        <v>0</v>
      </c>
      <c r="I23" s="680">
        <v>0</v>
      </c>
      <c r="K23" s="680"/>
      <c r="L23" s="680"/>
      <c r="M23" s="680"/>
      <c r="P23" s="570"/>
      <c r="Q23" s="570"/>
      <c r="R23" s="570"/>
      <c r="S23" s="570"/>
      <c r="T23" s="570"/>
      <c r="U23" s="570"/>
      <c r="V23" s="570"/>
      <c r="W23" s="570"/>
      <c r="X23" s="570"/>
      <c r="Y23" s="570"/>
    </row>
    <row r="24" spans="2:25">
      <c r="B24" s="679"/>
      <c r="C24" s="680"/>
      <c r="D24" s="680"/>
      <c r="E24" s="680"/>
      <c r="F24" s="680"/>
      <c r="G24" s="680"/>
      <c r="H24" s="680"/>
      <c r="I24" s="680"/>
      <c r="K24" s="680"/>
      <c r="L24" s="680"/>
      <c r="M24" s="680"/>
      <c r="P24" s="570"/>
      <c r="Q24" s="570"/>
      <c r="R24" s="570"/>
      <c r="S24" s="570"/>
      <c r="T24" s="570"/>
      <c r="U24" s="570"/>
      <c r="V24" s="570"/>
      <c r="W24" s="570"/>
      <c r="X24" s="570"/>
      <c r="Y24" s="570"/>
    </row>
    <row r="25" spans="2:25">
      <c r="B25" s="673" t="s">
        <v>313</v>
      </c>
      <c r="C25" s="65">
        <v>79166503</v>
      </c>
      <c r="D25" s="65">
        <v>3497460</v>
      </c>
      <c r="E25" s="65">
        <v>6149418</v>
      </c>
      <c r="F25" s="65">
        <v>9605492</v>
      </c>
      <c r="G25" s="65">
        <v>85693</v>
      </c>
      <c r="H25" s="65">
        <v>6492129</v>
      </c>
      <c r="I25" s="65">
        <v>104996695</v>
      </c>
      <c r="K25" s="65">
        <v>8578777</v>
      </c>
      <c r="L25" s="65">
        <v>6156</v>
      </c>
      <c r="M25" s="65">
        <v>113581628</v>
      </c>
      <c r="P25" s="570"/>
      <c r="Q25" s="570"/>
      <c r="R25" s="570"/>
      <c r="S25" s="570"/>
      <c r="T25" s="570"/>
      <c r="U25" s="570"/>
      <c r="V25" s="570"/>
      <c r="W25" s="570"/>
      <c r="X25" s="570"/>
      <c r="Y25" s="570"/>
    </row>
    <row r="26" spans="2:25">
      <c r="B26" s="679"/>
      <c r="C26" s="681"/>
      <c r="D26" s="681"/>
      <c r="E26" s="681"/>
      <c r="F26" s="681"/>
      <c r="G26" s="681"/>
      <c r="H26" s="681"/>
      <c r="I26" s="681"/>
      <c r="K26" s="681"/>
      <c r="L26" s="681"/>
      <c r="M26" s="681"/>
      <c r="P26" s="570"/>
      <c r="Q26" s="570"/>
      <c r="R26" s="570"/>
      <c r="S26" s="570"/>
      <c r="T26" s="570"/>
      <c r="U26" s="570"/>
      <c r="V26" s="570"/>
      <c r="W26" s="570"/>
      <c r="X26" s="570"/>
      <c r="Y26" s="570"/>
    </row>
    <row r="27" spans="2:25" ht="39">
      <c r="B27" s="656" t="s">
        <v>244</v>
      </c>
      <c r="C27" s="657" t="s">
        <v>416</v>
      </c>
      <c r="D27" s="657" t="s">
        <v>210</v>
      </c>
      <c r="E27" s="657" t="s">
        <v>245</v>
      </c>
      <c r="F27" s="657" t="s">
        <v>515</v>
      </c>
      <c r="G27" s="657" t="s">
        <v>246</v>
      </c>
      <c r="H27" s="657" t="s">
        <v>247</v>
      </c>
      <c r="I27" s="658" t="s">
        <v>730</v>
      </c>
      <c r="K27" s="656" t="s">
        <v>732</v>
      </c>
      <c r="L27" s="657" t="s">
        <v>733</v>
      </c>
      <c r="M27" s="658" t="s">
        <v>248</v>
      </c>
      <c r="O27" s="659"/>
      <c r="P27" s="570"/>
      <c r="Q27" s="570"/>
      <c r="R27" s="570"/>
      <c r="S27" s="570"/>
      <c r="T27" s="570"/>
      <c r="U27" s="570"/>
      <c r="V27" s="570"/>
      <c r="W27" s="570"/>
      <c r="X27" s="570"/>
      <c r="Y27" s="570"/>
    </row>
    <row r="28" spans="2:25">
      <c r="B28" s="660" t="s">
        <v>254</v>
      </c>
      <c r="C28" s="661"/>
      <c r="D28" s="661"/>
      <c r="E28" s="661"/>
      <c r="F28" s="661"/>
      <c r="G28" s="661"/>
      <c r="H28" s="661"/>
      <c r="I28" s="662"/>
      <c r="K28" s="663"/>
      <c r="L28" s="661"/>
      <c r="M28" s="662"/>
      <c r="P28" s="570"/>
      <c r="Q28" s="570"/>
      <c r="R28" s="570"/>
      <c r="S28" s="570"/>
      <c r="T28" s="570"/>
      <c r="U28" s="570"/>
      <c r="V28" s="570"/>
      <c r="W28" s="570"/>
      <c r="X28" s="570"/>
      <c r="Y28" s="570"/>
    </row>
    <row r="29" spans="2:25">
      <c r="B29" s="664" t="s">
        <v>1319</v>
      </c>
      <c r="C29" s="665" t="s">
        <v>150</v>
      </c>
      <c r="D29" s="665" t="s">
        <v>150</v>
      </c>
      <c r="E29" s="665" t="s">
        <v>150</v>
      </c>
      <c r="F29" s="665" t="s">
        <v>150</v>
      </c>
      <c r="G29" s="665" t="s">
        <v>150</v>
      </c>
      <c r="H29" s="665" t="s">
        <v>150</v>
      </c>
      <c r="I29" s="666" t="s">
        <v>150</v>
      </c>
      <c r="K29" s="667" t="s">
        <v>150</v>
      </c>
      <c r="L29" s="665" t="s">
        <v>150</v>
      </c>
      <c r="M29" s="666" t="s">
        <v>150</v>
      </c>
      <c r="P29" s="570"/>
      <c r="Q29" s="570"/>
      <c r="R29" s="570"/>
      <c r="S29" s="570"/>
      <c r="T29" s="570"/>
      <c r="U29" s="570"/>
      <c r="V29" s="570"/>
      <c r="W29" s="570"/>
      <c r="X29" s="570"/>
      <c r="Y29" s="570"/>
    </row>
    <row r="30" spans="2:25">
      <c r="B30" s="669" t="s">
        <v>255</v>
      </c>
      <c r="C30" s="65">
        <v>2773084542</v>
      </c>
      <c r="D30" s="65">
        <v>78205722</v>
      </c>
      <c r="E30" s="65">
        <v>405965359</v>
      </c>
      <c r="F30" s="65">
        <v>238744553</v>
      </c>
      <c r="G30" s="65">
        <v>31863890</v>
      </c>
      <c r="H30" s="65">
        <v>3155594</v>
      </c>
      <c r="I30" s="65">
        <v>3531019660</v>
      </c>
      <c r="K30" s="65">
        <v>45976039</v>
      </c>
      <c r="L30" s="65">
        <v>-73811942</v>
      </c>
      <c r="M30" s="65">
        <v>3503183757</v>
      </c>
      <c r="P30" s="570"/>
      <c r="Q30" s="570"/>
      <c r="R30" s="570"/>
      <c r="S30" s="570"/>
      <c r="T30" s="570"/>
      <c r="U30" s="570"/>
      <c r="V30" s="570"/>
      <c r="W30" s="570"/>
      <c r="X30" s="570"/>
      <c r="Y30" s="570"/>
    </row>
    <row r="31" spans="2:25">
      <c r="B31" s="669" t="s">
        <v>434</v>
      </c>
      <c r="C31" s="65">
        <v>-2007824582</v>
      </c>
      <c r="D31" s="65">
        <v>-11133250</v>
      </c>
      <c r="E31" s="65">
        <v>-257742746</v>
      </c>
      <c r="F31" s="65">
        <v>-186130888</v>
      </c>
      <c r="G31" s="65">
        <v>-11910797</v>
      </c>
      <c r="H31" s="65">
        <v>-912677</v>
      </c>
      <c r="I31" s="65">
        <v>-2475654940</v>
      </c>
      <c r="K31" s="65">
        <v>-59159798</v>
      </c>
      <c r="L31" s="65">
        <v>47321748</v>
      </c>
      <c r="M31" s="65">
        <v>-2487492990</v>
      </c>
      <c r="P31" s="570"/>
      <c r="Q31" s="570"/>
      <c r="R31" s="570"/>
      <c r="S31" s="570"/>
      <c r="T31" s="570"/>
      <c r="U31" s="570"/>
      <c r="V31" s="570"/>
      <c r="W31" s="570"/>
      <c r="X31" s="570"/>
      <c r="Y31" s="570"/>
    </row>
    <row r="32" spans="2:25">
      <c r="B32" s="670" t="s">
        <v>256</v>
      </c>
      <c r="C32" s="671">
        <v>765259960</v>
      </c>
      <c r="D32" s="671">
        <v>67072472</v>
      </c>
      <c r="E32" s="671">
        <v>148222613</v>
      </c>
      <c r="F32" s="671">
        <v>52613665</v>
      </c>
      <c r="G32" s="671">
        <v>19953093</v>
      </c>
      <c r="H32" s="671">
        <v>2242917</v>
      </c>
      <c r="I32" s="672">
        <v>1055364720</v>
      </c>
      <c r="K32" s="671">
        <v>-13183759</v>
      </c>
      <c r="L32" s="671">
        <v>-26490194</v>
      </c>
      <c r="M32" s="672">
        <v>1015690767</v>
      </c>
      <c r="P32" s="570"/>
      <c r="Q32" s="570"/>
      <c r="R32" s="570"/>
      <c r="S32" s="570"/>
      <c r="T32" s="570"/>
      <c r="U32" s="570"/>
      <c r="V32" s="570"/>
      <c r="W32" s="570"/>
      <c r="X32" s="570"/>
      <c r="Y32" s="570"/>
    </row>
    <row r="33" spans="2:25">
      <c r="B33" s="669" t="s">
        <v>10</v>
      </c>
      <c r="C33" s="65">
        <v>2488995</v>
      </c>
      <c r="D33" s="65">
        <v>1109674</v>
      </c>
      <c r="E33" s="65">
        <v>30498</v>
      </c>
      <c r="F33" s="65">
        <v>4282365</v>
      </c>
      <c r="G33" s="65">
        <v>-7</v>
      </c>
      <c r="H33" s="65">
        <v>-108258</v>
      </c>
      <c r="I33" s="65">
        <v>7803267</v>
      </c>
      <c r="K33" s="65">
        <v>23397</v>
      </c>
      <c r="L33" s="65">
        <v>692248</v>
      </c>
      <c r="M33" s="65">
        <v>8518912</v>
      </c>
      <c r="P33" s="570"/>
      <c r="Q33" s="570"/>
      <c r="R33" s="570"/>
      <c r="S33" s="570"/>
      <c r="T33" s="570"/>
      <c r="U33" s="570"/>
      <c r="V33" s="570"/>
      <c r="W33" s="570"/>
      <c r="X33" s="570"/>
      <c r="Y33" s="570"/>
    </row>
    <row r="34" spans="2:25">
      <c r="B34" s="673" t="s">
        <v>257</v>
      </c>
      <c r="C34" s="65">
        <v>-550905391</v>
      </c>
      <c r="D34" s="65">
        <v>-12358472</v>
      </c>
      <c r="E34" s="65">
        <v>-87817108</v>
      </c>
      <c r="F34" s="65">
        <v>-71928273</v>
      </c>
      <c r="G34" s="65">
        <v>-4370593</v>
      </c>
      <c r="H34" s="65">
        <v>-59817075</v>
      </c>
      <c r="I34" s="65">
        <v>-787196912</v>
      </c>
      <c r="K34" s="65">
        <v>-19187722</v>
      </c>
      <c r="L34" s="65">
        <v>18087459</v>
      </c>
      <c r="M34" s="65">
        <v>-788297175</v>
      </c>
      <c r="P34" s="570"/>
      <c r="Q34" s="570"/>
      <c r="R34" s="570"/>
      <c r="S34" s="570"/>
      <c r="T34" s="570"/>
      <c r="U34" s="570"/>
      <c r="V34" s="570"/>
      <c r="W34" s="570"/>
      <c r="X34" s="570"/>
      <c r="Y34" s="570"/>
    </row>
    <row r="35" spans="2:25">
      <c r="B35" s="673" t="s">
        <v>462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-76497916</v>
      </c>
      <c r="I35" s="65">
        <v>-76497916</v>
      </c>
      <c r="K35" s="65">
        <v>1348668</v>
      </c>
      <c r="L35" s="65">
        <v>184314</v>
      </c>
      <c r="M35" s="65">
        <v>-74964934</v>
      </c>
      <c r="P35" s="570"/>
      <c r="Q35" s="570"/>
      <c r="R35" s="570"/>
      <c r="S35" s="570"/>
      <c r="T35" s="570"/>
      <c r="U35" s="570"/>
      <c r="V35" s="570"/>
      <c r="W35" s="570"/>
      <c r="X35" s="570"/>
      <c r="Y35" s="570"/>
    </row>
    <row r="36" spans="2:25">
      <c r="B36" s="673" t="s">
        <v>499</v>
      </c>
      <c r="C36" s="65">
        <v>-195455</v>
      </c>
      <c r="D36" s="65">
        <v>0</v>
      </c>
      <c r="E36" s="65">
        <v>0</v>
      </c>
      <c r="F36" s="65">
        <v>0</v>
      </c>
      <c r="G36" s="65">
        <v>-7875026</v>
      </c>
      <c r="H36" s="65">
        <v>0</v>
      </c>
      <c r="I36" s="65">
        <v>-8070481</v>
      </c>
      <c r="K36" s="65">
        <v>0</v>
      </c>
      <c r="L36" s="65">
        <v>0</v>
      </c>
      <c r="M36" s="65">
        <v>-8070481</v>
      </c>
      <c r="P36" s="570"/>
      <c r="Q36" s="570"/>
      <c r="R36" s="570"/>
      <c r="S36" s="570"/>
      <c r="T36" s="570"/>
      <c r="U36" s="570"/>
      <c r="V36" s="570"/>
      <c r="W36" s="570"/>
      <c r="X36" s="570"/>
      <c r="Y36" s="570"/>
    </row>
    <row r="37" spans="2:25">
      <c r="B37" s="673" t="s">
        <v>436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-1298033</v>
      </c>
      <c r="I37" s="65">
        <v>-1298033</v>
      </c>
      <c r="K37" s="65">
        <v>-184109</v>
      </c>
      <c r="L37" s="65">
        <v>46662</v>
      </c>
      <c r="M37" s="65">
        <v>-1435480</v>
      </c>
      <c r="P37" s="570"/>
      <c r="Q37" s="570"/>
      <c r="R37" s="570"/>
      <c r="S37" s="570"/>
      <c r="T37" s="570"/>
      <c r="U37" s="570"/>
      <c r="V37" s="570"/>
      <c r="W37" s="570"/>
      <c r="X37" s="570"/>
      <c r="Y37" s="570"/>
    </row>
    <row r="38" spans="2:25">
      <c r="B38" s="673" t="s">
        <v>437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-17796527</v>
      </c>
      <c r="I38" s="65">
        <v>-17796527</v>
      </c>
      <c r="K38" s="65">
        <v>12607958</v>
      </c>
      <c r="L38" s="65">
        <v>147834</v>
      </c>
      <c r="M38" s="65">
        <v>-5040735</v>
      </c>
      <c r="P38" s="570"/>
      <c r="Q38" s="570"/>
      <c r="R38" s="570"/>
      <c r="S38" s="570"/>
      <c r="T38" s="570"/>
      <c r="U38" s="570"/>
      <c r="V38" s="570"/>
      <c r="W38" s="570"/>
      <c r="X38" s="570"/>
      <c r="Y38" s="570"/>
    </row>
    <row r="39" spans="2:25">
      <c r="B39" s="673" t="s">
        <v>181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4066133</v>
      </c>
      <c r="I39" s="65">
        <v>4066133</v>
      </c>
      <c r="K39" s="65">
        <v>2254276</v>
      </c>
      <c r="L39" s="65">
        <v>-83806</v>
      </c>
      <c r="M39" s="65">
        <v>6236603</v>
      </c>
      <c r="P39" s="570"/>
      <c r="Q39" s="570"/>
      <c r="R39" s="570"/>
      <c r="S39" s="570"/>
      <c r="T39" s="570"/>
      <c r="U39" s="570"/>
      <c r="V39" s="570"/>
      <c r="W39" s="570"/>
      <c r="X39" s="570"/>
      <c r="Y39" s="570"/>
    </row>
    <row r="40" spans="2:25">
      <c r="B40" s="673" t="s">
        <v>182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-20357461</v>
      </c>
      <c r="I40" s="65">
        <v>-20357461</v>
      </c>
      <c r="K40" s="65">
        <v>-59177247</v>
      </c>
      <c r="L40" s="65">
        <v>2777815</v>
      </c>
      <c r="M40" s="65">
        <v>-76756893</v>
      </c>
      <c r="P40" s="570"/>
      <c r="Q40" s="570"/>
      <c r="R40" s="570"/>
      <c r="S40" s="570"/>
      <c r="T40" s="570"/>
      <c r="U40" s="570"/>
      <c r="V40" s="570"/>
      <c r="W40" s="570"/>
      <c r="X40" s="570"/>
      <c r="Y40" s="570"/>
    </row>
    <row r="41" spans="2:25">
      <c r="B41" s="673" t="s">
        <v>600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K41" s="65">
        <v>0</v>
      </c>
      <c r="L41" s="65">
        <v>0</v>
      </c>
      <c r="M41" s="65">
        <v>0</v>
      </c>
      <c r="P41" s="570"/>
      <c r="Q41" s="570"/>
      <c r="R41" s="570"/>
      <c r="S41" s="570"/>
      <c r="T41" s="570"/>
      <c r="U41" s="570"/>
      <c r="V41" s="570"/>
      <c r="W41" s="570"/>
      <c r="X41" s="570"/>
      <c r="Y41" s="570"/>
    </row>
    <row r="42" spans="2:25">
      <c r="B42" s="675" t="s">
        <v>341</v>
      </c>
      <c r="C42" s="282">
        <v>216648109</v>
      </c>
      <c r="D42" s="282">
        <v>55823674</v>
      </c>
      <c r="E42" s="282">
        <v>60436003</v>
      </c>
      <c r="F42" s="282">
        <v>-15032243</v>
      </c>
      <c r="G42" s="282">
        <v>7707467</v>
      </c>
      <c r="H42" s="282">
        <v>-169566220</v>
      </c>
      <c r="I42" s="282">
        <v>156016790</v>
      </c>
      <c r="K42" s="282">
        <v>-75498538</v>
      </c>
      <c r="L42" s="282">
        <v>-4637668</v>
      </c>
      <c r="M42" s="282">
        <v>75880584</v>
      </c>
      <c r="P42" s="570"/>
      <c r="Q42" s="570"/>
      <c r="R42" s="570"/>
      <c r="S42" s="570"/>
      <c r="T42" s="570"/>
      <c r="U42" s="570"/>
      <c r="V42" s="570"/>
      <c r="W42" s="570"/>
      <c r="X42" s="570"/>
      <c r="Y42" s="570"/>
    </row>
    <row r="43" spans="2:25">
      <c r="B43" s="675" t="s">
        <v>489</v>
      </c>
      <c r="C43" s="282">
        <v>216648109</v>
      </c>
      <c r="D43" s="282">
        <v>55823674</v>
      </c>
      <c r="E43" s="282">
        <v>60436003</v>
      </c>
      <c r="F43" s="282">
        <v>-15032243</v>
      </c>
      <c r="G43" s="282">
        <v>7707467</v>
      </c>
      <c r="H43" s="282">
        <v>-169566220</v>
      </c>
      <c r="I43" s="282">
        <v>156016790</v>
      </c>
      <c r="K43" s="282">
        <v>-75498538</v>
      </c>
      <c r="L43" s="282">
        <v>-4637668</v>
      </c>
      <c r="M43" s="282">
        <v>75880584</v>
      </c>
      <c r="P43" s="570"/>
      <c r="Q43" s="570"/>
      <c r="R43" s="570"/>
      <c r="S43" s="570"/>
      <c r="T43" s="570"/>
      <c r="U43" s="570"/>
      <c r="V43" s="570"/>
      <c r="W43" s="570"/>
      <c r="X43" s="570"/>
      <c r="Y43" s="570"/>
    </row>
    <row r="44" spans="2:25">
      <c r="B44" s="675" t="s">
        <v>600</v>
      </c>
      <c r="C44" s="282">
        <v>0</v>
      </c>
      <c r="D44" s="282">
        <v>0</v>
      </c>
      <c r="E44" s="282">
        <v>0</v>
      </c>
      <c r="F44" s="282">
        <v>0</v>
      </c>
      <c r="G44" s="282">
        <v>0</v>
      </c>
      <c r="H44" s="282">
        <v>0</v>
      </c>
      <c r="I44" s="282">
        <v>0</v>
      </c>
      <c r="K44" s="282">
        <v>0</v>
      </c>
      <c r="L44" s="282">
        <v>0</v>
      </c>
      <c r="M44" s="282">
        <v>0</v>
      </c>
      <c r="P44" s="570"/>
      <c r="Q44" s="570"/>
      <c r="R44" s="570"/>
      <c r="S44" s="570"/>
      <c r="T44" s="570"/>
      <c r="U44" s="570"/>
      <c r="V44" s="570"/>
      <c r="W44" s="570"/>
      <c r="X44" s="570"/>
      <c r="Y44" s="570"/>
    </row>
    <row r="45" spans="2:25" ht="26">
      <c r="B45" s="676" t="s">
        <v>500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65">
        <v>-15539763</v>
      </c>
      <c r="I45" s="65">
        <v>-15539763</v>
      </c>
      <c r="K45" s="65">
        <v>26405</v>
      </c>
      <c r="L45" s="65">
        <v>0</v>
      </c>
      <c r="M45" s="65">
        <v>-15513358</v>
      </c>
      <c r="P45" s="570"/>
      <c r="Q45" s="570"/>
      <c r="R45" s="570"/>
      <c r="S45" s="570"/>
      <c r="T45" s="570"/>
      <c r="U45" s="570"/>
      <c r="V45" s="570"/>
      <c r="W45" s="570"/>
      <c r="X45" s="570"/>
      <c r="Y45" s="570"/>
    </row>
    <row r="46" spans="2:25" ht="29.25" customHeight="1">
      <c r="B46" s="677" t="s">
        <v>318</v>
      </c>
      <c r="C46" s="678">
        <v>216648109</v>
      </c>
      <c r="D46" s="678">
        <v>55823674</v>
      </c>
      <c r="E46" s="678">
        <v>60436003</v>
      </c>
      <c r="F46" s="678">
        <v>-15032243</v>
      </c>
      <c r="G46" s="678">
        <v>7707467</v>
      </c>
      <c r="H46" s="678">
        <v>-185105983</v>
      </c>
      <c r="I46" s="678">
        <v>140477027</v>
      </c>
      <c r="K46" s="678">
        <v>-75472133</v>
      </c>
      <c r="L46" s="678">
        <v>-4637668</v>
      </c>
      <c r="M46" s="678">
        <v>60367226</v>
      </c>
      <c r="P46" s="570"/>
      <c r="Q46" s="570"/>
      <c r="R46" s="570"/>
      <c r="S46" s="570"/>
      <c r="T46" s="570"/>
      <c r="U46" s="570"/>
      <c r="V46" s="570"/>
      <c r="W46" s="570"/>
      <c r="X46" s="570"/>
      <c r="Y46" s="570"/>
    </row>
    <row r="47" spans="2:25">
      <c r="B47" s="679"/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K47" s="79">
        <v>83179600</v>
      </c>
      <c r="L47" s="79">
        <v>-180468315</v>
      </c>
      <c r="M47" s="79">
        <v>80109801</v>
      </c>
      <c r="P47" s="570"/>
      <c r="Q47" s="570"/>
      <c r="R47" s="570"/>
      <c r="S47" s="570"/>
      <c r="T47" s="570"/>
      <c r="U47" s="570"/>
      <c r="V47" s="570"/>
      <c r="W47" s="570"/>
      <c r="X47" s="570"/>
      <c r="Y47" s="570"/>
    </row>
    <row r="48" spans="2:25">
      <c r="B48" s="679"/>
      <c r="C48" s="79"/>
      <c r="D48" s="79"/>
      <c r="E48" s="79"/>
      <c r="F48" s="79"/>
      <c r="G48" s="79"/>
      <c r="H48" s="79"/>
      <c r="I48" s="79"/>
      <c r="K48" s="79"/>
      <c r="L48" s="79"/>
      <c r="M48" s="79"/>
      <c r="P48" s="570"/>
      <c r="Q48" s="570"/>
      <c r="R48" s="570"/>
      <c r="S48" s="570"/>
      <c r="T48" s="570"/>
      <c r="U48" s="570"/>
      <c r="V48" s="570"/>
      <c r="W48" s="570"/>
      <c r="X48" s="570"/>
      <c r="Y48" s="570"/>
    </row>
    <row r="49" spans="2:25">
      <c r="B49" s="673" t="s">
        <v>313</v>
      </c>
      <c r="C49" s="65">
        <v>70973499</v>
      </c>
      <c r="D49" s="65">
        <v>5109668</v>
      </c>
      <c r="E49" s="65">
        <v>5372121</v>
      </c>
      <c r="F49" s="65">
        <v>12051981</v>
      </c>
      <c r="G49" s="65">
        <v>19150</v>
      </c>
      <c r="H49" s="65">
        <v>6850734</v>
      </c>
      <c r="I49" s="65">
        <v>100377153</v>
      </c>
      <c r="K49" s="65">
        <v>8504211</v>
      </c>
      <c r="L49" s="65">
        <v>-1134122</v>
      </c>
      <c r="M49" s="65">
        <v>107747242</v>
      </c>
      <c r="P49" s="570"/>
      <c r="Q49" s="570"/>
      <c r="R49" s="570"/>
      <c r="S49" s="570"/>
      <c r="T49" s="570"/>
      <c r="U49" s="570"/>
      <c r="V49" s="570"/>
      <c r="W49" s="570"/>
      <c r="X49" s="570"/>
      <c r="Y49" s="570"/>
    </row>
    <row r="50" spans="2:25">
      <c r="B50" s="682"/>
      <c r="C50" s="683"/>
      <c r="D50" s="683"/>
      <c r="E50" s="683"/>
      <c r="F50" s="683"/>
      <c r="G50" s="683"/>
      <c r="H50" s="683"/>
      <c r="I50" s="683"/>
      <c r="K50" s="681"/>
      <c r="L50" s="681"/>
      <c r="M50" s="681"/>
      <c r="P50" s="570"/>
      <c r="Q50" s="570"/>
      <c r="R50" s="570"/>
      <c r="S50" s="570"/>
      <c r="T50" s="570"/>
      <c r="U50" s="570"/>
      <c r="V50" s="570"/>
      <c r="W50" s="570"/>
      <c r="X50" s="570"/>
      <c r="Y50" s="570"/>
    </row>
    <row r="51" spans="2:25" ht="39" customHeight="1">
      <c r="B51" s="656" t="s">
        <v>501</v>
      </c>
      <c r="C51" s="657" t="s">
        <v>416</v>
      </c>
      <c r="D51" s="657" t="s">
        <v>210</v>
      </c>
      <c r="E51" s="657" t="s">
        <v>245</v>
      </c>
      <c r="F51" s="657" t="s">
        <v>515</v>
      </c>
      <c r="G51" s="657" t="s">
        <v>246</v>
      </c>
      <c r="H51" s="657" t="s">
        <v>247</v>
      </c>
      <c r="I51" s="658" t="s">
        <v>730</v>
      </c>
      <c r="K51" s="656" t="s">
        <v>732</v>
      </c>
      <c r="L51" s="657" t="s">
        <v>733</v>
      </c>
      <c r="M51" s="658" t="s">
        <v>248</v>
      </c>
      <c r="P51" s="570"/>
      <c r="Q51" s="570"/>
      <c r="R51" s="570"/>
      <c r="S51" s="570"/>
      <c r="T51" s="570"/>
      <c r="U51" s="570"/>
      <c r="V51" s="570"/>
      <c r="W51" s="570"/>
      <c r="X51" s="570"/>
      <c r="Y51" s="570"/>
    </row>
    <row r="52" spans="2:25">
      <c r="B52" s="660" t="s">
        <v>1318</v>
      </c>
      <c r="C52" s="661"/>
      <c r="D52" s="661"/>
      <c r="E52" s="661"/>
      <c r="F52" s="661"/>
      <c r="G52" s="661"/>
      <c r="H52" s="661"/>
      <c r="I52" s="662"/>
      <c r="K52" s="663"/>
      <c r="L52" s="661"/>
      <c r="M52" s="662"/>
      <c r="P52" s="570"/>
      <c r="Q52" s="570"/>
      <c r="R52" s="570"/>
      <c r="S52" s="570"/>
      <c r="T52" s="570"/>
      <c r="U52" s="570"/>
      <c r="V52" s="570"/>
      <c r="W52" s="570"/>
      <c r="X52" s="570"/>
      <c r="Y52" s="570"/>
    </row>
    <row r="53" spans="2:25">
      <c r="B53" s="664" t="s">
        <v>249</v>
      </c>
      <c r="C53" s="665" t="s">
        <v>150</v>
      </c>
      <c r="D53" s="665" t="s">
        <v>150</v>
      </c>
      <c r="E53" s="665" t="s">
        <v>150</v>
      </c>
      <c r="F53" s="665" t="s">
        <v>150</v>
      </c>
      <c r="G53" s="665" t="s">
        <v>150</v>
      </c>
      <c r="H53" s="665" t="s">
        <v>150</v>
      </c>
      <c r="I53" s="666" t="s">
        <v>150</v>
      </c>
      <c r="K53" s="667" t="s">
        <v>150</v>
      </c>
      <c r="L53" s="665" t="s">
        <v>150</v>
      </c>
      <c r="M53" s="666" t="s">
        <v>150</v>
      </c>
      <c r="P53" s="570"/>
      <c r="Q53" s="570"/>
      <c r="R53" s="570"/>
      <c r="S53" s="570"/>
      <c r="T53" s="570"/>
      <c r="U53" s="570"/>
      <c r="V53" s="570"/>
      <c r="W53" s="570"/>
      <c r="X53" s="570"/>
      <c r="Y53" s="570"/>
    </row>
    <row r="54" spans="2:25">
      <c r="B54" s="669" t="s">
        <v>255</v>
      </c>
      <c r="C54" s="65">
        <v>1194988091</v>
      </c>
      <c r="D54" s="65">
        <v>57653503</v>
      </c>
      <c r="E54" s="65">
        <v>193293479</v>
      </c>
      <c r="F54" s="65">
        <v>253623186</v>
      </c>
      <c r="G54" s="65">
        <v>0</v>
      </c>
      <c r="H54" s="65">
        <v>3572485</v>
      </c>
      <c r="I54" s="65">
        <v>1703130744</v>
      </c>
      <c r="K54" s="65">
        <v>0</v>
      </c>
      <c r="L54" s="65">
        <v>0</v>
      </c>
      <c r="M54" s="65">
        <v>1703130744</v>
      </c>
      <c r="P54" s="570"/>
      <c r="Q54" s="570"/>
      <c r="R54" s="570"/>
      <c r="S54" s="570"/>
      <c r="T54" s="570"/>
      <c r="U54" s="570"/>
      <c r="V54" s="570"/>
      <c r="W54" s="570"/>
      <c r="X54" s="570"/>
      <c r="Y54" s="570"/>
    </row>
    <row r="55" spans="2:25">
      <c r="B55" s="669" t="s">
        <v>434</v>
      </c>
      <c r="C55" s="65">
        <v>-866177017</v>
      </c>
      <c r="D55" s="65">
        <v>-3790683</v>
      </c>
      <c r="E55" s="65">
        <v>-135518219</v>
      </c>
      <c r="F55" s="65">
        <v>-185504698</v>
      </c>
      <c r="G55" s="65">
        <v>0</v>
      </c>
      <c r="H55" s="65">
        <v>-68784</v>
      </c>
      <c r="I55" s="65">
        <v>-1191059401</v>
      </c>
      <c r="K55" s="65">
        <v>0</v>
      </c>
      <c r="L55" s="65">
        <v>0</v>
      </c>
      <c r="M55" s="65">
        <v>-1191059401</v>
      </c>
      <c r="P55" s="570"/>
      <c r="Q55" s="570"/>
      <c r="R55" s="570"/>
      <c r="S55" s="570"/>
      <c r="T55" s="570"/>
      <c r="U55" s="570"/>
      <c r="V55" s="570"/>
      <c r="W55" s="570"/>
      <c r="X55" s="570"/>
      <c r="Y55" s="570"/>
    </row>
    <row r="56" spans="2:25">
      <c r="B56" s="670" t="s">
        <v>256</v>
      </c>
      <c r="C56" s="672">
        <v>328811074</v>
      </c>
      <c r="D56" s="672">
        <v>53862820</v>
      </c>
      <c r="E56" s="672">
        <v>57775260</v>
      </c>
      <c r="F56" s="672">
        <v>68118488</v>
      </c>
      <c r="G56" s="672">
        <v>0</v>
      </c>
      <c r="H56" s="672">
        <v>3503701</v>
      </c>
      <c r="I56" s="672">
        <v>512071343</v>
      </c>
      <c r="K56" s="684">
        <v>0</v>
      </c>
      <c r="L56" s="672">
        <v>0</v>
      </c>
      <c r="M56" s="672">
        <v>512071343</v>
      </c>
      <c r="P56" s="570"/>
      <c r="Q56" s="570"/>
      <c r="R56" s="570"/>
      <c r="S56" s="570"/>
      <c r="T56" s="570"/>
      <c r="U56" s="570"/>
      <c r="V56" s="570"/>
      <c r="W56" s="570"/>
      <c r="X56" s="570"/>
      <c r="Y56" s="570"/>
    </row>
    <row r="57" spans="2:25">
      <c r="K57" s="681"/>
      <c r="L57" s="681"/>
      <c r="M57" s="681"/>
      <c r="P57" s="570"/>
      <c r="Q57" s="570"/>
      <c r="R57" s="570"/>
      <c r="S57" s="570"/>
      <c r="T57" s="570"/>
      <c r="U57" s="570"/>
      <c r="V57" s="570"/>
      <c r="W57" s="570"/>
      <c r="X57" s="570"/>
      <c r="Y57" s="570"/>
    </row>
    <row r="58" spans="2:25">
      <c r="B58" s="685"/>
      <c r="C58" s="657"/>
      <c r="D58" s="657"/>
      <c r="E58" s="657"/>
      <c r="F58" s="657"/>
      <c r="G58" s="657"/>
      <c r="H58" s="657"/>
      <c r="I58" s="658"/>
      <c r="K58" s="656"/>
      <c r="L58" s="657"/>
      <c r="M58" s="658"/>
      <c r="P58" s="570"/>
      <c r="Q58" s="570"/>
      <c r="R58" s="570"/>
      <c r="S58" s="570"/>
      <c r="T58" s="570"/>
      <c r="U58" s="570"/>
      <c r="V58" s="570"/>
      <c r="W58" s="570"/>
      <c r="X58" s="570"/>
      <c r="Y58" s="570"/>
    </row>
    <row r="59" spans="2:25">
      <c r="B59" s="664" t="s">
        <v>250</v>
      </c>
      <c r="C59" s="665" t="s">
        <v>150</v>
      </c>
      <c r="D59" s="665" t="s">
        <v>150</v>
      </c>
      <c r="E59" s="665" t="s">
        <v>150</v>
      </c>
      <c r="F59" s="665" t="s">
        <v>150</v>
      </c>
      <c r="G59" s="665" t="s">
        <v>150</v>
      </c>
      <c r="H59" s="665" t="s">
        <v>150</v>
      </c>
      <c r="I59" s="666" t="s">
        <v>150</v>
      </c>
      <c r="K59" s="667" t="s">
        <v>150</v>
      </c>
      <c r="L59" s="665" t="s">
        <v>150</v>
      </c>
      <c r="M59" s="666" t="s">
        <v>150</v>
      </c>
      <c r="P59" s="570"/>
      <c r="Q59" s="570"/>
      <c r="R59" s="570"/>
      <c r="S59" s="570"/>
      <c r="T59" s="570"/>
      <c r="U59" s="570"/>
      <c r="V59" s="570"/>
      <c r="W59" s="570"/>
      <c r="X59" s="570"/>
      <c r="Y59" s="570"/>
    </row>
    <row r="60" spans="2:25">
      <c r="B60" s="669" t="s">
        <v>255</v>
      </c>
      <c r="C60" s="65">
        <v>435297899</v>
      </c>
      <c r="D60" s="65">
        <v>14187815</v>
      </c>
      <c r="E60" s="65">
        <v>152953151</v>
      </c>
      <c r="F60" s="65">
        <v>0</v>
      </c>
      <c r="G60" s="65">
        <v>27353614</v>
      </c>
      <c r="H60" s="65">
        <v>-1672579</v>
      </c>
      <c r="I60" s="65">
        <v>628119900</v>
      </c>
      <c r="K60" s="65">
        <v>70850953</v>
      </c>
      <c r="L60" s="65">
        <v>1495485</v>
      </c>
      <c r="M60" s="65">
        <v>700466338</v>
      </c>
      <c r="P60" s="570"/>
      <c r="Q60" s="570"/>
      <c r="R60" s="570"/>
      <c r="S60" s="570"/>
      <c r="T60" s="570"/>
      <c r="U60" s="570"/>
      <c r="V60" s="570"/>
      <c r="W60" s="570"/>
      <c r="X60" s="570"/>
      <c r="Y60" s="570"/>
    </row>
    <row r="61" spans="2:25">
      <c r="B61" s="669" t="s">
        <v>434</v>
      </c>
      <c r="C61" s="65">
        <v>-274062194</v>
      </c>
      <c r="D61" s="65">
        <v>-2807907</v>
      </c>
      <c r="E61" s="65">
        <v>-65304846</v>
      </c>
      <c r="F61" s="65">
        <v>0</v>
      </c>
      <c r="G61" s="65">
        <v>-6889949</v>
      </c>
      <c r="H61" s="65">
        <v>-1054616</v>
      </c>
      <c r="I61" s="65">
        <v>-350119512</v>
      </c>
      <c r="K61" s="65">
        <v>-130976667</v>
      </c>
      <c r="L61" s="65">
        <v>-1340113</v>
      </c>
      <c r="M61" s="65">
        <v>-482436292</v>
      </c>
      <c r="P61" s="570"/>
      <c r="Q61" s="570"/>
      <c r="R61" s="570"/>
      <c r="S61" s="570"/>
      <c r="T61" s="570"/>
      <c r="U61" s="570"/>
      <c r="V61" s="570"/>
      <c r="W61" s="570"/>
      <c r="X61" s="570"/>
      <c r="Y61" s="570"/>
    </row>
    <row r="62" spans="2:25">
      <c r="B62" s="670" t="s">
        <v>256</v>
      </c>
      <c r="C62" s="672">
        <v>161235705</v>
      </c>
      <c r="D62" s="672">
        <v>11379908</v>
      </c>
      <c r="E62" s="672">
        <v>87648305</v>
      </c>
      <c r="F62" s="672">
        <v>0</v>
      </c>
      <c r="G62" s="672">
        <v>20463665</v>
      </c>
      <c r="H62" s="672">
        <v>-2727195</v>
      </c>
      <c r="I62" s="672">
        <v>278000388</v>
      </c>
      <c r="K62" s="684">
        <v>-60125714</v>
      </c>
      <c r="L62" s="672">
        <v>155372</v>
      </c>
      <c r="M62" s="672">
        <v>218030046</v>
      </c>
      <c r="P62" s="570"/>
      <c r="Q62" s="570"/>
      <c r="R62" s="570"/>
      <c r="S62" s="570"/>
      <c r="T62" s="570"/>
      <c r="U62" s="570"/>
      <c r="V62" s="570"/>
      <c r="W62" s="570"/>
      <c r="X62" s="570"/>
      <c r="Y62" s="570"/>
    </row>
    <row r="63" spans="2:25">
      <c r="K63" s="681"/>
      <c r="L63" s="681"/>
      <c r="M63" s="681"/>
      <c r="P63" s="570"/>
      <c r="Q63" s="570"/>
      <c r="R63" s="570"/>
      <c r="S63" s="570"/>
      <c r="T63" s="570"/>
      <c r="U63" s="570"/>
      <c r="V63" s="570"/>
      <c r="W63" s="570"/>
      <c r="X63" s="570"/>
      <c r="Y63" s="570"/>
    </row>
    <row r="64" spans="2:25">
      <c r="B64" s="685"/>
      <c r="C64" s="657"/>
      <c r="D64" s="657"/>
      <c r="E64" s="657"/>
      <c r="F64" s="657"/>
      <c r="G64" s="657"/>
      <c r="H64" s="657"/>
      <c r="I64" s="658"/>
      <c r="K64" s="656"/>
      <c r="L64" s="657"/>
      <c r="M64" s="658"/>
      <c r="P64" s="570"/>
      <c r="Q64" s="570"/>
      <c r="R64" s="570"/>
      <c r="S64" s="570"/>
      <c r="T64" s="570"/>
      <c r="U64" s="570"/>
      <c r="V64" s="570"/>
      <c r="W64" s="570"/>
      <c r="X64" s="570"/>
      <c r="Y64" s="570"/>
    </row>
    <row r="65" spans="2:25">
      <c r="B65" s="664" t="s">
        <v>252</v>
      </c>
      <c r="C65" s="665" t="s">
        <v>150</v>
      </c>
      <c r="D65" s="665" t="s">
        <v>150</v>
      </c>
      <c r="E65" s="665" t="s">
        <v>150</v>
      </c>
      <c r="F65" s="665" t="s">
        <v>150</v>
      </c>
      <c r="G65" s="665" t="s">
        <v>150</v>
      </c>
      <c r="H65" s="665" t="s">
        <v>150</v>
      </c>
      <c r="I65" s="666" t="s">
        <v>150</v>
      </c>
      <c r="K65" s="667" t="s">
        <v>150</v>
      </c>
      <c r="L65" s="665" t="s">
        <v>150</v>
      </c>
      <c r="M65" s="666" t="s">
        <v>150</v>
      </c>
      <c r="P65" s="570"/>
      <c r="Q65" s="570"/>
      <c r="R65" s="570"/>
      <c r="S65" s="570"/>
      <c r="T65" s="570"/>
      <c r="U65" s="570"/>
      <c r="V65" s="570"/>
      <c r="W65" s="570"/>
      <c r="X65" s="570"/>
      <c r="Y65" s="570"/>
    </row>
    <row r="66" spans="2:25">
      <c r="B66" s="669" t="s">
        <v>502</v>
      </c>
      <c r="C66" s="65">
        <v>481052277</v>
      </c>
      <c r="D66" s="65">
        <v>0</v>
      </c>
      <c r="E66" s="65">
        <v>0</v>
      </c>
      <c r="F66" s="65">
        <v>0</v>
      </c>
      <c r="G66" s="65">
        <v>261480</v>
      </c>
      <c r="H66" s="65">
        <v>0</v>
      </c>
      <c r="I66" s="65">
        <v>481313757</v>
      </c>
      <c r="K66" s="65">
        <v>0</v>
      </c>
      <c r="L66" s="65">
        <v>0</v>
      </c>
      <c r="M66" s="65">
        <v>481313757</v>
      </c>
      <c r="P66" s="570"/>
      <c r="Q66" s="570"/>
      <c r="R66" s="570"/>
      <c r="S66" s="570"/>
      <c r="T66" s="570"/>
      <c r="U66" s="570"/>
      <c r="V66" s="570"/>
      <c r="W66" s="570"/>
      <c r="X66" s="570"/>
      <c r="Y66" s="570"/>
    </row>
    <row r="67" spans="2:25">
      <c r="B67" s="669" t="s">
        <v>434</v>
      </c>
      <c r="C67" s="65">
        <v>-383411681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-383411681</v>
      </c>
      <c r="K67" s="65">
        <v>0</v>
      </c>
      <c r="L67" s="65">
        <v>0</v>
      </c>
      <c r="M67" s="65">
        <v>-383411681</v>
      </c>
      <c r="P67" s="570"/>
      <c r="Q67" s="570"/>
      <c r="R67" s="570"/>
      <c r="S67" s="570"/>
      <c r="T67" s="570"/>
      <c r="U67" s="570"/>
      <c r="V67" s="570"/>
      <c r="W67" s="570"/>
      <c r="X67" s="570"/>
      <c r="Y67" s="570"/>
    </row>
    <row r="68" spans="2:25">
      <c r="B68" s="670" t="s">
        <v>256</v>
      </c>
      <c r="C68" s="672">
        <v>97640596</v>
      </c>
      <c r="D68" s="672">
        <v>0</v>
      </c>
      <c r="E68" s="672">
        <v>0</v>
      </c>
      <c r="F68" s="672">
        <v>0</v>
      </c>
      <c r="G68" s="672">
        <v>261480</v>
      </c>
      <c r="H68" s="672">
        <v>0</v>
      </c>
      <c r="I68" s="672">
        <v>97902076</v>
      </c>
      <c r="K68" s="684">
        <v>0</v>
      </c>
      <c r="L68" s="672">
        <v>0</v>
      </c>
      <c r="M68" s="672">
        <v>97902076</v>
      </c>
      <c r="P68" s="570"/>
      <c r="Q68" s="570"/>
      <c r="R68" s="570"/>
      <c r="S68" s="570"/>
      <c r="T68" s="570"/>
      <c r="U68" s="570"/>
      <c r="V68" s="570"/>
      <c r="W68" s="570"/>
      <c r="X68" s="570"/>
      <c r="Y68" s="570"/>
    </row>
    <row r="69" spans="2:25">
      <c r="K69" s="681"/>
      <c r="L69" s="681"/>
      <c r="M69" s="681"/>
      <c r="P69" s="570"/>
      <c r="Q69" s="570"/>
      <c r="R69" s="570"/>
      <c r="S69" s="570"/>
      <c r="T69" s="570"/>
      <c r="U69" s="570"/>
      <c r="V69" s="570"/>
      <c r="W69" s="570"/>
      <c r="X69" s="570"/>
      <c r="Y69" s="570"/>
    </row>
    <row r="70" spans="2:25">
      <c r="B70" s="685"/>
      <c r="C70" s="657"/>
      <c r="D70" s="657"/>
      <c r="E70" s="657"/>
      <c r="F70" s="657"/>
      <c r="G70" s="657"/>
      <c r="H70" s="657"/>
      <c r="I70" s="658"/>
      <c r="K70" s="656"/>
      <c r="L70" s="657"/>
      <c r="M70" s="658"/>
      <c r="P70" s="570"/>
      <c r="Q70" s="570"/>
      <c r="R70" s="570"/>
      <c r="S70" s="570"/>
      <c r="T70" s="570"/>
      <c r="U70" s="570"/>
      <c r="V70" s="570"/>
      <c r="W70" s="570"/>
      <c r="X70" s="570"/>
      <c r="Y70" s="570"/>
    </row>
    <row r="71" spans="2:25">
      <c r="B71" s="664" t="s">
        <v>251</v>
      </c>
      <c r="C71" s="665" t="s">
        <v>150</v>
      </c>
      <c r="D71" s="665" t="s">
        <v>150</v>
      </c>
      <c r="E71" s="665" t="s">
        <v>150</v>
      </c>
      <c r="F71" s="665" t="s">
        <v>150</v>
      </c>
      <c r="G71" s="665" t="s">
        <v>150</v>
      </c>
      <c r="H71" s="665" t="s">
        <v>150</v>
      </c>
      <c r="I71" s="666" t="s">
        <v>150</v>
      </c>
      <c r="K71" s="667" t="s">
        <v>150</v>
      </c>
      <c r="L71" s="665" t="s">
        <v>150</v>
      </c>
      <c r="M71" s="666" t="s">
        <v>150</v>
      </c>
      <c r="P71" s="570"/>
      <c r="Q71" s="570"/>
      <c r="R71" s="570"/>
      <c r="S71" s="570"/>
      <c r="T71" s="570"/>
      <c r="U71" s="570"/>
      <c r="V71" s="570"/>
      <c r="W71" s="570"/>
      <c r="X71" s="570"/>
      <c r="Y71" s="570"/>
    </row>
    <row r="72" spans="2:25">
      <c r="B72" s="669" t="s">
        <v>255</v>
      </c>
      <c r="C72" s="65">
        <v>304735169</v>
      </c>
      <c r="D72" s="65">
        <v>7295185</v>
      </c>
      <c r="E72" s="65">
        <v>0</v>
      </c>
      <c r="F72" s="65">
        <v>0</v>
      </c>
      <c r="G72" s="65">
        <v>0</v>
      </c>
      <c r="H72" s="65">
        <v>223505</v>
      </c>
      <c r="I72" s="65">
        <v>312253859</v>
      </c>
      <c r="K72" s="65">
        <v>0</v>
      </c>
      <c r="L72" s="65">
        <v>0</v>
      </c>
      <c r="M72" s="65">
        <v>312253859</v>
      </c>
      <c r="P72" s="570"/>
      <c r="Q72" s="570"/>
      <c r="R72" s="570"/>
      <c r="S72" s="570"/>
      <c r="T72" s="570"/>
      <c r="U72" s="570"/>
      <c r="V72" s="570"/>
      <c r="W72" s="570"/>
      <c r="X72" s="570"/>
      <c r="Y72" s="570"/>
    </row>
    <row r="73" spans="2:25">
      <c r="B73" s="669" t="s">
        <v>434</v>
      </c>
      <c r="C73" s="65">
        <v>-230878099</v>
      </c>
      <c r="D73" s="65">
        <v>-1492148</v>
      </c>
      <c r="E73" s="65">
        <v>0</v>
      </c>
      <c r="F73" s="65">
        <v>0</v>
      </c>
      <c r="G73" s="65">
        <v>0</v>
      </c>
      <c r="H73" s="65">
        <v>46993</v>
      </c>
      <c r="I73" s="65">
        <v>-232323254</v>
      </c>
      <c r="K73" s="65">
        <v>0</v>
      </c>
      <c r="L73" s="65">
        <v>0</v>
      </c>
      <c r="M73" s="65">
        <v>-232323254</v>
      </c>
      <c r="P73" s="570"/>
      <c r="Q73" s="570"/>
      <c r="R73" s="570"/>
      <c r="S73" s="570"/>
      <c r="T73" s="570"/>
      <c r="U73" s="570"/>
      <c r="V73" s="570"/>
      <c r="W73" s="570"/>
      <c r="X73" s="570"/>
      <c r="Y73" s="570"/>
    </row>
    <row r="74" spans="2:25">
      <c r="B74" s="670" t="s">
        <v>256</v>
      </c>
      <c r="C74" s="672">
        <v>73857070</v>
      </c>
      <c r="D74" s="672">
        <v>5803037</v>
      </c>
      <c r="E74" s="672">
        <v>0</v>
      </c>
      <c r="F74" s="672">
        <v>0</v>
      </c>
      <c r="G74" s="672">
        <v>0</v>
      </c>
      <c r="H74" s="672">
        <v>270498</v>
      </c>
      <c r="I74" s="672">
        <v>79930605</v>
      </c>
      <c r="K74" s="684">
        <v>0</v>
      </c>
      <c r="L74" s="672">
        <v>0</v>
      </c>
      <c r="M74" s="672">
        <v>79930605</v>
      </c>
      <c r="P74" s="570"/>
      <c r="Q74" s="570"/>
      <c r="R74" s="570"/>
      <c r="S74" s="570"/>
      <c r="T74" s="570"/>
      <c r="U74" s="570"/>
      <c r="V74" s="570"/>
      <c r="W74" s="570"/>
      <c r="X74" s="570"/>
      <c r="Y74" s="570"/>
    </row>
    <row r="75" spans="2:25">
      <c r="K75" s="681"/>
      <c r="L75" s="681"/>
      <c r="M75" s="681"/>
      <c r="P75" s="570"/>
      <c r="Q75" s="570"/>
      <c r="R75" s="570"/>
      <c r="S75" s="570"/>
      <c r="T75" s="570"/>
      <c r="U75" s="570"/>
      <c r="V75" s="570"/>
      <c r="W75" s="570"/>
      <c r="X75" s="570"/>
      <c r="Y75" s="570"/>
    </row>
    <row r="76" spans="2:25">
      <c r="B76" s="685"/>
      <c r="C76" s="657"/>
      <c r="D76" s="657"/>
      <c r="E76" s="657"/>
      <c r="F76" s="657"/>
      <c r="G76" s="657"/>
      <c r="H76" s="657"/>
      <c r="I76" s="658"/>
      <c r="K76" s="656"/>
      <c r="L76" s="657"/>
      <c r="M76" s="658"/>
      <c r="P76" s="570"/>
      <c r="Q76" s="570"/>
      <c r="R76" s="570"/>
      <c r="S76" s="570"/>
      <c r="T76" s="570"/>
      <c r="U76" s="570"/>
      <c r="V76" s="570"/>
      <c r="W76" s="570"/>
      <c r="X76" s="570"/>
      <c r="Y76" s="570"/>
    </row>
    <row r="77" spans="2:25">
      <c r="B77" s="664" t="s">
        <v>253</v>
      </c>
      <c r="C77" s="665" t="s">
        <v>150</v>
      </c>
      <c r="D77" s="665" t="s">
        <v>150</v>
      </c>
      <c r="E77" s="665" t="s">
        <v>150</v>
      </c>
      <c r="F77" s="665" t="s">
        <v>150</v>
      </c>
      <c r="G77" s="665" t="s">
        <v>150</v>
      </c>
      <c r="H77" s="665" t="s">
        <v>150</v>
      </c>
      <c r="I77" s="666" t="s">
        <v>150</v>
      </c>
      <c r="K77" s="667" t="s">
        <v>150</v>
      </c>
      <c r="L77" s="665" t="s">
        <v>150</v>
      </c>
      <c r="M77" s="666" t="s">
        <v>150</v>
      </c>
      <c r="P77" s="570"/>
      <c r="Q77" s="570"/>
      <c r="R77" s="570"/>
      <c r="S77" s="570"/>
      <c r="T77" s="570"/>
      <c r="U77" s="570"/>
      <c r="V77" s="570"/>
      <c r="W77" s="570"/>
      <c r="X77" s="570"/>
      <c r="Y77" s="570"/>
    </row>
    <row r="78" spans="2:25">
      <c r="B78" s="669" t="s">
        <v>255</v>
      </c>
      <c r="C78" s="65">
        <v>227023429</v>
      </c>
      <c r="D78" s="65">
        <v>3091047</v>
      </c>
      <c r="E78" s="65">
        <v>21651069</v>
      </c>
      <c r="F78" s="65">
        <v>0</v>
      </c>
      <c r="G78" s="65">
        <v>349954</v>
      </c>
      <c r="H78" s="65">
        <v>-993316</v>
      </c>
      <c r="I78" s="65">
        <v>251122183</v>
      </c>
      <c r="K78" s="65">
        <v>0</v>
      </c>
      <c r="L78" s="65">
        <v>0</v>
      </c>
      <c r="M78" s="65">
        <v>251122183</v>
      </c>
      <c r="P78" s="570"/>
      <c r="Q78" s="570"/>
      <c r="R78" s="570"/>
      <c r="S78" s="570"/>
      <c r="T78" s="570"/>
      <c r="U78" s="570"/>
      <c r="V78" s="570"/>
      <c r="W78" s="570"/>
      <c r="X78" s="570"/>
      <c r="Y78" s="570"/>
    </row>
    <row r="79" spans="2:25">
      <c r="B79" s="669" t="s">
        <v>434</v>
      </c>
      <c r="C79" s="65">
        <v>-179468173</v>
      </c>
      <c r="D79" s="65">
        <v>-127292</v>
      </c>
      <c r="E79" s="65">
        <v>-17630320</v>
      </c>
      <c r="F79" s="65">
        <v>0</v>
      </c>
      <c r="G79" s="65">
        <v>5</v>
      </c>
      <c r="H79" s="65">
        <v>3204</v>
      </c>
      <c r="I79" s="65">
        <v>-197222576</v>
      </c>
      <c r="K79" s="65">
        <v>0</v>
      </c>
      <c r="L79" s="65">
        <v>0</v>
      </c>
      <c r="M79" s="65">
        <v>-197222576</v>
      </c>
      <c r="P79" s="570"/>
      <c r="Q79" s="570"/>
      <c r="R79" s="570"/>
      <c r="S79" s="570"/>
      <c r="T79" s="570"/>
      <c r="U79" s="570"/>
      <c r="V79" s="570"/>
      <c r="W79" s="570"/>
      <c r="X79" s="570"/>
      <c r="Y79" s="570"/>
    </row>
    <row r="80" spans="2:25">
      <c r="B80" s="670" t="s">
        <v>256</v>
      </c>
      <c r="C80" s="672">
        <v>47555256</v>
      </c>
      <c r="D80" s="672">
        <v>2963755</v>
      </c>
      <c r="E80" s="672">
        <v>4020749</v>
      </c>
      <c r="F80" s="672">
        <v>0</v>
      </c>
      <c r="G80" s="672">
        <v>349959</v>
      </c>
      <c r="H80" s="672">
        <v>-990112</v>
      </c>
      <c r="I80" s="672">
        <v>53899607</v>
      </c>
      <c r="K80" s="684">
        <v>0</v>
      </c>
      <c r="L80" s="672">
        <v>0</v>
      </c>
      <c r="M80" s="672">
        <v>53899607</v>
      </c>
      <c r="P80" s="570"/>
      <c r="Q80" s="570"/>
      <c r="R80" s="570"/>
      <c r="S80" s="570"/>
      <c r="T80" s="570"/>
      <c r="U80" s="570"/>
      <c r="V80" s="570"/>
      <c r="W80" s="570"/>
      <c r="X80" s="570"/>
      <c r="Y80" s="570"/>
    </row>
    <row r="81" spans="2:25">
      <c r="K81" s="681"/>
      <c r="L81" s="681"/>
      <c r="M81" s="681"/>
      <c r="P81" s="570"/>
      <c r="Q81" s="570"/>
      <c r="R81" s="570"/>
      <c r="S81" s="570"/>
      <c r="T81" s="570"/>
      <c r="U81" s="570"/>
      <c r="V81" s="570"/>
      <c r="W81" s="570"/>
      <c r="X81" s="570"/>
      <c r="Y81" s="570"/>
    </row>
    <row r="82" spans="2:25">
      <c r="B82" s="685"/>
      <c r="C82" s="657"/>
      <c r="D82" s="657"/>
      <c r="E82" s="657"/>
      <c r="F82" s="657"/>
      <c r="G82" s="657"/>
      <c r="H82" s="657"/>
      <c r="I82" s="658"/>
      <c r="K82" s="656"/>
      <c r="L82" s="657"/>
      <c r="M82" s="658"/>
      <c r="P82" s="570"/>
      <c r="Q82" s="570"/>
      <c r="R82" s="570"/>
      <c r="S82" s="570"/>
      <c r="T82" s="570"/>
      <c r="U82" s="570"/>
      <c r="V82" s="570"/>
      <c r="W82" s="570"/>
      <c r="X82" s="570"/>
      <c r="Y82" s="570"/>
    </row>
    <row r="83" spans="2:25">
      <c r="B83" s="664" t="s">
        <v>1065</v>
      </c>
      <c r="C83" s="665" t="s">
        <v>150</v>
      </c>
      <c r="D83" s="665" t="s">
        <v>150</v>
      </c>
      <c r="E83" s="665" t="s">
        <v>150</v>
      </c>
      <c r="F83" s="665" t="s">
        <v>150</v>
      </c>
      <c r="G83" s="665" t="s">
        <v>150</v>
      </c>
      <c r="H83" s="665" t="s">
        <v>150</v>
      </c>
      <c r="I83" s="666" t="s">
        <v>150</v>
      </c>
      <c r="K83" s="667" t="s">
        <v>150</v>
      </c>
      <c r="L83" s="665" t="s">
        <v>150</v>
      </c>
      <c r="M83" s="666" t="s">
        <v>150</v>
      </c>
      <c r="P83" s="570"/>
      <c r="Q83" s="570"/>
      <c r="R83" s="570"/>
      <c r="S83" s="570"/>
      <c r="T83" s="570"/>
      <c r="U83" s="570"/>
      <c r="V83" s="570"/>
      <c r="W83" s="570"/>
      <c r="X83" s="570"/>
      <c r="Y83" s="570"/>
    </row>
    <row r="84" spans="2:25">
      <c r="B84" s="669" t="s">
        <v>255</v>
      </c>
      <c r="C84" s="65">
        <v>489783102</v>
      </c>
      <c r="D84" s="65">
        <v>0</v>
      </c>
      <c r="E84" s="65">
        <v>0</v>
      </c>
      <c r="F84" s="65">
        <v>0</v>
      </c>
      <c r="G84" s="65">
        <v>0</v>
      </c>
      <c r="H84" s="65">
        <v>0</v>
      </c>
      <c r="I84" s="65">
        <v>489783102</v>
      </c>
      <c r="K84" s="65">
        <v>0</v>
      </c>
      <c r="L84" s="65">
        <v>0</v>
      </c>
      <c r="M84" s="65">
        <v>489783102</v>
      </c>
      <c r="P84" s="570"/>
      <c r="Q84" s="570"/>
      <c r="R84" s="570"/>
      <c r="S84" s="570"/>
      <c r="T84" s="570"/>
      <c r="U84" s="570"/>
      <c r="V84" s="570"/>
      <c r="W84" s="570"/>
      <c r="X84" s="570"/>
      <c r="Y84" s="570"/>
    </row>
    <row r="85" spans="2:25">
      <c r="B85" s="669" t="s">
        <v>434</v>
      </c>
      <c r="C85" s="65">
        <v>-299062228</v>
      </c>
      <c r="D85" s="65">
        <v>0</v>
      </c>
      <c r="E85" s="65">
        <v>0</v>
      </c>
      <c r="F85" s="65">
        <v>0</v>
      </c>
      <c r="G85" s="65">
        <v>0</v>
      </c>
      <c r="H85" s="65">
        <v>0</v>
      </c>
      <c r="I85" s="65">
        <v>-299062228</v>
      </c>
      <c r="K85" s="65">
        <v>0</v>
      </c>
      <c r="L85" s="65">
        <v>0</v>
      </c>
      <c r="M85" s="65">
        <v>-299062228</v>
      </c>
      <c r="P85" s="570"/>
      <c r="Q85" s="570"/>
      <c r="R85" s="570"/>
      <c r="S85" s="570"/>
      <c r="T85" s="570"/>
      <c r="U85" s="570"/>
      <c r="V85" s="570"/>
      <c r="W85" s="570"/>
      <c r="X85" s="570"/>
      <c r="Y85" s="570"/>
    </row>
    <row r="86" spans="2:25">
      <c r="B86" s="670" t="s">
        <v>256</v>
      </c>
      <c r="C86" s="672">
        <v>190720874</v>
      </c>
      <c r="D86" s="672">
        <v>0</v>
      </c>
      <c r="E86" s="672">
        <v>0</v>
      </c>
      <c r="F86" s="672">
        <v>0</v>
      </c>
      <c r="G86" s="672">
        <v>0</v>
      </c>
      <c r="H86" s="672">
        <v>0</v>
      </c>
      <c r="I86" s="672">
        <v>190720874</v>
      </c>
      <c r="K86" s="684">
        <v>0</v>
      </c>
      <c r="L86" s="672">
        <v>0</v>
      </c>
      <c r="M86" s="672">
        <v>190720874</v>
      </c>
      <c r="P86" s="570"/>
      <c r="Q86" s="570"/>
      <c r="R86" s="570"/>
      <c r="S86" s="570"/>
      <c r="T86" s="570"/>
      <c r="U86" s="570"/>
      <c r="V86" s="570"/>
      <c r="W86" s="570"/>
      <c r="X86" s="570"/>
      <c r="Y86" s="570"/>
    </row>
    <row r="87" spans="2:25">
      <c r="B87" s="682"/>
      <c r="C87" s="683"/>
      <c r="D87" s="683"/>
      <c r="E87" s="683"/>
      <c r="F87" s="683"/>
      <c r="G87" s="683"/>
      <c r="H87" s="683"/>
      <c r="I87" s="683"/>
      <c r="K87" s="681"/>
      <c r="L87" s="681"/>
      <c r="M87" s="681"/>
      <c r="P87" s="570"/>
      <c r="Q87" s="570"/>
      <c r="R87" s="570"/>
      <c r="S87" s="570"/>
      <c r="T87" s="570"/>
      <c r="U87" s="570"/>
      <c r="V87" s="570"/>
      <c r="W87" s="570"/>
      <c r="X87" s="570"/>
      <c r="Y87" s="570"/>
    </row>
    <row r="88" spans="2:25" ht="39" customHeight="1">
      <c r="B88" s="656" t="s">
        <v>501</v>
      </c>
      <c r="C88" s="657" t="s">
        <v>416</v>
      </c>
      <c r="D88" s="657" t="s">
        <v>210</v>
      </c>
      <c r="E88" s="657" t="s">
        <v>245</v>
      </c>
      <c r="F88" s="657" t="s">
        <v>515</v>
      </c>
      <c r="G88" s="657" t="s">
        <v>246</v>
      </c>
      <c r="H88" s="657" t="s">
        <v>247</v>
      </c>
      <c r="I88" s="658" t="s">
        <v>730</v>
      </c>
      <c r="K88" s="656" t="s">
        <v>732</v>
      </c>
      <c r="L88" s="657" t="s">
        <v>733</v>
      </c>
      <c r="M88" s="658" t="s">
        <v>248</v>
      </c>
      <c r="P88" s="570"/>
      <c r="Q88" s="570"/>
      <c r="R88" s="570"/>
      <c r="S88" s="570"/>
      <c r="T88" s="570"/>
      <c r="U88" s="570"/>
      <c r="V88" s="570"/>
      <c r="W88" s="570"/>
      <c r="X88" s="570"/>
      <c r="Y88" s="570"/>
    </row>
    <row r="89" spans="2:25">
      <c r="B89" s="660" t="s">
        <v>1319</v>
      </c>
      <c r="C89" s="661"/>
      <c r="D89" s="661"/>
      <c r="E89" s="661"/>
      <c r="F89" s="661"/>
      <c r="G89" s="661"/>
      <c r="H89" s="661"/>
      <c r="I89" s="662"/>
      <c r="K89" s="663"/>
      <c r="L89" s="661"/>
      <c r="M89" s="662"/>
      <c r="P89" s="570"/>
      <c r="Q89" s="570"/>
      <c r="R89" s="570"/>
      <c r="S89" s="570"/>
      <c r="T89" s="570"/>
      <c r="U89" s="570"/>
      <c r="V89" s="570"/>
      <c r="W89" s="570"/>
      <c r="X89" s="570"/>
      <c r="Y89" s="570"/>
    </row>
    <row r="90" spans="2:25">
      <c r="B90" s="664" t="s">
        <v>249</v>
      </c>
      <c r="C90" s="665" t="s">
        <v>150</v>
      </c>
      <c r="D90" s="665" t="s">
        <v>150</v>
      </c>
      <c r="E90" s="665" t="s">
        <v>150</v>
      </c>
      <c r="F90" s="665" t="s">
        <v>150</v>
      </c>
      <c r="G90" s="665" t="s">
        <v>150</v>
      </c>
      <c r="H90" s="665" t="s">
        <v>150</v>
      </c>
      <c r="I90" s="666" t="s">
        <v>150</v>
      </c>
      <c r="K90" s="667" t="s">
        <v>150</v>
      </c>
      <c r="L90" s="665" t="s">
        <v>150</v>
      </c>
      <c r="M90" s="666" t="s">
        <v>150</v>
      </c>
      <c r="P90" s="570"/>
      <c r="Q90" s="570"/>
      <c r="R90" s="570"/>
      <c r="S90" s="570"/>
      <c r="T90" s="570"/>
      <c r="U90" s="570"/>
      <c r="V90" s="570"/>
      <c r="W90" s="570"/>
      <c r="X90" s="570"/>
      <c r="Y90" s="570"/>
    </row>
    <row r="91" spans="2:25">
      <c r="B91" s="669" t="s">
        <v>255</v>
      </c>
      <c r="C91" s="65">
        <v>1138748191</v>
      </c>
      <c r="D91" s="65">
        <v>51374588</v>
      </c>
      <c r="E91" s="65">
        <v>202069869</v>
      </c>
      <c r="F91" s="65">
        <v>238744553</v>
      </c>
      <c r="G91" s="65">
        <v>0</v>
      </c>
      <c r="H91" s="65">
        <v>4552327</v>
      </c>
      <c r="I91" s="65">
        <v>1635489528</v>
      </c>
      <c r="K91" s="65">
        <v>0</v>
      </c>
      <c r="L91" s="65">
        <v>0</v>
      </c>
      <c r="M91" s="65">
        <v>1635489528</v>
      </c>
      <c r="P91" s="570"/>
      <c r="Q91" s="570"/>
      <c r="R91" s="570"/>
      <c r="S91" s="570"/>
      <c r="T91" s="570"/>
      <c r="U91" s="570"/>
      <c r="V91" s="570"/>
      <c r="W91" s="570"/>
      <c r="X91" s="570"/>
      <c r="Y91" s="570"/>
    </row>
    <row r="92" spans="2:25">
      <c r="B92" s="669" t="s">
        <v>434</v>
      </c>
      <c r="C92" s="65">
        <v>-830177496</v>
      </c>
      <c r="D92" s="65">
        <v>-4106432</v>
      </c>
      <c r="E92" s="65">
        <v>-145919500</v>
      </c>
      <c r="F92" s="65">
        <v>-186130888</v>
      </c>
      <c r="G92" s="65">
        <v>-2</v>
      </c>
      <c r="H92" s="65">
        <v>-311502</v>
      </c>
      <c r="I92" s="65">
        <v>-1166645820</v>
      </c>
      <c r="K92" s="65">
        <v>0</v>
      </c>
      <c r="L92" s="65">
        <v>0</v>
      </c>
      <c r="M92" s="65">
        <v>-1166645820</v>
      </c>
      <c r="P92" s="570"/>
      <c r="Q92" s="570"/>
      <c r="R92" s="570"/>
      <c r="S92" s="570"/>
      <c r="T92" s="570"/>
      <c r="U92" s="570"/>
      <c r="V92" s="570"/>
      <c r="W92" s="570"/>
      <c r="X92" s="570"/>
      <c r="Y92" s="570"/>
    </row>
    <row r="93" spans="2:25">
      <c r="B93" s="670" t="s">
        <v>256</v>
      </c>
      <c r="C93" s="672">
        <v>308570695</v>
      </c>
      <c r="D93" s="672">
        <v>47268156</v>
      </c>
      <c r="E93" s="672">
        <v>56150369</v>
      </c>
      <c r="F93" s="672">
        <v>52613665</v>
      </c>
      <c r="G93" s="672">
        <v>-2</v>
      </c>
      <c r="H93" s="672">
        <v>4240825</v>
      </c>
      <c r="I93" s="672">
        <v>468843708</v>
      </c>
      <c r="K93" s="684">
        <v>0</v>
      </c>
      <c r="L93" s="672">
        <v>0</v>
      </c>
      <c r="M93" s="672">
        <v>468843708</v>
      </c>
      <c r="P93" s="570"/>
      <c r="Q93" s="570"/>
      <c r="R93" s="570"/>
      <c r="S93" s="570"/>
      <c r="T93" s="570"/>
      <c r="U93" s="570"/>
      <c r="V93" s="570"/>
      <c r="W93" s="570"/>
      <c r="X93" s="570"/>
      <c r="Y93" s="570"/>
    </row>
    <row r="94" spans="2:25">
      <c r="K94" s="681"/>
      <c r="L94" s="681"/>
      <c r="M94" s="681"/>
      <c r="P94" s="570"/>
      <c r="Q94" s="570"/>
      <c r="R94" s="570"/>
      <c r="S94" s="570"/>
      <c r="T94" s="570"/>
      <c r="U94" s="570"/>
      <c r="V94" s="570"/>
      <c r="W94" s="570"/>
      <c r="X94" s="570"/>
      <c r="Y94" s="570"/>
    </row>
    <row r="95" spans="2:25">
      <c r="B95" s="685"/>
      <c r="C95" s="657"/>
      <c r="D95" s="657"/>
      <c r="E95" s="657"/>
      <c r="F95" s="657"/>
      <c r="G95" s="657"/>
      <c r="H95" s="657"/>
      <c r="I95" s="658"/>
      <c r="K95" s="656"/>
      <c r="L95" s="657"/>
      <c r="M95" s="658"/>
      <c r="P95" s="570"/>
      <c r="Q95" s="570"/>
      <c r="R95" s="570"/>
      <c r="S95" s="570"/>
      <c r="T95" s="570"/>
      <c r="U95" s="570"/>
      <c r="V95" s="570"/>
      <c r="W95" s="570"/>
      <c r="X95" s="570"/>
      <c r="Y95" s="570"/>
    </row>
    <row r="96" spans="2:25">
      <c r="B96" s="664" t="s">
        <v>250</v>
      </c>
      <c r="C96" s="665" t="s">
        <v>150</v>
      </c>
      <c r="D96" s="665" t="s">
        <v>150</v>
      </c>
      <c r="E96" s="665" t="s">
        <v>150</v>
      </c>
      <c r="F96" s="665" t="s">
        <v>150</v>
      </c>
      <c r="G96" s="665" t="s">
        <v>150</v>
      </c>
      <c r="H96" s="665" t="s">
        <v>150</v>
      </c>
      <c r="I96" s="666" t="s">
        <v>150</v>
      </c>
      <c r="K96" s="667" t="s">
        <v>150</v>
      </c>
      <c r="L96" s="665" t="s">
        <v>150</v>
      </c>
      <c r="M96" s="666" t="s">
        <v>150</v>
      </c>
      <c r="P96" s="570"/>
      <c r="Q96" s="570"/>
      <c r="R96" s="570"/>
      <c r="S96" s="570"/>
      <c r="T96" s="570"/>
      <c r="U96" s="570"/>
      <c r="V96" s="570"/>
      <c r="W96" s="570"/>
      <c r="X96" s="570"/>
      <c r="Y96" s="570"/>
    </row>
    <row r="97" spans="2:25">
      <c r="B97" s="669" t="s">
        <v>255</v>
      </c>
      <c r="C97" s="65">
        <v>434833551</v>
      </c>
      <c r="D97" s="65">
        <v>19205373</v>
      </c>
      <c r="E97" s="65">
        <v>187649425</v>
      </c>
      <c r="F97" s="65">
        <v>0</v>
      </c>
      <c r="G97" s="65">
        <v>32625240</v>
      </c>
      <c r="H97" s="65">
        <v>-648822</v>
      </c>
      <c r="I97" s="65">
        <v>673664767</v>
      </c>
      <c r="K97" s="65">
        <v>45976039</v>
      </c>
      <c r="L97" s="65">
        <v>-73811942</v>
      </c>
      <c r="M97" s="65">
        <v>645828864</v>
      </c>
      <c r="P97" s="570"/>
      <c r="Q97" s="570"/>
      <c r="R97" s="570"/>
      <c r="S97" s="570"/>
      <c r="T97" s="570"/>
      <c r="U97" s="570"/>
      <c r="V97" s="570"/>
      <c r="W97" s="570"/>
      <c r="X97" s="570"/>
      <c r="Y97" s="570"/>
    </row>
    <row r="98" spans="2:25">
      <c r="B98" s="669" t="s">
        <v>434</v>
      </c>
      <c r="C98" s="65">
        <v>-299943953</v>
      </c>
      <c r="D98" s="65">
        <v>-4104121</v>
      </c>
      <c r="E98" s="65">
        <v>-99224744</v>
      </c>
      <c r="F98" s="65">
        <v>0</v>
      </c>
      <c r="G98" s="65">
        <v>-11910796</v>
      </c>
      <c r="H98" s="65">
        <v>-603781</v>
      </c>
      <c r="I98" s="65">
        <v>-415787395</v>
      </c>
      <c r="K98" s="65">
        <v>-59159798</v>
      </c>
      <c r="L98" s="65">
        <v>47321748</v>
      </c>
      <c r="M98" s="65">
        <v>-427625445</v>
      </c>
      <c r="P98" s="570"/>
      <c r="Q98" s="570"/>
      <c r="R98" s="570"/>
      <c r="S98" s="570"/>
      <c r="T98" s="570"/>
      <c r="U98" s="570"/>
      <c r="V98" s="570"/>
      <c r="W98" s="570"/>
      <c r="X98" s="570"/>
      <c r="Y98" s="570"/>
    </row>
    <row r="99" spans="2:25">
      <c r="B99" s="670" t="s">
        <v>256</v>
      </c>
      <c r="C99" s="672">
        <v>134889598</v>
      </c>
      <c r="D99" s="672">
        <v>15101252</v>
      </c>
      <c r="E99" s="672">
        <v>88424681</v>
      </c>
      <c r="F99" s="672">
        <v>0</v>
      </c>
      <c r="G99" s="672">
        <v>20714444</v>
      </c>
      <c r="H99" s="672">
        <v>-1252603</v>
      </c>
      <c r="I99" s="672">
        <v>257877372</v>
      </c>
      <c r="K99" s="684">
        <v>-13183759</v>
      </c>
      <c r="L99" s="672">
        <v>-26490194</v>
      </c>
      <c r="M99" s="672">
        <v>218203419</v>
      </c>
      <c r="P99" s="570"/>
      <c r="Q99" s="570"/>
      <c r="R99" s="570"/>
      <c r="S99" s="570"/>
      <c r="T99" s="570"/>
      <c r="U99" s="570"/>
      <c r="V99" s="570"/>
      <c r="W99" s="570"/>
      <c r="X99" s="570"/>
      <c r="Y99" s="570"/>
    </row>
    <row r="100" spans="2:25">
      <c r="K100" s="681"/>
      <c r="L100" s="681"/>
      <c r="M100" s="681"/>
      <c r="P100" s="570"/>
      <c r="Q100" s="570"/>
      <c r="R100" s="570"/>
      <c r="S100" s="570"/>
      <c r="T100" s="570"/>
      <c r="U100" s="570"/>
      <c r="V100" s="570"/>
      <c r="W100" s="570"/>
      <c r="X100" s="570"/>
      <c r="Y100" s="570"/>
    </row>
    <row r="101" spans="2:25">
      <c r="B101" s="685"/>
      <c r="C101" s="657"/>
      <c r="D101" s="657"/>
      <c r="E101" s="657"/>
      <c r="F101" s="657"/>
      <c r="G101" s="657"/>
      <c r="H101" s="657"/>
      <c r="I101" s="658"/>
      <c r="K101" s="656"/>
      <c r="L101" s="657"/>
      <c r="M101" s="658"/>
      <c r="P101" s="570"/>
      <c r="Q101" s="570"/>
      <c r="R101" s="570"/>
      <c r="S101" s="570"/>
      <c r="T101" s="570"/>
      <c r="U101" s="570"/>
      <c r="V101" s="570"/>
      <c r="W101" s="570"/>
      <c r="X101" s="570"/>
      <c r="Y101" s="570"/>
    </row>
    <row r="102" spans="2:25">
      <c r="B102" s="664" t="s">
        <v>252</v>
      </c>
      <c r="C102" s="665" t="s">
        <v>150</v>
      </c>
      <c r="D102" s="665" t="s">
        <v>150</v>
      </c>
      <c r="E102" s="665" t="s">
        <v>150</v>
      </c>
      <c r="F102" s="665" t="s">
        <v>150</v>
      </c>
      <c r="G102" s="665" t="s">
        <v>150</v>
      </c>
      <c r="H102" s="665" t="s">
        <v>150</v>
      </c>
      <c r="I102" s="666" t="s">
        <v>150</v>
      </c>
      <c r="K102" s="667" t="s">
        <v>150</v>
      </c>
      <c r="L102" s="665" t="s">
        <v>150</v>
      </c>
      <c r="M102" s="666" t="s">
        <v>150</v>
      </c>
      <c r="P102" s="570"/>
      <c r="Q102" s="570"/>
      <c r="R102" s="570"/>
      <c r="S102" s="570"/>
      <c r="T102" s="570"/>
      <c r="U102" s="570"/>
      <c r="V102" s="570"/>
      <c r="W102" s="570"/>
      <c r="X102" s="570"/>
      <c r="Y102" s="570"/>
    </row>
    <row r="103" spans="2:25">
      <c r="B103" s="669" t="s">
        <v>502</v>
      </c>
      <c r="C103" s="65">
        <v>372375222</v>
      </c>
      <c r="D103" s="65">
        <v>0</v>
      </c>
      <c r="E103" s="65">
        <v>0</v>
      </c>
      <c r="F103" s="65">
        <v>0</v>
      </c>
      <c r="G103" s="65">
        <v>-582103</v>
      </c>
      <c r="H103" s="65">
        <v>0</v>
      </c>
      <c r="I103" s="65">
        <v>371793119</v>
      </c>
      <c r="K103" s="65">
        <v>0</v>
      </c>
      <c r="L103" s="65">
        <v>0</v>
      </c>
      <c r="M103" s="65">
        <v>371793119</v>
      </c>
      <c r="P103" s="570"/>
      <c r="Q103" s="570"/>
      <c r="R103" s="570"/>
      <c r="S103" s="570"/>
      <c r="T103" s="570"/>
      <c r="U103" s="570"/>
      <c r="V103" s="570"/>
      <c r="W103" s="570"/>
      <c r="X103" s="570"/>
      <c r="Y103" s="570"/>
    </row>
    <row r="104" spans="2:25">
      <c r="B104" s="669" t="s">
        <v>434</v>
      </c>
      <c r="C104" s="65">
        <v>-295105033</v>
      </c>
      <c r="D104" s="65">
        <v>0</v>
      </c>
      <c r="E104" s="65">
        <v>0</v>
      </c>
      <c r="F104" s="65">
        <v>0</v>
      </c>
      <c r="G104" s="65">
        <v>0</v>
      </c>
      <c r="H104" s="65">
        <v>0</v>
      </c>
      <c r="I104" s="65">
        <v>-295105033</v>
      </c>
      <c r="K104" s="65">
        <v>0</v>
      </c>
      <c r="L104" s="65">
        <v>0</v>
      </c>
      <c r="M104" s="65">
        <v>-295105033</v>
      </c>
      <c r="P104" s="570"/>
      <c r="Q104" s="570"/>
      <c r="R104" s="570"/>
      <c r="S104" s="570"/>
      <c r="T104" s="570"/>
      <c r="U104" s="570"/>
      <c r="V104" s="570"/>
      <c r="W104" s="570"/>
      <c r="X104" s="570"/>
      <c r="Y104" s="570"/>
    </row>
    <row r="105" spans="2:25">
      <c r="B105" s="670" t="s">
        <v>256</v>
      </c>
      <c r="C105" s="672">
        <v>77270189</v>
      </c>
      <c r="D105" s="672">
        <v>0</v>
      </c>
      <c r="E105" s="672">
        <v>0</v>
      </c>
      <c r="F105" s="672">
        <v>0</v>
      </c>
      <c r="G105" s="672">
        <v>-582103</v>
      </c>
      <c r="H105" s="672">
        <v>0</v>
      </c>
      <c r="I105" s="672">
        <v>76688086</v>
      </c>
      <c r="K105" s="684">
        <v>0</v>
      </c>
      <c r="L105" s="672">
        <v>0</v>
      </c>
      <c r="M105" s="672">
        <v>76688086</v>
      </c>
      <c r="P105" s="570"/>
      <c r="Q105" s="570"/>
      <c r="R105" s="570"/>
      <c r="S105" s="570"/>
      <c r="T105" s="570"/>
      <c r="U105" s="570"/>
      <c r="V105" s="570"/>
      <c r="W105" s="570"/>
      <c r="X105" s="570"/>
      <c r="Y105" s="570"/>
    </row>
    <row r="106" spans="2:25">
      <c r="K106" s="681"/>
      <c r="L106" s="681"/>
      <c r="M106" s="681"/>
      <c r="P106" s="570"/>
      <c r="Q106" s="570"/>
      <c r="R106" s="570"/>
      <c r="S106" s="570"/>
      <c r="T106" s="570"/>
      <c r="U106" s="570"/>
      <c r="V106" s="570"/>
      <c r="W106" s="570"/>
      <c r="X106" s="570"/>
      <c r="Y106" s="570"/>
    </row>
    <row r="107" spans="2:25">
      <c r="B107" s="685"/>
      <c r="C107" s="657"/>
      <c r="D107" s="657"/>
      <c r="E107" s="657"/>
      <c r="F107" s="657"/>
      <c r="G107" s="657"/>
      <c r="H107" s="657"/>
      <c r="I107" s="658"/>
      <c r="K107" s="656"/>
      <c r="L107" s="657"/>
      <c r="M107" s="658"/>
      <c r="P107" s="570"/>
      <c r="Q107" s="570"/>
      <c r="R107" s="570"/>
      <c r="S107" s="570"/>
      <c r="T107" s="570"/>
      <c r="U107" s="570"/>
      <c r="V107" s="570"/>
      <c r="W107" s="570"/>
      <c r="X107" s="570"/>
      <c r="Y107" s="570"/>
    </row>
    <row r="108" spans="2:25">
      <c r="B108" s="664" t="s">
        <v>251</v>
      </c>
      <c r="C108" s="665" t="s">
        <v>150</v>
      </c>
      <c r="D108" s="665" t="s">
        <v>150</v>
      </c>
      <c r="E108" s="665" t="s">
        <v>150</v>
      </c>
      <c r="F108" s="665" t="s">
        <v>150</v>
      </c>
      <c r="G108" s="665" t="s">
        <v>150</v>
      </c>
      <c r="H108" s="665" t="s">
        <v>150</v>
      </c>
      <c r="I108" s="666" t="s">
        <v>150</v>
      </c>
      <c r="K108" s="667" t="s">
        <v>150</v>
      </c>
      <c r="L108" s="665" t="s">
        <v>150</v>
      </c>
      <c r="M108" s="666" t="s">
        <v>150</v>
      </c>
      <c r="P108" s="570"/>
      <c r="Q108" s="570"/>
      <c r="R108" s="570"/>
      <c r="S108" s="570"/>
      <c r="T108" s="570"/>
      <c r="U108" s="570"/>
      <c r="V108" s="570"/>
      <c r="W108" s="570"/>
      <c r="X108" s="570"/>
      <c r="Y108" s="570"/>
    </row>
    <row r="109" spans="2:25">
      <c r="B109" s="669" t="s">
        <v>255</v>
      </c>
      <c r="C109" s="65">
        <v>257859839</v>
      </c>
      <c r="D109" s="65">
        <v>5612468</v>
      </c>
      <c r="E109" s="65">
        <v>0</v>
      </c>
      <c r="F109" s="65">
        <v>0</v>
      </c>
      <c r="G109" s="65">
        <v>0</v>
      </c>
      <c r="H109" s="65">
        <v>111235</v>
      </c>
      <c r="I109" s="65">
        <v>263583542</v>
      </c>
      <c r="K109" s="65">
        <v>0</v>
      </c>
      <c r="L109" s="65">
        <v>0</v>
      </c>
      <c r="M109" s="65">
        <v>263583542</v>
      </c>
      <c r="P109" s="570"/>
      <c r="Q109" s="570"/>
      <c r="R109" s="570"/>
      <c r="S109" s="570"/>
      <c r="T109" s="570"/>
      <c r="U109" s="570"/>
      <c r="V109" s="570"/>
      <c r="W109" s="570"/>
      <c r="X109" s="570"/>
      <c r="Y109" s="570"/>
    </row>
    <row r="110" spans="2:25">
      <c r="B110" s="669" t="s">
        <v>434</v>
      </c>
      <c r="C110" s="65">
        <v>-196606609</v>
      </c>
      <c r="D110" s="65">
        <v>-2806269</v>
      </c>
      <c r="E110" s="65">
        <v>0</v>
      </c>
      <c r="F110" s="65">
        <v>0</v>
      </c>
      <c r="G110" s="65">
        <v>0</v>
      </c>
      <c r="H110" s="65">
        <v>-175</v>
      </c>
      <c r="I110" s="65">
        <v>-199413053</v>
      </c>
      <c r="K110" s="65">
        <v>0</v>
      </c>
      <c r="L110" s="65">
        <v>0</v>
      </c>
      <c r="M110" s="65">
        <v>-199413053</v>
      </c>
      <c r="P110" s="570"/>
      <c r="Q110" s="570"/>
      <c r="R110" s="570"/>
      <c r="S110" s="570"/>
      <c r="T110" s="570"/>
      <c r="U110" s="570"/>
      <c r="V110" s="570"/>
      <c r="W110" s="570"/>
      <c r="X110" s="570"/>
      <c r="Y110" s="570"/>
    </row>
    <row r="111" spans="2:25">
      <c r="B111" s="670" t="s">
        <v>256</v>
      </c>
      <c r="C111" s="672">
        <v>61253230</v>
      </c>
      <c r="D111" s="672">
        <v>2806199</v>
      </c>
      <c r="E111" s="672">
        <v>0</v>
      </c>
      <c r="F111" s="672">
        <v>0</v>
      </c>
      <c r="G111" s="672">
        <v>0</v>
      </c>
      <c r="H111" s="672">
        <v>111060</v>
      </c>
      <c r="I111" s="672">
        <v>64170489</v>
      </c>
      <c r="K111" s="684">
        <v>0</v>
      </c>
      <c r="L111" s="672">
        <v>0</v>
      </c>
      <c r="M111" s="672">
        <v>64170489</v>
      </c>
      <c r="P111" s="570"/>
      <c r="Q111" s="570"/>
      <c r="R111" s="570"/>
      <c r="S111" s="570"/>
      <c r="T111" s="570"/>
      <c r="U111" s="570"/>
      <c r="V111" s="570"/>
      <c r="W111" s="570"/>
      <c r="X111" s="570"/>
      <c r="Y111" s="570"/>
    </row>
    <row r="112" spans="2:25">
      <c r="K112" s="681"/>
      <c r="L112" s="681"/>
      <c r="M112" s="681"/>
      <c r="P112" s="570"/>
      <c r="Q112" s="570"/>
      <c r="R112" s="570"/>
      <c r="S112" s="570"/>
      <c r="T112" s="570"/>
      <c r="U112" s="570"/>
      <c r="V112" s="570"/>
      <c r="W112" s="570"/>
      <c r="X112" s="570"/>
      <c r="Y112" s="570"/>
    </row>
    <row r="113" spans="2:25">
      <c r="B113" s="685"/>
      <c r="C113" s="657"/>
      <c r="D113" s="657"/>
      <c r="E113" s="657"/>
      <c r="F113" s="657"/>
      <c r="G113" s="657"/>
      <c r="H113" s="657"/>
      <c r="I113" s="658"/>
      <c r="K113" s="656"/>
      <c r="L113" s="657"/>
      <c r="M113" s="658"/>
      <c r="P113" s="570"/>
      <c r="Q113" s="570"/>
      <c r="R113" s="570"/>
      <c r="S113" s="570"/>
      <c r="T113" s="570"/>
      <c r="U113" s="570"/>
      <c r="V113" s="570"/>
      <c r="W113" s="570"/>
      <c r="X113" s="570"/>
      <c r="Y113" s="570"/>
    </row>
    <row r="114" spans="2:25">
      <c r="B114" s="664" t="s">
        <v>253</v>
      </c>
      <c r="C114" s="665" t="s">
        <v>150</v>
      </c>
      <c r="D114" s="665" t="s">
        <v>150</v>
      </c>
      <c r="E114" s="665" t="s">
        <v>150</v>
      </c>
      <c r="F114" s="665" t="s">
        <v>150</v>
      </c>
      <c r="G114" s="665" t="s">
        <v>150</v>
      </c>
      <c r="H114" s="665" t="s">
        <v>150</v>
      </c>
      <c r="I114" s="666" t="s">
        <v>150</v>
      </c>
      <c r="K114" s="667" t="s">
        <v>150</v>
      </c>
      <c r="L114" s="665" t="s">
        <v>150</v>
      </c>
      <c r="M114" s="666" t="s">
        <v>150</v>
      </c>
      <c r="P114" s="570"/>
      <c r="Q114" s="570"/>
      <c r="R114" s="570"/>
      <c r="S114" s="570"/>
      <c r="T114" s="570"/>
      <c r="U114" s="570"/>
      <c r="V114" s="570"/>
      <c r="W114" s="570"/>
      <c r="X114" s="570"/>
      <c r="Y114" s="570"/>
    </row>
    <row r="115" spans="2:25">
      <c r="B115" s="669" t="s">
        <v>255</v>
      </c>
      <c r="C115" s="65">
        <v>169209996</v>
      </c>
      <c r="D115" s="65">
        <v>2013293</v>
      </c>
      <c r="E115" s="65">
        <v>16246065</v>
      </c>
      <c r="F115" s="65">
        <v>0</v>
      </c>
      <c r="G115" s="65">
        <v>-179247</v>
      </c>
      <c r="H115" s="65">
        <v>-859146</v>
      </c>
      <c r="I115" s="65">
        <v>186430961</v>
      </c>
      <c r="K115" s="65">
        <v>0</v>
      </c>
      <c r="L115" s="65">
        <v>0</v>
      </c>
      <c r="M115" s="65">
        <v>186430961</v>
      </c>
      <c r="P115" s="570"/>
      <c r="Q115" s="570"/>
      <c r="R115" s="570"/>
      <c r="S115" s="570"/>
      <c r="T115" s="570"/>
      <c r="U115" s="570"/>
      <c r="V115" s="570"/>
      <c r="W115" s="570"/>
      <c r="X115" s="570"/>
      <c r="Y115" s="570"/>
    </row>
    <row r="116" spans="2:25">
      <c r="B116" s="669" t="s">
        <v>434</v>
      </c>
      <c r="C116" s="65">
        <v>-132027571</v>
      </c>
      <c r="D116" s="65">
        <v>-116428</v>
      </c>
      <c r="E116" s="65">
        <v>-12598502</v>
      </c>
      <c r="F116" s="65">
        <v>0</v>
      </c>
      <c r="G116" s="65">
        <v>1</v>
      </c>
      <c r="H116" s="65">
        <v>2781</v>
      </c>
      <c r="I116" s="65">
        <v>-144739719</v>
      </c>
      <c r="K116" s="65">
        <v>0</v>
      </c>
      <c r="L116" s="65">
        <v>0</v>
      </c>
      <c r="M116" s="65">
        <v>-144739719</v>
      </c>
      <c r="P116" s="570"/>
      <c r="Q116" s="570"/>
      <c r="R116" s="570"/>
      <c r="S116" s="570"/>
      <c r="T116" s="570"/>
      <c r="U116" s="570"/>
      <c r="V116" s="570"/>
      <c r="W116" s="570"/>
      <c r="X116" s="570"/>
      <c r="Y116" s="570"/>
    </row>
    <row r="117" spans="2:25">
      <c r="B117" s="670" t="s">
        <v>256</v>
      </c>
      <c r="C117" s="672">
        <v>37182425</v>
      </c>
      <c r="D117" s="672">
        <v>1896865</v>
      </c>
      <c r="E117" s="672">
        <v>3647563</v>
      </c>
      <c r="F117" s="672">
        <v>0</v>
      </c>
      <c r="G117" s="672">
        <v>-179246</v>
      </c>
      <c r="H117" s="672">
        <v>-856365</v>
      </c>
      <c r="I117" s="672">
        <v>41691242</v>
      </c>
      <c r="K117" s="684">
        <v>0</v>
      </c>
      <c r="L117" s="672">
        <v>0</v>
      </c>
      <c r="M117" s="672">
        <v>41691242</v>
      </c>
      <c r="P117" s="570"/>
      <c r="Q117" s="570"/>
      <c r="R117" s="570"/>
      <c r="S117" s="570"/>
      <c r="T117" s="570"/>
      <c r="U117" s="570"/>
      <c r="V117" s="570"/>
      <c r="W117" s="570"/>
      <c r="X117" s="570"/>
      <c r="Y117" s="570"/>
    </row>
    <row r="118" spans="2:25">
      <c r="K118" s="681"/>
      <c r="L118" s="681"/>
      <c r="M118" s="681"/>
      <c r="P118" s="570"/>
      <c r="Q118" s="570"/>
      <c r="R118" s="570"/>
      <c r="S118" s="570"/>
      <c r="T118" s="570"/>
      <c r="U118" s="570"/>
      <c r="V118" s="570"/>
      <c r="W118" s="570"/>
      <c r="X118" s="570"/>
      <c r="Y118" s="570"/>
    </row>
    <row r="119" spans="2:25">
      <c r="B119" s="685"/>
      <c r="C119" s="657"/>
      <c r="D119" s="657"/>
      <c r="E119" s="657"/>
      <c r="F119" s="657"/>
      <c r="G119" s="657"/>
      <c r="H119" s="657"/>
      <c r="I119" s="658"/>
      <c r="K119" s="656"/>
      <c r="L119" s="657"/>
      <c r="M119" s="658"/>
      <c r="P119" s="570"/>
      <c r="Q119" s="570"/>
      <c r="R119" s="570"/>
      <c r="S119" s="570"/>
      <c r="T119" s="570"/>
      <c r="U119" s="570"/>
      <c r="V119" s="570"/>
      <c r="W119" s="570"/>
      <c r="X119" s="570"/>
      <c r="Y119" s="570"/>
    </row>
    <row r="120" spans="2:25">
      <c r="B120" s="664" t="s">
        <v>1056</v>
      </c>
      <c r="C120" s="665" t="s">
        <v>150</v>
      </c>
      <c r="D120" s="665" t="s">
        <v>150</v>
      </c>
      <c r="E120" s="665" t="s">
        <v>150</v>
      </c>
      <c r="F120" s="665" t="s">
        <v>150</v>
      </c>
      <c r="G120" s="665" t="s">
        <v>150</v>
      </c>
      <c r="H120" s="665" t="s">
        <v>150</v>
      </c>
      <c r="I120" s="666" t="s">
        <v>150</v>
      </c>
      <c r="K120" s="667" t="s">
        <v>150</v>
      </c>
      <c r="L120" s="665" t="s">
        <v>150</v>
      </c>
      <c r="M120" s="666" t="s">
        <v>150</v>
      </c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</row>
    <row r="121" spans="2:25">
      <c r="B121" s="669" t="s">
        <v>255</v>
      </c>
      <c r="C121" s="65">
        <v>400057743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400057743</v>
      </c>
      <c r="K121" s="65">
        <v>0</v>
      </c>
      <c r="L121" s="65">
        <v>0</v>
      </c>
      <c r="M121" s="65">
        <v>400057743</v>
      </c>
      <c r="P121" s="570"/>
      <c r="Q121" s="570"/>
      <c r="R121" s="570"/>
      <c r="S121" s="570"/>
      <c r="T121" s="570"/>
      <c r="U121" s="570"/>
      <c r="V121" s="570"/>
      <c r="W121" s="570"/>
      <c r="X121" s="570"/>
      <c r="Y121" s="570"/>
    </row>
    <row r="122" spans="2:25">
      <c r="B122" s="669" t="s">
        <v>434</v>
      </c>
      <c r="C122" s="65">
        <v>-253963920</v>
      </c>
      <c r="D122" s="65">
        <v>0</v>
      </c>
      <c r="E122" s="65">
        <v>0</v>
      </c>
      <c r="F122" s="65">
        <v>0</v>
      </c>
      <c r="G122" s="65">
        <v>0</v>
      </c>
      <c r="H122" s="65">
        <v>0</v>
      </c>
      <c r="I122" s="65">
        <v>-253963920</v>
      </c>
      <c r="K122" s="65">
        <v>0</v>
      </c>
      <c r="L122" s="65">
        <v>0</v>
      </c>
      <c r="M122" s="65">
        <v>-253963920</v>
      </c>
      <c r="P122" s="570"/>
      <c r="Q122" s="570"/>
      <c r="R122" s="570"/>
      <c r="S122" s="570"/>
      <c r="T122" s="570"/>
      <c r="U122" s="570"/>
      <c r="V122" s="570"/>
      <c r="W122" s="570"/>
      <c r="X122" s="570"/>
      <c r="Y122" s="570"/>
    </row>
    <row r="123" spans="2:25">
      <c r="B123" s="670" t="s">
        <v>256</v>
      </c>
      <c r="C123" s="672">
        <v>146093823</v>
      </c>
      <c r="D123" s="672">
        <v>0</v>
      </c>
      <c r="E123" s="672">
        <v>0</v>
      </c>
      <c r="F123" s="672">
        <v>0</v>
      </c>
      <c r="G123" s="672">
        <v>0</v>
      </c>
      <c r="H123" s="672">
        <v>0</v>
      </c>
      <c r="I123" s="672">
        <v>146093823</v>
      </c>
      <c r="K123" s="684">
        <v>0</v>
      </c>
      <c r="L123" s="672">
        <v>0</v>
      </c>
      <c r="M123" s="672">
        <v>146093823</v>
      </c>
      <c r="P123" s="570"/>
      <c r="Q123" s="570"/>
      <c r="R123" s="570"/>
      <c r="S123" s="570"/>
      <c r="T123" s="570"/>
      <c r="U123" s="570"/>
      <c r="V123" s="570"/>
      <c r="W123" s="570"/>
      <c r="X123" s="570"/>
      <c r="Y123" s="570"/>
    </row>
    <row r="124" spans="2:25">
      <c r="B124" s="682"/>
      <c r="C124" s="683"/>
      <c r="D124" s="683"/>
      <c r="E124" s="683"/>
      <c r="F124" s="683"/>
      <c r="G124" s="683"/>
      <c r="H124" s="683"/>
      <c r="I124" s="683"/>
      <c r="K124" s="681"/>
      <c r="L124" s="681"/>
      <c r="M124" s="681"/>
      <c r="P124" s="570"/>
      <c r="Q124" s="570"/>
      <c r="R124" s="570"/>
      <c r="S124" s="570"/>
      <c r="T124" s="570"/>
      <c r="U124" s="570"/>
      <c r="V124" s="570"/>
      <c r="W124" s="570"/>
      <c r="X124" s="570"/>
      <c r="Y124" s="570"/>
    </row>
    <row r="125" spans="2:25" ht="39">
      <c r="B125" s="656" t="s">
        <v>1320</v>
      </c>
      <c r="C125" s="657" t="s">
        <v>416</v>
      </c>
      <c r="D125" s="657" t="s">
        <v>210</v>
      </c>
      <c r="E125" s="657" t="s">
        <v>245</v>
      </c>
      <c r="F125" s="657" t="s">
        <v>515</v>
      </c>
      <c r="G125" s="657" t="s">
        <v>246</v>
      </c>
      <c r="H125" s="657" t="s">
        <v>247</v>
      </c>
      <c r="I125" s="658" t="s">
        <v>248</v>
      </c>
      <c r="K125" s="681"/>
      <c r="L125" s="681"/>
      <c r="M125" s="681"/>
      <c r="P125" s="570"/>
      <c r="Q125" s="570"/>
      <c r="R125" s="570"/>
      <c r="S125" s="570"/>
      <c r="T125" s="570"/>
      <c r="U125" s="570"/>
      <c r="V125" s="570"/>
      <c r="W125" s="570"/>
      <c r="X125" s="570"/>
      <c r="Y125" s="570"/>
    </row>
    <row r="126" spans="2:25">
      <c r="B126" s="686" t="s">
        <v>604</v>
      </c>
      <c r="C126" s="661"/>
      <c r="D126" s="661"/>
      <c r="E126" s="661"/>
      <c r="F126" s="661"/>
      <c r="G126" s="661"/>
      <c r="H126" s="661"/>
      <c r="I126" s="662"/>
      <c r="K126" s="681"/>
      <c r="L126" s="681"/>
      <c r="M126" s="681"/>
      <c r="P126" s="570"/>
      <c r="Q126" s="570"/>
      <c r="R126" s="570"/>
      <c r="S126" s="570"/>
      <c r="T126" s="570"/>
      <c r="U126" s="570"/>
      <c r="V126" s="570"/>
      <c r="W126" s="570"/>
      <c r="X126" s="570"/>
      <c r="Y126" s="570"/>
    </row>
    <row r="127" spans="2:25">
      <c r="B127" s="687" t="s">
        <v>152</v>
      </c>
      <c r="C127" s="665" t="s">
        <v>150</v>
      </c>
      <c r="D127" s="665" t="s">
        <v>150</v>
      </c>
      <c r="E127" s="665" t="s">
        <v>150</v>
      </c>
      <c r="F127" s="665" t="s">
        <v>150</v>
      </c>
      <c r="G127" s="665" t="s">
        <v>150</v>
      </c>
      <c r="H127" s="665" t="s">
        <v>150</v>
      </c>
      <c r="I127" s="666" t="s">
        <v>150</v>
      </c>
      <c r="K127" s="681"/>
      <c r="L127" s="681"/>
      <c r="M127" s="681"/>
      <c r="P127" s="570"/>
      <c r="Q127" s="570"/>
      <c r="R127" s="570"/>
      <c r="S127" s="570"/>
      <c r="T127" s="570"/>
      <c r="U127" s="570"/>
      <c r="V127" s="570"/>
      <c r="W127" s="570"/>
      <c r="X127" s="570"/>
      <c r="Y127" s="570"/>
    </row>
    <row r="128" spans="2:25">
      <c r="B128" s="688" t="s">
        <v>582</v>
      </c>
      <c r="C128" s="74">
        <v>335696124</v>
      </c>
      <c r="D128" s="74">
        <v>160648917</v>
      </c>
      <c r="E128" s="74">
        <v>20401153</v>
      </c>
      <c r="F128" s="74">
        <v>1962141</v>
      </c>
      <c r="G128" s="74">
        <v>0</v>
      </c>
      <c r="H128" s="74">
        <v>46217703</v>
      </c>
      <c r="I128" s="645">
        <v>564926038</v>
      </c>
      <c r="K128" s="681"/>
      <c r="L128" s="681"/>
      <c r="M128" s="681"/>
      <c r="P128" s="570"/>
      <c r="Q128" s="570"/>
      <c r="R128" s="570"/>
      <c r="S128" s="570"/>
      <c r="T128" s="570"/>
      <c r="U128" s="570"/>
      <c r="V128" s="570"/>
      <c r="W128" s="570"/>
      <c r="X128" s="570"/>
      <c r="Y128" s="570"/>
    </row>
    <row r="129" spans="2:25">
      <c r="B129" s="63" t="s">
        <v>71</v>
      </c>
      <c r="C129" s="74">
        <v>0</v>
      </c>
      <c r="D129" s="74">
        <v>3149747</v>
      </c>
      <c r="E129" s="74">
        <v>0</v>
      </c>
      <c r="F129" s="74">
        <v>0</v>
      </c>
      <c r="G129" s="74">
        <v>38935</v>
      </c>
      <c r="H129" s="74">
        <v>174892303</v>
      </c>
      <c r="I129" s="69">
        <v>178080985</v>
      </c>
      <c r="K129" s="681"/>
      <c r="L129" s="681"/>
      <c r="M129" s="681"/>
      <c r="P129" s="570"/>
      <c r="Q129" s="570"/>
      <c r="R129" s="570"/>
      <c r="S129" s="570"/>
      <c r="T129" s="570"/>
      <c r="U129" s="570"/>
      <c r="V129" s="570"/>
      <c r="W129" s="570"/>
      <c r="X129" s="570"/>
      <c r="Y129" s="570"/>
    </row>
    <row r="130" spans="2:25">
      <c r="B130" s="63" t="s">
        <v>34</v>
      </c>
      <c r="C130" s="74">
        <v>30006213</v>
      </c>
      <c r="D130" s="74">
        <v>5886779</v>
      </c>
      <c r="E130" s="74">
        <v>2048649</v>
      </c>
      <c r="F130" s="74">
        <v>4168728</v>
      </c>
      <c r="G130" s="74">
        <v>504439</v>
      </c>
      <c r="H130" s="74">
        <v>13123054</v>
      </c>
      <c r="I130" s="69">
        <v>55737862</v>
      </c>
      <c r="K130" s="681"/>
      <c r="L130" s="681"/>
      <c r="M130" s="681"/>
      <c r="P130" s="570"/>
      <c r="Q130" s="570"/>
      <c r="R130" s="570"/>
      <c r="S130" s="570"/>
      <c r="T130" s="570"/>
      <c r="U130" s="570"/>
      <c r="V130" s="570"/>
      <c r="W130" s="570"/>
      <c r="X130" s="570"/>
      <c r="Y130" s="570"/>
    </row>
    <row r="131" spans="2:25">
      <c r="B131" s="63" t="s">
        <v>620</v>
      </c>
      <c r="C131" s="74">
        <v>516836771</v>
      </c>
      <c r="D131" s="74">
        <v>28743798</v>
      </c>
      <c r="E131" s="74">
        <v>89922498</v>
      </c>
      <c r="F131" s="74">
        <v>38561492</v>
      </c>
      <c r="G131" s="74">
        <v>175013986</v>
      </c>
      <c r="H131" s="74">
        <v>26382659</v>
      </c>
      <c r="I131" s="69">
        <v>875461204</v>
      </c>
      <c r="K131" s="681"/>
      <c r="L131" s="681"/>
      <c r="M131" s="681"/>
      <c r="P131" s="570"/>
      <c r="Q131" s="570"/>
      <c r="R131" s="570"/>
      <c r="S131" s="570"/>
      <c r="T131" s="570"/>
      <c r="U131" s="570"/>
      <c r="V131" s="570"/>
      <c r="W131" s="570"/>
      <c r="X131" s="570"/>
      <c r="Y131" s="570"/>
    </row>
    <row r="132" spans="2:25">
      <c r="B132" s="63" t="s">
        <v>586</v>
      </c>
      <c r="C132" s="74">
        <v>0</v>
      </c>
      <c r="D132" s="74">
        <v>0</v>
      </c>
      <c r="E132" s="74">
        <v>0</v>
      </c>
      <c r="F132" s="74">
        <v>0</v>
      </c>
      <c r="G132" s="74">
        <v>13005665</v>
      </c>
      <c r="H132" s="74">
        <v>0</v>
      </c>
      <c r="I132" s="69">
        <v>13005665</v>
      </c>
      <c r="K132" s="681"/>
      <c r="L132" s="681"/>
      <c r="M132" s="681"/>
      <c r="P132" s="570"/>
      <c r="Q132" s="570"/>
      <c r="R132" s="570"/>
      <c r="S132" s="570"/>
      <c r="T132" s="570"/>
      <c r="U132" s="570"/>
      <c r="V132" s="570"/>
      <c r="W132" s="570"/>
      <c r="X132" s="570"/>
      <c r="Y132" s="570"/>
    </row>
    <row r="133" spans="2:25">
      <c r="B133" s="689" t="s">
        <v>16</v>
      </c>
      <c r="C133" s="74">
        <v>1109754819</v>
      </c>
      <c r="D133" s="74">
        <v>0</v>
      </c>
      <c r="E133" s="74">
        <v>313272972</v>
      </c>
      <c r="F133" s="74">
        <v>213831148</v>
      </c>
      <c r="G133" s="74">
        <v>0</v>
      </c>
      <c r="H133" s="74">
        <v>0</v>
      </c>
      <c r="I133" s="69">
        <v>1636858939</v>
      </c>
      <c r="K133" s="681"/>
      <c r="L133" s="681"/>
      <c r="M133" s="681"/>
      <c r="P133" s="570"/>
      <c r="Q133" s="570"/>
      <c r="R133" s="570"/>
      <c r="S133" s="570"/>
      <c r="T133" s="570"/>
      <c r="U133" s="570"/>
      <c r="V133" s="570"/>
      <c r="W133" s="570"/>
      <c r="X133" s="570"/>
      <c r="Y133" s="570"/>
    </row>
    <row r="134" spans="2:25">
      <c r="B134" s="63" t="s">
        <v>17</v>
      </c>
      <c r="C134" s="74">
        <v>91622172</v>
      </c>
      <c r="D134" s="74">
        <v>18527463</v>
      </c>
      <c r="E134" s="74">
        <v>4754416</v>
      </c>
      <c r="F134" s="74">
        <v>5724521</v>
      </c>
      <c r="G134" s="74">
        <v>0</v>
      </c>
      <c r="H134" s="74">
        <v>21714149</v>
      </c>
      <c r="I134" s="69">
        <v>142342721</v>
      </c>
      <c r="K134" s="681"/>
      <c r="L134" s="681"/>
      <c r="M134" s="681"/>
      <c r="P134" s="570"/>
      <c r="Q134" s="570"/>
      <c r="R134" s="570"/>
      <c r="S134" s="570"/>
      <c r="T134" s="570"/>
      <c r="U134" s="570"/>
      <c r="V134" s="570"/>
      <c r="W134" s="570"/>
      <c r="X134" s="570"/>
      <c r="Y134" s="570"/>
    </row>
    <row r="135" spans="2:25">
      <c r="B135" s="63" t="s">
        <v>1241</v>
      </c>
      <c r="C135" s="74">
        <v>0</v>
      </c>
      <c r="D135" s="74">
        <v>0</v>
      </c>
      <c r="E135" s="74">
        <v>0</v>
      </c>
      <c r="F135" s="74">
        <v>0</v>
      </c>
      <c r="G135" s="74">
        <v>0</v>
      </c>
      <c r="H135" s="74">
        <v>0</v>
      </c>
      <c r="I135" s="69">
        <v>0</v>
      </c>
      <c r="K135" s="681"/>
      <c r="L135" s="681"/>
      <c r="M135" s="681"/>
      <c r="P135" s="570"/>
      <c r="Q135" s="570"/>
      <c r="R135" s="570"/>
      <c r="S135" s="570"/>
      <c r="T135" s="570"/>
      <c r="U135" s="570"/>
      <c r="V135" s="570"/>
      <c r="W135" s="570"/>
      <c r="X135" s="570"/>
      <c r="Y135" s="570"/>
    </row>
    <row r="136" spans="2:25">
      <c r="B136" s="67" t="s">
        <v>111</v>
      </c>
      <c r="C136" s="69">
        <v>2083916099</v>
      </c>
      <c r="D136" s="69">
        <v>216956704</v>
      </c>
      <c r="E136" s="69">
        <v>430399688</v>
      </c>
      <c r="F136" s="69">
        <v>264248030</v>
      </c>
      <c r="G136" s="69">
        <v>188563025</v>
      </c>
      <c r="H136" s="69">
        <v>282329868</v>
      </c>
      <c r="I136" s="69">
        <v>3466413414</v>
      </c>
      <c r="K136" s="681"/>
      <c r="L136" s="681"/>
      <c r="M136" s="681"/>
      <c r="P136" s="570"/>
      <c r="Q136" s="570"/>
      <c r="R136" s="570"/>
      <c r="S136" s="570"/>
      <c r="T136" s="570"/>
      <c r="U136" s="570"/>
      <c r="V136" s="570"/>
      <c r="W136" s="570"/>
      <c r="X136" s="570"/>
      <c r="Y136" s="570"/>
    </row>
    <row r="137" spans="2:25" ht="5.25" customHeight="1">
      <c r="B137" s="682"/>
      <c r="C137" s="683"/>
      <c r="D137" s="683"/>
      <c r="E137" s="683"/>
      <c r="F137" s="683"/>
      <c r="G137" s="683"/>
      <c r="H137" s="683"/>
      <c r="I137" s="683"/>
      <c r="K137" s="681"/>
      <c r="L137" s="681"/>
      <c r="M137" s="681"/>
      <c r="O137" s="690"/>
      <c r="P137" s="570"/>
      <c r="Q137" s="570"/>
      <c r="R137" s="570"/>
      <c r="S137" s="570"/>
      <c r="T137" s="570"/>
      <c r="U137" s="570"/>
      <c r="V137" s="570"/>
      <c r="W137" s="570"/>
      <c r="X137" s="570"/>
      <c r="Y137" s="570"/>
    </row>
    <row r="138" spans="2:25">
      <c r="B138" s="59" t="s">
        <v>153</v>
      </c>
      <c r="C138" s="691"/>
      <c r="D138" s="691"/>
      <c r="E138" s="691"/>
      <c r="F138" s="691"/>
      <c r="G138" s="691"/>
      <c r="H138" s="691"/>
      <c r="I138" s="692"/>
      <c r="K138" s="681"/>
      <c r="L138" s="681"/>
      <c r="M138" s="681"/>
      <c r="P138" s="570"/>
      <c r="Q138" s="570"/>
      <c r="R138" s="570"/>
      <c r="S138" s="570"/>
      <c r="T138" s="570"/>
      <c r="U138" s="570"/>
      <c r="V138" s="570"/>
      <c r="W138" s="570"/>
      <c r="X138" s="570"/>
      <c r="Y138" s="570"/>
    </row>
    <row r="139" spans="2:25">
      <c r="B139" s="689" t="s">
        <v>447</v>
      </c>
      <c r="C139" s="74">
        <v>0</v>
      </c>
      <c r="D139" s="74">
        <v>0</v>
      </c>
      <c r="E139" s="74">
        <v>0</v>
      </c>
      <c r="F139" s="74">
        <v>0</v>
      </c>
      <c r="G139" s="74">
        <v>0</v>
      </c>
      <c r="H139" s="74">
        <v>245791550</v>
      </c>
      <c r="I139" s="69">
        <v>245791550</v>
      </c>
      <c r="K139" s="681"/>
      <c r="L139" s="681"/>
      <c r="M139" s="681"/>
      <c r="O139" s="690"/>
      <c r="P139" s="570"/>
      <c r="Q139" s="570"/>
      <c r="R139" s="570"/>
      <c r="S139" s="570"/>
      <c r="T139" s="570"/>
      <c r="U139" s="570"/>
      <c r="V139" s="570"/>
      <c r="W139" s="570"/>
      <c r="X139" s="570"/>
      <c r="Y139" s="570"/>
    </row>
    <row r="140" spans="2:25">
      <c r="B140" s="689" t="s">
        <v>446</v>
      </c>
      <c r="C140" s="74">
        <v>19772380</v>
      </c>
      <c r="D140" s="74">
        <v>5087672</v>
      </c>
      <c r="E140" s="74">
        <v>1211153</v>
      </c>
      <c r="F140" s="74">
        <v>2014894</v>
      </c>
      <c r="G140" s="74">
        <v>198824</v>
      </c>
      <c r="H140" s="74">
        <v>1170578</v>
      </c>
      <c r="I140" s="69">
        <v>29455501</v>
      </c>
      <c r="K140" s="681"/>
      <c r="L140" s="681"/>
      <c r="M140" s="681"/>
      <c r="O140" s="690"/>
      <c r="P140" s="570"/>
      <c r="Q140" s="570"/>
      <c r="R140" s="570"/>
      <c r="S140" s="570"/>
      <c r="T140" s="570"/>
      <c r="U140" s="570"/>
      <c r="V140" s="570"/>
      <c r="W140" s="570"/>
      <c r="X140" s="570"/>
      <c r="Y140" s="570"/>
    </row>
    <row r="141" spans="2:25">
      <c r="B141" s="63" t="s">
        <v>621</v>
      </c>
      <c r="C141" s="74">
        <v>200673</v>
      </c>
      <c r="D141" s="74">
        <v>35</v>
      </c>
      <c r="E141" s="74">
        <v>0</v>
      </c>
      <c r="F141" s="74">
        <v>0</v>
      </c>
      <c r="G141" s="74">
        <v>-62395</v>
      </c>
      <c r="H141" s="74">
        <v>0</v>
      </c>
      <c r="I141" s="69">
        <v>138313</v>
      </c>
      <c r="K141" s="681"/>
      <c r="L141" s="681"/>
      <c r="M141" s="681"/>
      <c r="O141" s="690"/>
      <c r="P141" s="570"/>
      <c r="Q141" s="570"/>
      <c r="R141" s="570"/>
      <c r="S141" s="570"/>
      <c r="T141" s="570"/>
      <c r="U141" s="570"/>
      <c r="V141" s="570"/>
      <c r="W141" s="570"/>
      <c r="X141" s="570"/>
      <c r="Y141" s="570"/>
    </row>
    <row r="142" spans="2:25">
      <c r="B142" s="689" t="s">
        <v>445</v>
      </c>
      <c r="C142" s="74">
        <v>473610</v>
      </c>
      <c r="D142" s="74">
        <v>0</v>
      </c>
      <c r="E142" s="74">
        <v>0</v>
      </c>
      <c r="F142" s="74">
        <v>0</v>
      </c>
      <c r="G142" s="74">
        <v>331029291</v>
      </c>
      <c r="H142" s="74">
        <v>0</v>
      </c>
      <c r="I142" s="69">
        <v>331502901</v>
      </c>
      <c r="K142" s="681"/>
      <c r="L142" s="681"/>
      <c r="M142" s="681"/>
      <c r="O142" s="690"/>
      <c r="P142" s="570"/>
      <c r="Q142" s="570"/>
      <c r="R142" s="570"/>
      <c r="S142" s="570"/>
      <c r="T142" s="570"/>
      <c r="U142" s="570"/>
      <c r="V142" s="570"/>
      <c r="W142" s="570"/>
      <c r="X142" s="570"/>
      <c r="Y142" s="570"/>
    </row>
    <row r="143" spans="2:25">
      <c r="B143" s="689" t="s">
        <v>448</v>
      </c>
      <c r="C143" s="74">
        <v>459922699</v>
      </c>
      <c r="D143" s="74">
        <v>2235340</v>
      </c>
      <c r="E143" s="74">
        <v>14181955</v>
      </c>
      <c r="F143" s="74">
        <v>126923577</v>
      </c>
      <c r="G143" s="74">
        <v>806868</v>
      </c>
      <c r="H143" s="74">
        <v>258166131</v>
      </c>
      <c r="I143" s="69">
        <v>862236570</v>
      </c>
      <c r="K143" s="681"/>
      <c r="L143" s="681"/>
      <c r="M143" s="681"/>
      <c r="O143" s="690"/>
      <c r="P143" s="570"/>
      <c r="Q143" s="570"/>
      <c r="R143" s="570"/>
      <c r="S143" s="570"/>
      <c r="T143" s="570"/>
      <c r="U143" s="570"/>
      <c r="V143" s="570"/>
      <c r="W143" s="570"/>
      <c r="X143" s="570"/>
      <c r="Y143" s="570"/>
    </row>
    <row r="144" spans="2:25">
      <c r="B144" s="689" t="s">
        <v>449</v>
      </c>
      <c r="C144" s="74">
        <v>1943431003</v>
      </c>
      <c r="D144" s="74">
        <v>36504633</v>
      </c>
      <c r="E144" s="74">
        <v>14423590</v>
      </c>
      <c r="F144" s="74">
        <v>5998924</v>
      </c>
      <c r="G144" s="74">
        <v>59438080</v>
      </c>
      <c r="H144" s="74">
        <v>0</v>
      </c>
      <c r="I144" s="69">
        <v>2059796230</v>
      </c>
      <c r="K144" s="693"/>
      <c r="L144" s="693"/>
      <c r="M144" s="693"/>
      <c r="O144" s="690"/>
      <c r="P144" s="570"/>
      <c r="Q144" s="570"/>
      <c r="R144" s="570"/>
      <c r="S144" s="570"/>
      <c r="T144" s="570"/>
      <c r="U144" s="570"/>
      <c r="V144" s="570"/>
      <c r="W144" s="570"/>
      <c r="X144" s="570"/>
      <c r="Y144" s="570"/>
    </row>
    <row r="145" spans="2:25">
      <c r="B145" s="689" t="s">
        <v>378</v>
      </c>
      <c r="C145" s="74">
        <v>2561441330</v>
      </c>
      <c r="D145" s="74">
        <v>502022258</v>
      </c>
      <c r="E145" s="74">
        <v>529055274</v>
      </c>
      <c r="F145" s="74">
        <v>299828244</v>
      </c>
      <c r="G145" s="74">
        <v>703762</v>
      </c>
      <c r="H145" s="74">
        <v>217684828</v>
      </c>
      <c r="I145" s="69">
        <v>4110735696</v>
      </c>
      <c r="K145" s="693"/>
      <c r="L145" s="693"/>
      <c r="M145" s="693"/>
      <c r="O145" s="690"/>
      <c r="P145" s="570"/>
      <c r="Q145" s="570"/>
      <c r="R145" s="570"/>
      <c r="S145" s="570"/>
      <c r="T145" s="570"/>
      <c r="U145" s="570"/>
      <c r="V145" s="570"/>
      <c r="W145" s="570"/>
      <c r="X145" s="570"/>
      <c r="Y145" s="570"/>
    </row>
    <row r="146" spans="2:25">
      <c r="B146" s="63" t="s">
        <v>588</v>
      </c>
      <c r="C146" s="74">
        <v>0</v>
      </c>
      <c r="D146" s="74">
        <v>3392498650</v>
      </c>
      <c r="E146" s="74">
        <v>0</v>
      </c>
      <c r="F146" s="74">
        <v>0</v>
      </c>
      <c r="G146" s="74">
        <v>0</v>
      </c>
      <c r="H146" s="74">
        <v>0</v>
      </c>
      <c r="I146" s="69">
        <v>3392498650</v>
      </c>
      <c r="K146" s="681"/>
      <c r="L146" s="681"/>
      <c r="M146" s="681"/>
      <c r="O146" s="690"/>
      <c r="P146" s="570"/>
      <c r="Q146" s="570"/>
      <c r="R146" s="570"/>
      <c r="S146" s="570"/>
      <c r="T146" s="570"/>
      <c r="U146" s="570"/>
      <c r="V146" s="570"/>
      <c r="W146" s="570"/>
      <c r="X146" s="570"/>
      <c r="Y146" s="570"/>
    </row>
    <row r="147" spans="2:25">
      <c r="B147" s="689" t="s">
        <v>6</v>
      </c>
      <c r="C147" s="74">
        <v>72845680</v>
      </c>
      <c r="D147" s="74">
        <v>13147</v>
      </c>
      <c r="E147" s="74">
        <v>0</v>
      </c>
      <c r="F147" s="74">
        <v>0</v>
      </c>
      <c r="G147" s="74">
        <v>0</v>
      </c>
      <c r="H147" s="74">
        <v>758826</v>
      </c>
      <c r="I147" s="69">
        <v>73617653</v>
      </c>
      <c r="K147" s="681"/>
      <c r="L147" s="681"/>
      <c r="M147" s="681"/>
      <c r="O147" s="690"/>
      <c r="P147" s="570"/>
      <c r="Q147" s="570"/>
      <c r="R147" s="570"/>
      <c r="S147" s="570"/>
      <c r="T147" s="570"/>
      <c r="U147" s="570"/>
      <c r="V147" s="570"/>
      <c r="W147" s="570"/>
      <c r="X147" s="570"/>
      <c r="Y147" s="570"/>
    </row>
    <row r="148" spans="2:25">
      <c r="B148" s="689" t="s">
        <v>349</v>
      </c>
      <c r="C148" s="74">
        <v>22227941</v>
      </c>
      <c r="D148" s="74">
        <v>10004450</v>
      </c>
      <c r="E148" s="74">
        <v>0</v>
      </c>
      <c r="F148" s="74">
        <v>0</v>
      </c>
      <c r="G148" s="74">
        <v>0</v>
      </c>
      <c r="H148" s="74">
        <v>337405067</v>
      </c>
      <c r="I148" s="69">
        <v>369637458</v>
      </c>
      <c r="K148" s="681"/>
      <c r="L148" s="681"/>
      <c r="M148" s="681"/>
      <c r="O148" s="690"/>
      <c r="P148" s="570"/>
      <c r="Q148" s="570"/>
      <c r="R148" s="570"/>
      <c r="S148" s="570"/>
      <c r="T148" s="570"/>
      <c r="U148" s="570"/>
      <c r="V148" s="570"/>
      <c r="W148" s="570"/>
      <c r="X148" s="570"/>
      <c r="Y148" s="570"/>
    </row>
    <row r="149" spans="2:25">
      <c r="B149" s="694" t="s">
        <v>450</v>
      </c>
      <c r="C149" s="695">
        <v>5080315316</v>
      </c>
      <c r="D149" s="695">
        <v>3948366185</v>
      </c>
      <c r="E149" s="695">
        <v>558871972</v>
      </c>
      <c r="F149" s="695">
        <v>434765639</v>
      </c>
      <c r="G149" s="695">
        <v>392114430</v>
      </c>
      <c r="H149" s="695">
        <v>1060976980</v>
      </c>
      <c r="I149" s="695">
        <v>11475410522</v>
      </c>
      <c r="K149" s="681"/>
      <c r="L149" s="681"/>
      <c r="M149" s="681"/>
      <c r="O149" s="690"/>
      <c r="P149" s="570"/>
      <c r="Q149" s="570"/>
      <c r="R149" s="570"/>
      <c r="S149" s="570"/>
      <c r="T149" s="570"/>
      <c r="U149" s="570"/>
      <c r="V149" s="570"/>
      <c r="W149" s="570"/>
      <c r="X149" s="570"/>
      <c r="Y149" s="570"/>
    </row>
    <row r="150" spans="2:25">
      <c r="B150" s="67" t="s">
        <v>154</v>
      </c>
      <c r="C150" s="695">
        <v>7164231415</v>
      </c>
      <c r="D150" s="695">
        <v>4165322889</v>
      </c>
      <c r="E150" s="695">
        <v>989271660</v>
      </c>
      <c r="F150" s="695">
        <v>699013669</v>
      </c>
      <c r="G150" s="695">
        <v>580677455</v>
      </c>
      <c r="H150" s="695">
        <v>1343306848</v>
      </c>
      <c r="I150" s="695">
        <v>14941823936</v>
      </c>
      <c r="K150" s="681"/>
      <c r="L150" s="681"/>
      <c r="M150" s="681"/>
      <c r="O150" s="690"/>
      <c r="P150" s="570"/>
      <c r="Q150" s="570"/>
      <c r="R150" s="570"/>
      <c r="S150" s="570"/>
      <c r="T150" s="570"/>
      <c r="U150" s="570"/>
      <c r="V150" s="570"/>
      <c r="W150" s="570"/>
      <c r="X150" s="570"/>
      <c r="Y150" s="570"/>
    </row>
    <row r="151" spans="2:25">
      <c r="B151" s="682"/>
      <c r="C151" s="674"/>
      <c r="D151" s="674"/>
      <c r="E151" s="674"/>
      <c r="F151" s="674"/>
      <c r="G151" s="674"/>
      <c r="H151" s="674"/>
      <c r="I151" s="674"/>
      <c r="K151" s="681"/>
      <c r="L151" s="681"/>
      <c r="M151" s="681"/>
      <c r="P151" s="570"/>
      <c r="Q151" s="570"/>
      <c r="R151" s="570"/>
      <c r="S151" s="570"/>
      <c r="T151" s="570"/>
      <c r="U151" s="570"/>
      <c r="V151" s="570"/>
      <c r="W151" s="570"/>
      <c r="X151" s="570"/>
      <c r="Y151" s="570"/>
    </row>
    <row r="152" spans="2:25">
      <c r="B152" s="682"/>
      <c r="C152" s="696"/>
      <c r="D152" s="696"/>
      <c r="E152" s="696"/>
      <c r="F152" s="696"/>
      <c r="G152" s="696"/>
      <c r="H152" s="696"/>
      <c r="I152" s="696"/>
      <c r="K152" s="681"/>
      <c r="L152" s="681"/>
      <c r="M152" s="681"/>
      <c r="P152" s="570"/>
      <c r="Q152" s="570"/>
      <c r="R152" s="570"/>
      <c r="S152" s="570"/>
      <c r="T152" s="570"/>
      <c r="U152" s="570"/>
      <c r="V152" s="570"/>
      <c r="W152" s="570"/>
      <c r="X152" s="570"/>
      <c r="Y152" s="570"/>
    </row>
    <row r="153" spans="2:25">
      <c r="B153" s="682"/>
      <c r="C153" s="674"/>
      <c r="D153" s="674"/>
      <c r="E153" s="674"/>
      <c r="F153" s="674"/>
      <c r="G153" s="674"/>
      <c r="H153" s="674"/>
      <c r="I153" s="674"/>
      <c r="K153" s="681"/>
      <c r="L153" s="681"/>
      <c r="M153" s="681"/>
      <c r="P153" s="570"/>
      <c r="Q153" s="570"/>
      <c r="R153" s="570"/>
      <c r="S153" s="570"/>
      <c r="T153" s="570"/>
      <c r="U153" s="570"/>
      <c r="V153" s="570"/>
      <c r="W153" s="570"/>
      <c r="X153" s="570"/>
      <c r="Y153" s="570"/>
    </row>
    <row r="154" spans="2:25" ht="39">
      <c r="B154" s="656" t="s">
        <v>1240</v>
      </c>
      <c r="C154" s="657" t="s">
        <v>416</v>
      </c>
      <c r="D154" s="657" t="s">
        <v>210</v>
      </c>
      <c r="E154" s="657" t="s">
        <v>245</v>
      </c>
      <c r="F154" s="657" t="s">
        <v>515</v>
      </c>
      <c r="G154" s="657" t="s">
        <v>246</v>
      </c>
      <c r="H154" s="657" t="s">
        <v>247</v>
      </c>
      <c r="I154" s="658" t="s">
        <v>248</v>
      </c>
      <c r="K154" s="681"/>
      <c r="L154" s="681"/>
      <c r="M154" s="681"/>
      <c r="P154" s="570"/>
      <c r="Q154" s="570"/>
      <c r="R154" s="570"/>
      <c r="S154" s="570"/>
      <c r="T154" s="570"/>
      <c r="U154" s="570"/>
      <c r="V154" s="570"/>
      <c r="W154" s="570"/>
      <c r="X154" s="570"/>
      <c r="Y154" s="570"/>
    </row>
    <row r="155" spans="2:25">
      <c r="B155" s="686" t="s">
        <v>604</v>
      </c>
      <c r="C155" s="661"/>
      <c r="D155" s="661"/>
      <c r="E155" s="661"/>
      <c r="F155" s="661"/>
      <c r="G155" s="661"/>
      <c r="H155" s="661"/>
      <c r="I155" s="662"/>
      <c r="K155" s="681"/>
      <c r="L155" s="681"/>
      <c r="M155" s="681"/>
      <c r="O155" s="674"/>
      <c r="P155" s="570"/>
      <c r="Q155" s="570"/>
      <c r="R155" s="570"/>
      <c r="S155" s="570"/>
      <c r="T155" s="570"/>
      <c r="U155" s="570"/>
      <c r="V155" s="570"/>
      <c r="W155" s="570"/>
      <c r="X155" s="570"/>
      <c r="Y155" s="570"/>
    </row>
    <row r="156" spans="2:25">
      <c r="B156" s="687" t="s">
        <v>152</v>
      </c>
      <c r="C156" s="665" t="s">
        <v>150</v>
      </c>
      <c r="D156" s="665" t="s">
        <v>150</v>
      </c>
      <c r="E156" s="665" t="s">
        <v>150</v>
      </c>
      <c r="F156" s="665" t="s">
        <v>150</v>
      </c>
      <c r="G156" s="665" t="s">
        <v>150</v>
      </c>
      <c r="H156" s="665" t="s">
        <v>150</v>
      </c>
      <c r="I156" s="666" t="s">
        <v>150</v>
      </c>
      <c r="K156" s="681"/>
      <c r="L156" s="681"/>
      <c r="M156" s="681"/>
      <c r="O156" s="674"/>
      <c r="P156" s="570"/>
      <c r="Q156" s="570"/>
      <c r="R156" s="570"/>
      <c r="S156" s="570"/>
      <c r="T156" s="570"/>
      <c r="U156" s="570"/>
      <c r="V156" s="570"/>
      <c r="W156" s="570"/>
      <c r="X156" s="570"/>
      <c r="Y156" s="570"/>
    </row>
    <row r="157" spans="2:25">
      <c r="B157" s="688" t="s">
        <v>582</v>
      </c>
      <c r="C157" s="697">
        <v>392736988</v>
      </c>
      <c r="D157" s="697">
        <v>59869425</v>
      </c>
      <c r="E157" s="697">
        <v>19547957</v>
      </c>
      <c r="F157" s="697">
        <v>1962141</v>
      </c>
      <c r="G157" s="697">
        <v>0</v>
      </c>
      <c r="H157" s="697">
        <v>9009073</v>
      </c>
      <c r="I157" s="645">
        <v>483125584</v>
      </c>
      <c r="K157" s="681"/>
      <c r="L157" s="681"/>
      <c r="M157" s="681"/>
      <c r="O157" s="674"/>
      <c r="P157" s="570"/>
      <c r="Q157" s="570"/>
      <c r="R157" s="570"/>
      <c r="S157" s="570"/>
      <c r="T157" s="570"/>
      <c r="U157" s="570"/>
      <c r="V157" s="570"/>
      <c r="W157" s="570"/>
      <c r="X157" s="570"/>
      <c r="Y157" s="570"/>
    </row>
    <row r="158" spans="2:25">
      <c r="B158" s="63" t="s">
        <v>71</v>
      </c>
      <c r="C158" s="65">
        <v>0</v>
      </c>
      <c r="D158" s="65">
        <v>3547398</v>
      </c>
      <c r="E158" s="65">
        <v>0</v>
      </c>
      <c r="F158" s="65">
        <v>0</v>
      </c>
      <c r="G158" s="65">
        <v>1550818</v>
      </c>
      <c r="H158" s="65">
        <v>205983238</v>
      </c>
      <c r="I158" s="645">
        <v>211081454</v>
      </c>
      <c r="K158" s="681"/>
      <c r="L158" s="681"/>
      <c r="M158" s="681"/>
      <c r="O158" s="674"/>
      <c r="P158" s="570"/>
      <c r="Q158" s="570"/>
      <c r="R158" s="570"/>
      <c r="S158" s="570"/>
      <c r="T158" s="570"/>
      <c r="U158" s="570"/>
      <c r="V158" s="570"/>
      <c r="W158" s="570"/>
      <c r="X158" s="570"/>
      <c r="Y158" s="570"/>
    </row>
    <row r="159" spans="2:25">
      <c r="B159" s="63" t="s">
        <v>34</v>
      </c>
      <c r="C159" s="65">
        <v>18274763</v>
      </c>
      <c r="D159" s="65">
        <v>1038279</v>
      </c>
      <c r="E159" s="65">
        <v>864014</v>
      </c>
      <c r="F159" s="65">
        <v>2949047</v>
      </c>
      <c r="G159" s="65">
        <v>311782</v>
      </c>
      <c r="H159" s="65">
        <v>9261025</v>
      </c>
      <c r="I159" s="645">
        <v>32698910</v>
      </c>
      <c r="K159" s="681"/>
      <c r="L159" s="681"/>
      <c r="M159" s="681"/>
      <c r="O159" s="674"/>
      <c r="P159" s="570"/>
      <c r="Q159" s="570"/>
      <c r="R159" s="570"/>
      <c r="S159" s="570"/>
      <c r="T159" s="570"/>
      <c r="U159" s="570"/>
      <c r="V159" s="570"/>
      <c r="W159" s="570"/>
      <c r="X159" s="570"/>
      <c r="Y159" s="570"/>
    </row>
    <row r="160" spans="2:25">
      <c r="B160" s="63" t="s">
        <v>620</v>
      </c>
      <c r="C160" s="65">
        <v>413192139</v>
      </c>
      <c r="D160" s="65">
        <v>32507227</v>
      </c>
      <c r="E160" s="65">
        <v>90137526</v>
      </c>
      <c r="F160" s="65">
        <v>45230482</v>
      </c>
      <c r="G160" s="65">
        <v>99963318</v>
      </c>
      <c r="H160" s="65">
        <v>20652511</v>
      </c>
      <c r="I160" s="69">
        <v>701683203</v>
      </c>
      <c r="K160" s="681"/>
      <c r="L160" s="681"/>
      <c r="M160" s="681"/>
      <c r="O160" s="674"/>
      <c r="P160" s="570"/>
      <c r="Q160" s="570"/>
      <c r="R160" s="570"/>
      <c r="S160" s="570"/>
      <c r="T160" s="570"/>
      <c r="U160" s="570"/>
      <c r="V160" s="570"/>
      <c r="W160" s="570"/>
      <c r="X160" s="570"/>
      <c r="Y160" s="570"/>
    </row>
    <row r="161" spans="2:25">
      <c r="B161" s="63" t="s">
        <v>586</v>
      </c>
      <c r="C161" s="65">
        <v>0</v>
      </c>
      <c r="D161" s="65">
        <v>0</v>
      </c>
      <c r="E161" s="65">
        <v>0</v>
      </c>
      <c r="F161" s="65">
        <v>0</v>
      </c>
      <c r="G161" s="65">
        <v>12629727</v>
      </c>
      <c r="H161" s="65">
        <v>0</v>
      </c>
      <c r="I161" s="69">
        <v>12629727</v>
      </c>
      <c r="K161" s="681"/>
      <c r="L161" s="681"/>
      <c r="M161" s="681"/>
      <c r="O161" s="674"/>
      <c r="P161" s="570"/>
      <c r="Q161" s="570"/>
      <c r="R161" s="570"/>
      <c r="S161" s="570"/>
      <c r="T161" s="570"/>
      <c r="U161" s="570"/>
      <c r="V161" s="570"/>
      <c r="W161" s="570"/>
      <c r="X161" s="570"/>
      <c r="Y161" s="570"/>
    </row>
    <row r="162" spans="2:25">
      <c r="B162" s="689" t="s">
        <v>16</v>
      </c>
      <c r="C162" s="65">
        <v>955700051</v>
      </c>
      <c r="D162" s="65">
        <v>0</v>
      </c>
      <c r="E162" s="65">
        <v>254232051</v>
      </c>
      <c r="F162" s="65">
        <v>201288807</v>
      </c>
      <c r="G162" s="65">
        <v>0</v>
      </c>
      <c r="H162" s="65">
        <v>0</v>
      </c>
      <c r="I162" s="69">
        <v>1411220909</v>
      </c>
      <c r="K162" s="681"/>
      <c r="L162" s="681"/>
      <c r="M162" s="681"/>
      <c r="O162" s="674"/>
      <c r="P162" s="570"/>
      <c r="Q162" s="570"/>
      <c r="R162" s="570"/>
      <c r="S162" s="570"/>
      <c r="T162" s="570"/>
      <c r="U162" s="570"/>
      <c r="V162" s="570"/>
      <c r="W162" s="570"/>
      <c r="X162" s="570"/>
      <c r="Y162" s="570"/>
    </row>
    <row r="163" spans="2:25">
      <c r="B163" s="63" t="s">
        <v>17</v>
      </c>
      <c r="C163" s="65">
        <v>74212183</v>
      </c>
      <c r="D163" s="65">
        <v>18451804</v>
      </c>
      <c r="E163" s="65">
        <v>4557921</v>
      </c>
      <c r="F163" s="65">
        <v>6437206</v>
      </c>
      <c r="G163" s="65">
        <v>0</v>
      </c>
      <c r="H163" s="65">
        <v>20178323</v>
      </c>
      <c r="I163" s="69">
        <v>123837437</v>
      </c>
      <c r="K163" s="681"/>
      <c r="L163" s="681"/>
      <c r="M163" s="681"/>
      <c r="O163" s="674"/>
      <c r="P163" s="570"/>
      <c r="Q163" s="570"/>
      <c r="R163" s="570"/>
      <c r="S163" s="570"/>
      <c r="T163" s="570"/>
      <c r="U163" s="570"/>
      <c r="V163" s="570"/>
      <c r="W163" s="570"/>
      <c r="X163" s="570"/>
      <c r="Y163" s="570"/>
    </row>
    <row r="164" spans="2:25">
      <c r="B164" s="63" t="s">
        <v>1241</v>
      </c>
      <c r="C164" s="65">
        <v>0</v>
      </c>
      <c r="D164" s="65">
        <v>0</v>
      </c>
      <c r="E164" s="65">
        <v>0</v>
      </c>
      <c r="F164" s="65">
        <v>0</v>
      </c>
      <c r="G164" s="65">
        <v>0</v>
      </c>
      <c r="H164" s="65">
        <v>0</v>
      </c>
      <c r="I164" s="69">
        <v>0</v>
      </c>
      <c r="K164" s="681"/>
      <c r="L164" s="681"/>
      <c r="M164" s="681"/>
      <c r="O164" s="674"/>
      <c r="P164" s="570"/>
      <c r="Q164" s="570"/>
      <c r="R164" s="570"/>
      <c r="S164" s="570"/>
      <c r="T164" s="570"/>
      <c r="U164" s="570"/>
      <c r="V164" s="570"/>
      <c r="W164" s="570"/>
      <c r="X164" s="570"/>
      <c r="Y164" s="570"/>
    </row>
    <row r="165" spans="2:25">
      <c r="B165" s="67" t="s">
        <v>111</v>
      </c>
      <c r="C165" s="69">
        <v>1854116124</v>
      </c>
      <c r="D165" s="69">
        <v>115414133</v>
      </c>
      <c r="E165" s="69">
        <v>369339469</v>
      </c>
      <c r="F165" s="69">
        <v>257867683</v>
      </c>
      <c r="G165" s="69">
        <v>114455645</v>
      </c>
      <c r="H165" s="69">
        <v>265084170</v>
      </c>
      <c r="I165" s="69">
        <v>2976277224</v>
      </c>
      <c r="K165" s="681"/>
      <c r="L165" s="681"/>
      <c r="M165" s="681"/>
      <c r="O165" s="674"/>
      <c r="P165" s="570"/>
      <c r="Q165" s="570"/>
      <c r="R165" s="570"/>
      <c r="S165" s="570"/>
      <c r="T165" s="570"/>
      <c r="U165" s="570"/>
      <c r="V165" s="570"/>
      <c r="W165" s="570"/>
      <c r="X165" s="570"/>
      <c r="Y165" s="570"/>
    </row>
    <row r="166" spans="2:25" ht="5.25" customHeight="1">
      <c r="B166" s="682"/>
      <c r="C166" s="683"/>
      <c r="D166" s="683"/>
      <c r="E166" s="683"/>
      <c r="F166" s="683"/>
      <c r="G166" s="683"/>
      <c r="H166" s="683"/>
      <c r="I166" s="683"/>
      <c r="K166" s="681"/>
      <c r="L166" s="681"/>
      <c r="M166" s="681"/>
      <c r="O166" s="674"/>
      <c r="P166" s="570"/>
      <c r="Q166" s="570"/>
      <c r="R166" s="570"/>
      <c r="S166" s="570"/>
      <c r="T166" s="570"/>
      <c r="U166" s="570"/>
      <c r="V166" s="570"/>
      <c r="W166" s="570"/>
      <c r="X166" s="570"/>
      <c r="Y166" s="570"/>
    </row>
    <row r="167" spans="2:25">
      <c r="B167" s="59" t="s">
        <v>153</v>
      </c>
      <c r="C167" s="691"/>
      <c r="D167" s="691"/>
      <c r="E167" s="691"/>
      <c r="F167" s="691"/>
      <c r="G167" s="691"/>
      <c r="H167" s="691"/>
      <c r="I167" s="692"/>
      <c r="K167" s="681"/>
      <c r="L167" s="681"/>
      <c r="M167" s="681"/>
      <c r="O167" s="674"/>
      <c r="P167" s="570"/>
      <c r="Q167" s="570"/>
      <c r="R167" s="570"/>
      <c r="S167" s="570"/>
      <c r="T167" s="570"/>
      <c r="U167" s="570"/>
      <c r="V167" s="570"/>
      <c r="W167" s="570"/>
      <c r="X167" s="570"/>
      <c r="Y167" s="570"/>
    </row>
    <row r="168" spans="2:25">
      <c r="B168" s="698" t="s">
        <v>447</v>
      </c>
      <c r="C168" s="65">
        <v>0</v>
      </c>
      <c r="D168" s="65">
        <v>0</v>
      </c>
      <c r="E168" s="65">
        <v>0</v>
      </c>
      <c r="F168" s="65">
        <v>0</v>
      </c>
      <c r="G168" s="65">
        <v>0</v>
      </c>
      <c r="H168" s="65">
        <v>230585174</v>
      </c>
      <c r="I168" s="69">
        <v>230585174</v>
      </c>
      <c r="K168" s="681"/>
      <c r="L168" s="681"/>
      <c r="M168" s="681"/>
      <c r="O168" s="674"/>
      <c r="P168" s="570"/>
      <c r="Q168" s="570"/>
      <c r="R168" s="570"/>
      <c r="S168" s="570"/>
      <c r="T168" s="570"/>
      <c r="U168" s="570"/>
      <c r="V168" s="570"/>
      <c r="W168" s="570"/>
      <c r="X168" s="570"/>
      <c r="Y168" s="570"/>
    </row>
    <row r="169" spans="2:25">
      <c r="B169" s="698" t="s">
        <v>446</v>
      </c>
      <c r="C169" s="65">
        <v>17041102</v>
      </c>
      <c r="D169" s="65">
        <v>5670701</v>
      </c>
      <c r="E169" s="65">
        <v>842050</v>
      </c>
      <c r="F169" s="65">
        <v>1996138</v>
      </c>
      <c r="G169" s="65">
        <v>107268</v>
      </c>
      <c r="H169" s="65">
        <v>821769</v>
      </c>
      <c r="I169" s="69">
        <v>26479028</v>
      </c>
      <c r="K169" s="681"/>
      <c r="L169" s="681"/>
      <c r="M169" s="681"/>
      <c r="O169" s="674"/>
      <c r="P169" s="570"/>
      <c r="Q169" s="570"/>
      <c r="R169" s="570"/>
      <c r="S169" s="570"/>
      <c r="T169" s="570"/>
      <c r="U169" s="570"/>
      <c r="V169" s="570"/>
      <c r="W169" s="570"/>
      <c r="X169" s="570"/>
      <c r="Y169" s="570"/>
    </row>
    <row r="170" spans="2:25">
      <c r="B170" s="63" t="s">
        <v>621</v>
      </c>
      <c r="C170" s="65">
        <v>45890</v>
      </c>
      <c r="D170" s="65">
        <v>2377</v>
      </c>
      <c r="E170" s="65">
        <v>0</v>
      </c>
      <c r="F170" s="65">
        <v>0</v>
      </c>
      <c r="G170" s="65">
        <v>108332</v>
      </c>
      <c r="H170" s="65">
        <v>0</v>
      </c>
      <c r="I170" s="69">
        <v>156599</v>
      </c>
      <c r="K170" s="681"/>
      <c r="L170" s="681"/>
      <c r="M170" s="681"/>
      <c r="O170" s="674"/>
      <c r="P170" s="570"/>
      <c r="Q170" s="570"/>
      <c r="R170" s="570"/>
      <c r="S170" s="570"/>
      <c r="T170" s="570"/>
      <c r="U170" s="570"/>
      <c r="V170" s="570"/>
      <c r="W170" s="570"/>
      <c r="X170" s="570"/>
      <c r="Y170" s="570"/>
    </row>
    <row r="171" spans="2:25">
      <c r="B171" s="698" t="s">
        <v>445</v>
      </c>
      <c r="C171" s="65">
        <v>1497560</v>
      </c>
      <c r="D171" s="65">
        <v>0</v>
      </c>
      <c r="E171" s="65">
        <v>0</v>
      </c>
      <c r="F171" s="65">
        <v>0</v>
      </c>
      <c r="G171" s="65">
        <v>333159443</v>
      </c>
      <c r="H171" s="65">
        <v>0</v>
      </c>
      <c r="I171" s="69">
        <v>334657003</v>
      </c>
      <c r="K171" s="681"/>
      <c r="L171" s="681"/>
      <c r="M171" s="681"/>
      <c r="O171" s="674"/>
      <c r="P171" s="570"/>
      <c r="Q171" s="570"/>
      <c r="R171" s="570"/>
      <c r="S171" s="570"/>
      <c r="T171" s="570"/>
      <c r="U171" s="570"/>
      <c r="V171" s="570"/>
      <c r="W171" s="570"/>
      <c r="X171" s="570"/>
      <c r="Y171" s="570"/>
    </row>
    <row r="172" spans="2:25">
      <c r="B172" s="698" t="s">
        <v>448</v>
      </c>
      <c r="C172" s="65">
        <v>410132086</v>
      </c>
      <c r="D172" s="65">
        <v>2032648</v>
      </c>
      <c r="E172" s="65">
        <v>11807572</v>
      </c>
      <c r="F172" s="65">
        <v>126594346</v>
      </c>
      <c r="G172" s="65">
        <v>543656</v>
      </c>
      <c r="H172" s="65">
        <v>222893635</v>
      </c>
      <c r="I172" s="69">
        <v>774003943</v>
      </c>
      <c r="K172" s="674"/>
      <c r="L172" s="674"/>
      <c r="M172" s="674"/>
      <c r="N172" s="674"/>
      <c r="O172" s="674"/>
      <c r="P172" s="570"/>
      <c r="Q172" s="570"/>
      <c r="R172" s="570"/>
      <c r="S172" s="570"/>
      <c r="T172" s="570"/>
      <c r="U172" s="570"/>
      <c r="V172" s="570"/>
      <c r="W172" s="570"/>
      <c r="X172" s="570"/>
      <c r="Y172" s="570"/>
    </row>
    <row r="173" spans="2:25">
      <c r="B173" s="698" t="s">
        <v>449</v>
      </c>
      <c r="C173" s="65">
        <v>1770500305</v>
      </c>
      <c r="D173" s="74">
        <v>33311578</v>
      </c>
      <c r="E173" s="74">
        <v>9096160</v>
      </c>
      <c r="F173" s="74">
        <v>5998924</v>
      </c>
      <c r="G173" s="65">
        <v>54683034</v>
      </c>
      <c r="H173" s="65">
        <v>0</v>
      </c>
      <c r="I173" s="69">
        <v>1873590001</v>
      </c>
      <c r="K173" s="681"/>
      <c r="L173" s="681"/>
      <c r="M173" s="681"/>
      <c r="O173" s="674"/>
      <c r="P173" s="570"/>
      <c r="Q173" s="570"/>
      <c r="R173" s="570"/>
      <c r="S173" s="570"/>
      <c r="T173" s="570"/>
      <c r="U173" s="570"/>
      <c r="V173" s="570"/>
      <c r="W173" s="570"/>
      <c r="X173" s="570"/>
      <c r="Y173" s="570"/>
    </row>
    <row r="174" spans="2:25">
      <c r="B174" s="698" t="s">
        <v>378</v>
      </c>
      <c r="C174" s="65">
        <v>2333007743</v>
      </c>
      <c r="D174" s="65">
        <v>471359419</v>
      </c>
      <c r="E174" s="65">
        <v>437583212</v>
      </c>
      <c r="F174" s="65">
        <v>314764712</v>
      </c>
      <c r="G174" s="65">
        <v>282150</v>
      </c>
      <c r="H174" s="65">
        <v>186125483</v>
      </c>
      <c r="I174" s="69">
        <v>3743122719</v>
      </c>
      <c r="K174" s="681"/>
      <c r="L174" s="681"/>
      <c r="M174" s="681"/>
      <c r="O174" s="674"/>
      <c r="P174" s="570"/>
      <c r="Q174" s="570"/>
      <c r="R174" s="570"/>
      <c r="S174" s="570"/>
      <c r="T174" s="570"/>
      <c r="U174" s="570"/>
      <c r="V174" s="570"/>
      <c r="W174" s="570"/>
      <c r="X174" s="570"/>
      <c r="Y174" s="570"/>
    </row>
    <row r="175" spans="2:25">
      <c r="B175" s="63" t="s">
        <v>588</v>
      </c>
      <c r="C175" s="65">
        <v>0</v>
      </c>
      <c r="D175" s="65">
        <v>3188927576</v>
      </c>
      <c r="E175" s="65">
        <v>0</v>
      </c>
      <c r="F175" s="65">
        <v>0</v>
      </c>
      <c r="G175" s="65">
        <v>0</v>
      </c>
      <c r="H175" s="65">
        <v>0</v>
      </c>
      <c r="I175" s="69">
        <v>3188927576</v>
      </c>
      <c r="K175" s="681"/>
      <c r="L175" s="681"/>
      <c r="M175" s="681"/>
      <c r="O175" s="674"/>
      <c r="P175" s="570"/>
      <c r="Q175" s="570"/>
      <c r="R175" s="570"/>
      <c r="S175" s="570"/>
      <c r="T175" s="570"/>
      <c r="U175" s="570"/>
      <c r="V175" s="570"/>
      <c r="W175" s="570"/>
      <c r="X175" s="570"/>
      <c r="Y175" s="570"/>
    </row>
    <row r="176" spans="2:25">
      <c r="B176" s="698" t="s">
        <v>6</v>
      </c>
      <c r="C176" s="65">
        <v>67872904</v>
      </c>
      <c r="D176" s="65">
        <v>15194</v>
      </c>
      <c r="E176" s="65">
        <v>0</v>
      </c>
      <c r="F176" s="65">
        <v>0</v>
      </c>
      <c r="G176" s="65">
        <v>0</v>
      </c>
      <c r="H176" s="65">
        <v>884684</v>
      </c>
      <c r="I176" s="69">
        <v>68772782</v>
      </c>
      <c r="K176" s="681"/>
      <c r="L176" s="681"/>
      <c r="M176" s="681"/>
      <c r="O176" s="674"/>
      <c r="P176" s="570"/>
      <c r="Q176" s="570"/>
      <c r="R176" s="570"/>
      <c r="S176" s="570"/>
      <c r="T176" s="570"/>
      <c r="U176" s="570"/>
      <c r="V176" s="570"/>
      <c r="W176" s="570"/>
      <c r="X176" s="570"/>
      <c r="Y176" s="570"/>
    </row>
    <row r="177" spans="2:25">
      <c r="B177" s="698" t="s">
        <v>349</v>
      </c>
      <c r="C177" s="65">
        <v>21229939</v>
      </c>
      <c r="D177" s="65">
        <v>9210907</v>
      </c>
      <c r="E177" s="65">
        <v>0</v>
      </c>
      <c r="F177" s="65">
        <v>0</v>
      </c>
      <c r="G177" s="65">
        <v>0</v>
      </c>
      <c r="H177" s="65">
        <v>326109634</v>
      </c>
      <c r="I177" s="69">
        <v>356550480</v>
      </c>
      <c r="K177" s="681"/>
      <c r="L177" s="681"/>
      <c r="M177" s="681"/>
      <c r="O177" s="674"/>
      <c r="P177" s="570"/>
      <c r="Q177" s="570"/>
      <c r="R177" s="570"/>
      <c r="S177" s="570"/>
      <c r="T177" s="570"/>
      <c r="U177" s="570"/>
      <c r="V177" s="570"/>
      <c r="W177" s="570"/>
      <c r="X177" s="570"/>
      <c r="Y177" s="570"/>
    </row>
    <row r="178" spans="2:25">
      <c r="B178" s="694" t="s">
        <v>450</v>
      </c>
      <c r="C178" s="695">
        <v>4621327529</v>
      </c>
      <c r="D178" s="695">
        <v>3710530400</v>
      </c>
      <c r="E178" s="695">
        <v>459328994</v>
      </c>
      <c r="F178" s="695">
        <v>449354120</v>
      </c>
      <c r="G178" s="695">
        <v>388883883</v>
      </c>
      <c r="H178" s="695">
        <v>967420379</v>
      </c>
      <c r="I178" s="695">
        <v>10596845305</v>
      </c>
      <c r="K178" s="681"/>
      <c r="L178" s="681"/>
      <c r="M178" s="681"/>
      <c r="O178" s="690"/>
      <c r="P178" s="570"/>
      <c r="Q178" s="570"/>
      <c r="R178" s="570"/>
      <c r="S178" s="570"/>
      <c r="T178" s="570"/>
      <c r="U178" s="570"/>
      <c r="V178" s="570"/>
      <c r="W178" s="570"/>
      <c r="X178" s="570"/>
      <c r="Y178" s="570"/>
    </row>
    <row r="179" spans="2:25">
      <c r="B179" s="67" t="s">
        <v>154</v>
      </c>
      <c r="C179" s="695">
        <v>6475443653</v>
      </c>
      <c r="D179" s="695">
        <v>3825944533</v>
      </c>
      <c r="E179" s="695">
        <v>828668463</v>
      </c>
      <c r="F179" s="695">
        <v>707221803</v>
      </c>
      <c r="G179" s="695">
        <v>503339528</v>
      </c>
      <c r="H179" s="695">
        <v>1232504549</v>
      </c>
      <c r="I179" s="695">
        <v>13573122529</v>
      </c>
      <c r="K179" s="681"/>
      <c r="L179" s="681"/>
      <c r="M179" s="681"/>
      <c r="P179" s="570"/>
      <c r="Q179" s="570"/>
      <c r="R179" s="570"/>
      <c r="S179" s="570"/>
      <c r="T179" s="570"/>
      <c r="U179" s="570"/>
      <c r="V179" s="570"/>
      <c r="W179" s="570"/>
      <c r="X179" s="570"/>
      <c r="Y179" s="570"/>
    </row>
    <row r="180" spans="2:25">
      <c r="K180" s="681"/>
      <c r="L180" s="681"/>
      <c r="M180" s="681"/>
      <c r="P180" s="570"/>
      <c r="Q180" s="570"/>
      <c r="R180" s="570"/>
      <c r="S180" s="570"/>
      <c r="T180" s="570"/>
      <c r="U180" s="570"/>
      <c r="V180" s="570"/>
      <c r="W180" s="570"/>
      <c r="X180" s="570"/>
      <c r="Y180" s="570"/>
    </row>
    <row r="181" spans="2:25" ht="39">
      <c r="B181" s="656" t="s">
        <v>244</v>
      </c>
      <c r="C181" s="657" t="s">
        <v>416</v>
      </c>
      <c r="D181" s="657" t="s">
        <v>210</v>
      </c>
      <c r="E181" s="657" t="s">
        <v>245</v>
      </c>
      <c r="F181" s="657" t="s">
        <v>515</v>
      </c>
      <c r="G181" s="657" t="s">
        <v>246</v>
      </c>
      <c r="H181" s="657" t="s">
        <v>247</v>
      </c>
      <c r="I181" s="658" t="s">
        <v>248</v>
      </c>
      <c r="K181" s="681"/>
      <c r="L181" s="681"/>
      <c r="M181" s="681"/>
      <c r="P181" s="570"/>
      <c r="Q181" s="570"/>
      <c r="R181" s="570"/>
      <c r="S181" s="570"/>
      <c r="T181" s="570"/>
      <c r="U181" s="570"/>
      <c r="V181" s="570"/>
      <c r="W181" s="570"/>
      <c r="X181" s="570"/>
      <c r="Y181" s="570"/>
    </row>
    <row r="182" spans="2:25">
      <c r="B182" s="1040" t="s">
        <v>605</v>
      </c>
      <c r="C182" s="661"/>
      <c r="D182" s="661"/>
      <c r="E182" s="661"/>
      <c r="F182" s="661"/>
      <c r="G182" s="661"/>
      <c r="H182" s="661"/>
      <c r="I182" s="662"/>
      <c r="K182" s="681"/>
      <c r="L182" s="681"/>
      <c r="M182" s="681"/>
      <c r="P182" s="570"/>
      <c r="Q182" s="570"/>
      <c r="R182" s="570"/>
      <c r="S182" s="570"/>
      <c r="T182" s="570"/>
      <c r="U182" s="570"/>
      <c r="V182" s="570"/>
      <c r="W182" s="570"/>
      <c r="X182" s="570"/>
      <c r="Y182" s="570"/>
    </row>
    <row r="183" spans="2:25">
      <c r="B183" s="1041"/>
      <c r="C183" s="665" t="s">
        <v>150</v>
      </c>
      <c r="D183" s="665" t="s">
        <v>150</v>
      </c>
      <c r="E183" s="665" t="s">
        <v>150</v>
      </c>
      <c r="F183" s="665" t="s">
        <v>150</v>
      </c>
      <c r="G183" s="665" t="s">
        <v>150</v>
      </c>
      <c r="H183" s="665" t="s">
        <v>150</v>
      </c>
      <c r="I183" s="666" t="s">
        <v>150</v>
      </c>
      <c r="K183" s="681"/>
      <c r="L183" s="681"/>
      <c r="M183" s="681"/>
      <c r="P183" s="570"/>
      <c r="Q183" s="570"/>
      <c r="R183" s="570"/>
      <c r="S183" s="570"/>
      <c r="T183" s="570"/>
      <c r="U183" s="570"/>
      <c r="V183" s="570"/>
      <c r="W183" s="570"/>
      <c r="X183" s="570"/>
      <c r="Y183" s="570"/>
    </row>
    <row r="184" spans="2:25">
      <c r="B184" s="689" t="s">
        <v>1321</v>
      </c>
      <c r="C184" s="65">
        <v>2036018858</v>
      </c>
      <c r="D184" s="65">
        <v>34390154</v>
      </c>
      <c r="E184" s="65">
        <v>364293012</v>
      </c>
      <c r="F184" s="65">
        <v>247060962</v>
      </c>
      <c r="G184" s="65">
        <v>62820081</v>
      </c>
      <c r="H184" s="65">
        <v>122392390</v>
      </c>
      <c r="I184" s="69">
        <v>2866975457</v>
      </c>
      <c r="K184" s="681"/>
      <c r="L184" s="681"/>
      <c r="M184" s="681"/>
      <c r="P184" s="570"/>
      <c r="Q184" s="570"/>
      <c r="R184" s="570"/>
      <c r="S184" s="570"/>
      <c r="T184" s="570"/>
      <c r="U184" s="570"/>
      <c r="V184" s="570"/>
      <c r="W184" s="570"/>
      <c r="X184" s="570"/>
      <c r="Y184" s="570"/>
    </row>
    <row r="185" spans="2:25">
      <c r="B185" s="689" t="s">
        <v>1171</v>
      </c>
      <c r="C185" s="65">
        <v>1895645840</v>
      </c>
      <c r="D185" s="65">
        <v>25601576</v>
      </c>
      <c r="E185" s="65">
        <v>314721887</v>
      </c>
      <c r="F185" s="65">
        <v>242107215</v>
      </c>
      <c r="G185" s="65">
        <v>43801393</v>
      </c>
      <c r="H185" s="65">
        <v>131702571</v>
      </c>
      <c r="I185" s="69">
        <v>2653580482</v>
      </c>
      <c r="K185" s="681"/>
      <c r="L185" s="681"/>
      <c r="M185" s="681"/>
      <c r="P185" s="570"/>
      <c r="Q185" s="570"/>
      <c r="R185" s="570"/>
      <c r="S185" s="570"/>
      <c r="T185" s="570"/>
      <c r="U185" s="570"/>
      <c r="V185" s="570"/>
      <c r="W185" s="570"/>
      <c r="X185" s="570"/>
      <c r="Y185" s="570"/>
    </row>
    <row r="186" spans="2:25">
      <c r="C186" s="674"/>
      <c r="D186" s="674"/>
      <c r="E186" s="674"/>
      <c r="F186" s="674"/>
      <c r="G186" s="674"/>
      <c r="H186" s="674"/>
      <c r="I186" s="674"/>
      <c r="K186" s="681"/>
      <c r="L186" s="681"/>
      <c r="M186" s="681"/>
      <c r="P186" s="570"/>
      <c r="Q186" s="570"/>
      <c r="R186" s="570"/>
      <c r="S186" s="570"/>
      <c r="T186" s="570"/>
      <c r="U186" s="570"/>
      <c r="V186" s="570"/>
      <c r="W186" s="570"/>
      <c r="X186" s="570"/>
      <c r="Y186" s="570"/>
    </row>
    <row r="187" spans="2:25" ht="4.5" customHeight="1">
      <c r="K187" s="681"/>
      <c r="L187" s="681"/>
      <c r="M187" s="681"/>
      <c r="P187" s="570"/>
      <c r="Q187" s="570"/>
      <c r="R187" s="570"/>
      <c r="S187" s="570"/>
      <c r="T187" s="570"/>
      <c r="U187" s="570"/>
      <c r="V187" s="570"/>
      <c r="W187" s="570"/>
      <c r="X187" s="570"/>
      <c r="Y187" s="570"/>
    </row>
    <row r="188" spans="2:25" ht="39">
      <c r="B188" s="699" t="s">
        <v>517</v>
      </c>
      <c r="C188" s="700" t="s">
        <v>249</v>
      </c>
      <c r="D188" s="700" t="s">
        <v>250</v>
      </c>
      <c r="E188" s="700" t="s">
        <v>252</v>
      </c>
      <c r="F188" s="700" t="s">
        <v>465</v>
      </c>
      <c r="G188" s="700" t="s">
        <v>253</v>
      </c>
      <c r="H188" s="700" t="s">
        <v>1065</v>
      </c>
      <c r="I188" s="700" t="s">
        <v>1162</v>
      </c>
      <c r="J188" s="1100" t="s">
        <v>248</v>
      </c>
      <c r="K188" s="681"/>
      <c r="L188" s="681"/>
      <c r="M188" s="681"/>
      <c r="P188" s="570"/>
      <c r="Q188" s="570"/>
      <c r="R188" s="570"/>
      <c r="S188" s="570"/>
      <c r="T188" s="570"/>
      <c r="U188" s="570"/>
      <c r="V188" s="570"/>
      <c r="W188" s="570"/>
      <c r="X188" s="570"/>
      <c r="Y188" s="570"/>
    </row>
    <row r="189" spans="2:25">
      <c r="B189" s="702" t="s">
        <v>1318</v>
      </c>
      <c r="C189" s="703" t="s">
        <v>150</v>
      </c>
      <c r="D189" s="703" t="s">
        <v>150</v>
      </c>
      <c r="E189" s="703" t="s">
        <v>150</v>
      </c>
      <c r="F189" s="703" t="s">
        <v>150</v>
      </c>
      <c r="G189" s="703" t="s">
        <v>150</v>
      </c>
      <c r="H189" s="703" t="s">
        <v>150</v>
      </c>
      <c r="I189" s="703" t="s">
        <v>150</v>
      </c>
      <c r="J189" s="1101" t="s">
        <v>150</v>
      </c>
      <c r="K189" s="681"/>
      <c r="L189" s="681"/>
      <c r="M189" s="681"/>
      <c r="P189" s="570"/>
      <c r="Q189" s="570"/>
      <c r="R189" s="570"/>
      <c r="S189" s="570"/>
      <c r="T189" s="570"/>
      <c r="U189" s="570"/>
      <c r="V189" s="570"/>
      <c r="W189" s="570"/>
      <c r="X189" s="570"/>
      <c r="Y189" s="570"/>
    </row>
    <row r="190" spans="2:25" ht="12.75" customHeight="1">
      <c r="B190" s="705" t="s">
        <v>518</v>
      </c>
      <c r="C190" s="65">
        <v>6365715949</v>
      </c>
      <c r="D190" s="65">
        <v>1944149315</v>
      </c>
      <c r="E190" s="65">
        <v>1451154840</v>
      </c>
      <c r="F190" s="65">
        <v>1647037711</v>
      </c>
      <c r="G190" s="65">
        <v>1612268904</v>
      </c>
      <c r="H190" s="65">
        <v>1825775786</v>
      </c>
      <c r="I190" s="65">
        <v>95721431</v>
      </c>
      <c r="J190" s="1102">
        <v>14941823936</v>
      </c>
      <c r="K190" s="681"/>
      <c r="L190" s="681"/>
      <c r="M190" s="681"/>
      <c r="P190" s="570"/>
      <c r="Q190" s="570"/>
      <c r="R190" s="570"/>
      <c r="S190" s="570"/>
      <c r="T190" s="570"/>
      <c r="U190" s="570"/>
      <c r="V190" s="570"/>
      <c r="W190" s="570"/>
      <c r="X190" s="570"/>
      <c r="Y190" s="570"/>
    </row>
    <row r="191" spans="2:25" ht="12.75" customHeight="1">
      <c r="B191" s="705" t="s">
        <v>519</v>
      </c>
      <c r="C191" s="65">
        <v>6537733266</v>
      </c>
      <c r="D191" s="65">
        <v>822949369</v>
      </c>
      <c r="E191" s="65">
        <v>764274024</v>
      </c>
      <c r="F191" s="65">
        <v>456216219</v>
      </c>
      <c r="G191" s="65">
        <v>308282573</v>
      </c>
      <c r="H191" s="65">
        <v>1082321614</v>
      </c>
      <c r="I191" s="65">
        <v>8966700</v>
      </c>
      <c r="J191" s="1102">
        <v>9980743765</v>
      </c>
      <c r="K191" s="706"/>
      <c r="L191" s="681"/>
      <c r="M191" s="681"/>
      <c r="P191" s="570"/>
      <c r="Q191" s="570"/>
      <c r="R191" s="570"/>
      <c r="S191" s="570"/>
      <c r="T191" s="570"/>
      <c r="U191" s="570"/>
      <c r="V191" s="570"/>
      <c r="W191" s="570"/>
      <c r="X191" s="570"/>
      <c r="Y191" s="570"/>
    </row>
    <row r="192" spans="2:25" ht="12.75" customHeight="1">
      <c r="B192" s="705" t="s">
        <v>304</v>
      </c>
      <c r="C192" s="65">
        <v>789699831</v>
      </c>
      <c r="D192" s="65">
        <v>1211418445</v>
      </c>
      <c r="E192" s="65">
        <v>677305125</v>
      </c>
      <c r="F192" s="65">
        <v>992238027</v>
      </c>
      <c r="G192" s="65">
        <v>1173510773</v>
      </c>
      <c r="H192" s="65">
        <v>64913390</v>
      </c>
      <c r="I192" s="65">
        <v>51994580</v>
      </c>
      <c r="J192" s="1102">
        <v>4961080171</v>
      </c>
      <c r="K192" s="706"/>
      <c r="L192" s="706"/>
      <c r="M192" s="681"/>
      <c r="P192" s="570"/>
      <c r="Q192" s="570"/>
      <c r="R192" s="570"/>
      <c r="S192" s="570"/>
      <c r="T192" s="570"/>
      <c r="U192" s="570"/>
      <c r="V192" s="570"/>
      <c r="W192" s="570"/>
      <c r="X192" s="570"/>
      <c r="Y192" s="570"/>
    </row>
    <row r="193" spans="2:25" ht="12.75" customHeight="1">
      <c r="B193" s="705" t="s">
        <v>612</v>
      </c>
      <c r="C193" s="65">
        <v>-961717148</v>
      </c>
      <c r="D193" s="65">
        <v>-90218499</v>
      </c>
      <c r="E193" s="65">
        <v>9575691</v>
      </c>
      <c r="F193" s="65">
        <v>198583465</v>
      </c>
      <c r="G193" s="65">
        <v>130475558</v>
      </c>
      <c r="H193" s="65">
        <v>678540782</v>
      </c>
      <c r="I193" s="65">
        <v>34760151</v>
      </c>
      <c r="J193" s="1102">
        <v>0</v>
      </c>
      <c r="K193" s="706"/>
      <c r="L193" s="681"/>
      <c r="M193" s="681"/>
      <c r="P193" s="570"/>
      <c r="Q193" s="570"/>
      <c r="R193" s="570"/>
      <c r="S193" s="570"/>
      <c r="T193" s="570"/>
      <c r="U193" s="570"/>
      <c r="V193" s="570"/>
      <c r="W193" s="570"/>
      <c r="X193" s="570"/>
      <c r="Y193" s="570"/>
    </row>
    <row r="194" spans="2:25" ht="12.75" customHeight="1">
      <c r="B194" s="705" t="s">
        <v>607</v>
      </c>
      <c r="C194" s="65">
        <v>-172017317</v>
      </c>
      <c r="D194" s="65">
        <v>1121199946</v>
      </c>
      <c r="E194" s="65">
        <v>686880816</v>
      </c>
      <c r="F194" s="65">
        <v>1190821492</v>
      </c>
      <c r="G194" s="65">
        <v>1303986331</v>
      </c>
      <c r="H194" s="65">
        <v>743454172</v>
      </c>
      <c r="I194" s="65">
        <v>86754731</v>
      </c>
      <c r="J194" s="1102">
        <v>4961080171</v>
      </c>
      <c r="K194" s="681"/>
      <c r="L194" s="681"/>
      <c r="M194" s="681"/>
      <c r="P194" s="570"/>
      <c r="Q194" s="570"/>
      <c r="R194" s="570"/>
      <c r="S194" s="570"/>
      <c r="T194" s="570"/>
      <c r="U194" s="570"/>
      <c r="V194" s="570"/>
      <c r="W194" s="570"/>
      <c r="X194" s="570"/>
      <c r="Y194" s="570"/>
    </row>
    <row r="195" spans="2:25" ht="12.75" customHeight="1">
      <c r="B195" s="705" t="s">
        <v>613</v>
      </c>
      <c r="C195" s="707">
        <v>0.15917901017125086</v>
      </c>
      <c r="D195" s="707">
        <v>0.24418441211277897</v>
      </c>
      <c r="E195" s="707">
        <v>0.13652372097495782</v>
      </c>
      <c r="F195" s="707">
        <v>0.20000443306684068</v>
      </c>
      <c r="G195" s="707">
        <v>0.2365434003384502</v>
      </c>
      <c r="H195" s="707">
        <v>1.3084527514683454E-2</v>
      </c>
      <c r="I195" s="707">
        <v>1.0480495821038003E-2</v>
      </c>
      <c r="J195" s="1103">
        <v>1</v>
      </c>
      <c r="K195" s="706"/>
      <c r="L195" s="681"/>
      <c r="M195" s="681"/>
      <c r="P195" s="570"/>
      <c r="Q195" s="570"/>
      <c r="R195" s="570"/>
      <c r="S195" s="570"/>
      <c r="T195" s="570"/>
      <c r="U195" s="570"/>
      <c r="V195" s="570"/>
      <c r="W195" s="570"/>
      <c r="X195" s="570"/>
      <c r="Y195" s="570"/>
    </row>
    <row r="196" spans="2:25" ht="12.75" customHeight="1">
      <c r="B196" s="705" t="s">
        <v>611</v>
      </c>
      <c r="C196" s="707">
        <v>-3.4673359645652865E-2</v>
      </c>
      <c r="D196" s="707">
        <v>0.22599915892389233</v>
      </c>
      <c r="E196" s="707">
        <v>0.13845388349399443</v>
      </c>
      <c r="F196" s="707">
        <v>0.24003270476477048</v>
      </c>
      <c r="G196" s="707">
        <v>0.26284322890455464</v>
      </c>
      <c r="H196" s="707">
        <v>0.14985731864319835</v>
      </c>
      <c r="I196" s="707">
        <v>1.7487064915242628E-2</v>
      </c>
      <c r="J196" s="1103">
        <v>1</v>
      </c>
      <c r="K196" s="681"/>
      <c r="L196" s="681"/>
      <c r="M196" s="681"/>
      <c r="P196" s="570"/>
      <c r="Q196" s="570"/>
      <c r="R196" s="570"/>
      <c r="S196" s="570"/>
      <c r="T196" s="570"/>
      <c r="U196" s="570"/>
      <c r="V196" s="570"/>
      <c r="W196" s="570"/>
      <c r="X196" s="570"/>
      <c r="Y196" s="570"/>
    </row>
    <row r="197" spans="2:25" ht="6" customHeight="1">
      <c r="K197" s="681"/>
      <c r="L197" s="681"/>
      <c r="M197" s="681"/>
      <c r="P197" s="570"/>
      <c r="Q197" s="570"/>
      <c r="R197" s="570"/>
      <c r="S197" s="570"/>
      <c r="T197" s="570"/>
      <c r="U197" s="570"/>
      <c r="V197" s="570"/>
      <c r="W197" s="570"/>
      <c r="X197" s="570"/>
      <c r="Y197" s="570"/>
    </row>
    <row r="198" spans="2:25" ht="39">
      <c r="B198" s="699" t="s">
        <v>517</v>
      </c>
      <c r="C198" s="700" t="s">
        <v>249</v>
      </c>
      <c r="D198" s="700" t="s">
        <v>250</v>
      </c>
      <c r="E198" s="700" t="s">
        <v>252</v>
      </c>
      <c r="F198" s="700" t="s">
        <v>465</v>
      </c>
      <c r="G198" s="700" t="s">
        <v>253</v>
      </c>
      <c r="H198" s="700" t="s">
        <v>1065</v>
      </c>
      <c r="I198" s="700" t="s">
        <v>1162</v>
      </c>
      <c r="J198" s="1100" t="s">
        <v>248</v>
      </c>
      <c r="K198" s="681"/>
      <c r="L198" s="681"/>
      <c r="M198" s="681"/>
      <c r="P198" s="570"/>
      <c r="Q198" s="570"/>
      <c r="R198" s="570"/>
      <c r="S198" s="570"/>
      <c r="T198" s="570"/>
      <c r="U198" s="570"/>
      <c r="V198" s="570"/>
      <c r="W198" s="570"/>
      <c r="X198" s="570"/>
      <c r="Y198" s="570"/>
    </row>
    <row r="199" spans="2:25">
      <c r="B199" s="702" t="s">
        <v>1239</v>
      </c>
      <c r="C199" s="703" t="s">
        <v>150</v>
      </c>
      <c r="D199" s="703" t="s">
        <v>150</v>
      </c>
      <c r="E199" s="703" t="s">
        <v>150</v>
      </c>
      <c r="F199" s="703" t="s">
        <v>150</v>
      </c>
      <c r="G199" s="703" t="s">
        <v>150</v>
      </c>
      <c r="H199" s="703" t="s">
        <v>150</v>
      </c>
      <c r="I199" s="703" t="s">
        <v>150</v>
      </c>
      <c r="J199" s="1101" t="s">
        <v>150</v>
      </c>
      <c r="K199" s="681"/>
      <c r="L199" s="681"/>
      <c r="M199" s="681"/>
      <c r="P199" s="570"/>
      <c r="Q199" s="570"/>
      <c r="R199" s="570"/>
      <c r="S199" s="570"/>
      <c r="T199" s="570"/>
      <c r="U199" s="570"/>
      <c r="V199" s="570"/>
      <c r="W199" s="570"/>
      <c r="X199" s="570"/>
      <c r="Y199" s="570"/>
    </row>
    <row r="200" spans="2:25" ht="12.75" customHeight="1">
      <c r="B200" s="705" t="s">
        <v>518</v>
      </c>
      <c r="C200" s="65">
        <v>6254906558</v>
      </c>
      <c r="D200" s="65">
        <v>1258289246</v>
      </c>
      <c r="E200" s="65">
        <v>1395716030</v>
      </c>
      <c r="F200" s="65">
        <v>1477806253</v>
      </c>
      <c r="G200" s="65">
        <v>1472537784</v>
      </c>
      <c r="H200" s="65">
        <v>1642907569</v>
      </c>
      <c r="I200" s="65">
        <v>70959089</v>
      </c>
      <c r="J200" s="1102">
        <v>13573122529</v>
      </c>
      <c r="K200" s="681"/>
      <c r="L200" s="681"/>
      <c r="M200" s="681"/>
      <c r="P200" s="570"/>
      <c r="Q200" s="570"/>
      <c r="R200" s="570"/>
      <c r="S200" s="570"/>
      <c r="T200" s="570"/>
      <c r="U200" s="570"/>
      <c r="V200" s="570"/>
      <c r="W200" s="570"/>
      <c r="X200" s="570"/>
      <c r="Y200" s="570"/>
    </row>
    <row r="201" spans="2:25" ht="12.75" customHeight="1">
      <c r="B201" s="705" t="s">
        <v>519</v>
      </c>
      <c r="C201" s="65">
        <v>6045595615</v>
      </c>
      <c r="D201" s="65">
        <v>529864332</v>
      </c>
      <c r="E201" s="65">
        <v>1033969438</v>
      </c>
      <c r="F201" s="65">
        <v>424121152</v>
      </c>
      <c r="G201" s="65">
        <v>267824189</v>
      </c>
      <c r="H201" s="65">
        <v>986441187</v>
      </c>
      <c r="I201" s="65">
        <v>7678854</v>
      </c>
      <c r="J201" s="1102">
        <v>9295494767</v>
      </c>
      <c r="K201" s="681"/>
      <c r="L201" s="681"/>
      <c r="M201" s="681"/>
      <c r="P201" s="570"/>
      <c r="Q201" s="570"/>
      <c r="R201" s="570"/>
      <c r="S201" s="570"/>
      <c r="T201" s="570"/>
      <c r="U201" s="570"/>
      <c r="V201" s="570"/>
      <c r="W201" s="570"/>
      <c r="X201" s="570"/>
      <c r="Y201" s="570"/>
    </row>
    <row r="202" spans="2:25" ht="12.75" customHeight="1">
      <c r="B202" s="705" t="s">
        <v>304</v>
      </c>
      <c r="C202" s="65">
        <v>1070492640</v>
      </c>
      <c r="D202" s="65">
        <v>811163846</v>
      </c>
      <c r="E202" s="65">
        <v>353279486</v>
      </c>
      <c r="F202" s="65">
        <v>877361579</v>
      </c>
      <c r="G202" s="65">
        <v>1085156798</v>
      </c>
      <c r="H202" s="65">
        <v>49435361</v>
      </c>
      <c r="I202" s="65">
        <v>30738052</v>
      </c>
      <c r="J202" s="1102">
        <v>4277627762</v>
      </c>
      <c r="K202" s="681"/>
      <c r="L202" s="681"/>
      <c r="M202" s="681"/>
      <c r="P202" s="570"/>
      <c r="Q202" s="570"/>
      <c r="R202" s="570"/>
      <c r="S202" s="570"/>
      <c r="T202" s="570"/>
      <c r="U202" s="570"/>
      <c r="V202" s="570"/>
      <c r="W202" s="570"/>
      <c r="X202" s="570"/>
      <c r="Y202" s="570"/>
    </row>
    <row r="203" spans="2:25" ht="12.75" customHeight="1">
      <c r="B203" s="705" t="s">
        <v>612</v>
      </c>
      <c r="C203" s="65">
        <v>-861181697</v>
      </c>
      <c r="D203" s="65">
        <v>-82738932</v>
      </c>
      <c r="E203" s="65">
        <v>8467106</v>
      </c>
      <c r="F203" s="65">
        <v>176323522</v>
      </c>
      <c r="G203" s="65">
        <v>119556797</v>
      </c>
      <c r="H203" s="65">
        <v>607031021</v>
      </c>
      <c r="I203" s="65">
        <v>32542183</v>
      </c>
      <c r="J203" s="1102">
        <v>0</v>
      </c>
      <c r="K203" s="681"/>
      <c r="L203" s="681"/>
      <c r="M203" s="681"/>
      <c r="P203" s="570"/>
      <c r="Q203" s="570"/>
      <c r="R203" s="570"/>
      <c r="S203" s="570"/>
      <c r="T203" s="570"/>
      <c r="U203" s="570"/>
      <c r="V203" s="570"/>
      <c r="W203" s="570"/>
      <c r="X203" s="570"/>
      <c r="Y203" s="570"/>
    </row>
    <row r="204" spans="2:25" ht="12.75" customHeight="1">
      <c r="B204" s="705" t="s">
        <v>607</v>
      </c>
      <c r="C204" s="65">
        <v>209310943</v>
      </c>
      <c r="D204" s="65">
        <v>728424914</v>
      </c>
      <c r="E204" s="65">
        <v>361746592</v>
      </c>
      <c r="F204" s="65">
        <v>1053685101</v>
      </c>
      <c r="G204" s="65">
        <v>1204713595</v>
      </c>
      <c r="H204" s="65">
        <v>656466382</v>
      </c>
      <c r="I204" s="65">
        <v>63280235</v>
      </c>
      <c r="J204" s="1102">
        <v>4277627762</v>
      </c>
      <c r="K204" s="674"/>
      <c r="L204" s="681"/>
      <c r="M204" s="681"/>
      <c r="P204" s="570"/>
      <c r="Q204" s="570"/>
      <c r="R204" s="570"/>
      <c r="S204" s="570"/>
      <c r="T204" s="570"/>
      <c r="U204" s="570"/>
      <c r="V204" s="570"/>
      <c r="W204" s="570"/>
      <c r="X204" s="570"/>
      <c r="Y204" s="570"/>
    </row>
    <row r="205" spans="2:25" ht="12.75" customHeight="1">
      <c r="B205" s="705" t="s">
        <v>613</v>
      </c>
      <c r="C205" s="707">
        <v>0.25025380878384151</v>
      </c>
      <c r="D205" s="707">
        <v>0.18962936728761581</v>
      </c>
      <c r="E205" s="707">
        <v>8.2587711146428641E-2</v>
      </c>
      <c r="F205" s="707">
        <v>0.20510470471366835</v>
      </c>
      <c r="G205" s="707">
        <v>0.2536819139897849</v>
      </c>
      <c r="H205" s="707">
        <v>1.1556723434225738E-2</v>
      </c>
      <c r="I205" s="707">
        <v>7.1857706444350498E-3</v>
      </c>
      <c r="J205" s="1103">
        <v>1</v>
      </c>
      <c r="K205" s="681"/>
      <c r="L205" s="681"/>
      <c r="M205" s="681"/>
      <c r="P205" s="570"/>
      <c r="Q205" s="570"/>
      <c r="R205" s="570"/>
      <c r="S205" s="570"/>
      <c r="T205" s="570"/>
      <c r="U205" s="570"/>
      <c r="V205" s="570"/>
      <c r="W205" s="570"/>
      <c r="X205" s="570"/>
      <c r="Y205" s="570"/>
    </row>
    <row r="206" spans="2:25" ht="12.75" customHeight="1">
      <c r="B206" s="705" t="s">
        <v>611</v>
      </c>
      <c r="C206" s="707">
        <v>4.8931546793154555E-2</v>
      </c>
      <c r="D206" s="707">
        <v>0.1702871204621661</v>
      </c>
      <c r="E206" s="707">
        <v>8.4567104041532073E-2</v>
      </c>
      <c r="F206" s="707">
        <v>0.24632463590224848</v>
      </c>
      <c r="G206" s="707">
        <v>0.2816312362898864</v>
      </c>
      <c r="H206" s="707">
        <v>0.15346505552251929</v>
      </c>
      <c r="I206" s="707">
        <v>1.4793300988493071E-2</v>
      </c>
      <c r="J206" s="1103">
        <v>1</v>
      </c>
      <c r="K206" s="681"/>
      <c r="L206" s="681"/>
      <c r="M206" s="681"/>
      <c r="P206" s="570"/>
      <c r="Q206" s="570"/>
      <c r="R206" s="570"/>
      <c r="S206" s="570"/>
      <c r="T206" s="570"/>
      <c r="U206" s="570"/>
      <c r="V206" s="570"/>
      <c r="W206" s="570"/>
      <c r="X206" s="570"/>
      <c r="Y206" s="570"/>
    </row>
    <row r="207" spans="2:25">
      <c r="C207" s="708">
        <v>0</v>
      </c>
      <c r="D207" s="708">
        <v>0</v>
      </c>
      <c r="E207" s="708">
        <v>0</v>
      </c>
      <c r="F207" s="570"/>
      <c r="G207" s="570"/>
      <c r="H207" s="570"/>
      <c r="I207" s="570"/>
      <c r="J207" s="1095"/>
      <c r="K207" s="570"/>
      <c r="L207" s="570"/>
      <c r="M207" s="570"/>
      <c r="N207" s="570"/>
      <c r="P207" s="570"/>
      <c r="Q207" s="570"/>
      <c r="R207" s="570"/>
      <c r="S207" s="570"/>
      <c r="T207" s="570"/>
      <c r="U207" s="570"/>
      <c r="V207" s="570"/>
      <c r="W207" s="570"/>
      <c r="X207" s="570"/>
      <c r="Y207" s="570"/>
    </row>
    <row r="208" spans="2:25" ht="26">
      <c r="B208" s="656" t="s">
        <v>244</v>
      </c>
      <c r="C208" s="657" t="s">
        <v>208</v>
      </c>
      <c r="D208" s="657" t="s">
        <v>209</v>
      </c>
      <c r="E208" s="658" t="s">
        <v>211</v>
      </c>
      <c r="F208" s="570"/>
      <c r="G208" s="570"/>
      <c r="H208" s="570"/>
      <c r="I208" s="570"/>
      <c r="J208" s="1095"/>
      <c r="K208" s="570"/>
      <c r="L208" s="570"/>
      <c r="M208" s="570"/>
      <c r="N208" s="570"/>
      <c r="P208" s="570"/>
      <c r="Q208" s="570"/>
      <c r="R208" s="570"/>
      <c r="S208" s="570"/>
      <c r="T208" s="570"/>
      <c r="U208" s="570"/>
      <c r="V208" s="570"/>
      <c r="W208" s="570"/>
      <c r="X208" s="570"/>
      <c r="Y208" s="570"/>
    </row>
    <row r="209" spans="2:25">
      <c r="B209" s="660"/>
      <c r="C209" s="661"/>
      <c r="D209" s="661"/>
      <c r="E209" s="662"/>
      <c r="F209" s="570"/>
      <c r="G209" s="570"/>
      <c r="H209" s="570"/>
      <c r="I209" s="570"/>
      <c r="J209" s="1095"/>
      <c r="K209" s="570"/>
      <c r="L209" s="570"/>
      <c r="M209" s="570"/>
      <c r="N209" s="570"/>
      <c r="P209" s="570"/>
      <c r="Q209" s="570"/>
      <c r="R209" s="570"/>
      <c r="S209" s="570"/>
      <c r="T209" s="570"/>
      <c r="U209" s="570"/>
      <c r="V209" s="570"/>
      <c r="W209" s="570"/>
      <c r="X209" s="570"/>
      <c r="Y209" s="570"/>
    </row>
    <row r="210" spans="2:25">
      <c r="B210" s="664" t="s">
        <v>1318</v>
      </c>
      <c r="C210" s="665" t="s">
        <v>150</v>
      </c>
      <c r="D210" s="665" t="s">
        <v>150</v>
      </c>
      <c r="E210" s="666" t="s">
        <v>150</v>
      </c>
      <c r="F210" s="570"/>
      <c r="G210" s="570"/>
      <c r="H210" s="570"/>
      <c r="I210" s="570"/>
      <c r="J210" s="1095"/>
      <c r="K210" s="570"/>
      <c r="L210" s="570"/>
      <c r="M210" s="570"/>
      <c r="N210" s="570"/>
      <c r="P210" s="570"/>
      <c r="Q210" s="570"/>
      <c r="R210" s="570"/>
      <c r="S210" s="570"/>
      <c r="T210" s="570"/>
      <c r="U210" s="570"/>
      <c r="V210" s="570"/>
      <c r="W210" s="570"/>
      <c r="X210" s="570"/>
      <c r="Y210" s="570"/>
    </row>
    <row r="211" spans="2:25">
      <c r="B211" s="689" t="s">
        <v>416</v>
      </c>
      <c r="C211" s="709">
        <v>3132879967</v>
      </c>
      <c r="D211" s="709">
        <v>0</v>
      </c>
      <c r="E211" s="709">
        <v>3132879967</v>
      </c>
      <c r="F211" s="570"/>
      <c r="G211" s="570"/>
      <c r="H211" s="570"/>
      <c r="I211" s="570"/>
      <c r="J211" s="1095"/>
      <c r="K211" s="570"/>
      <c r="L211" s="570"/>
      <c r="M211" s="570"/>
      <c r="N211" s="570"/>
      <c r="P211" s="570"/>
      <c r="Q211" s="570"/>
      <c r="R211" s="570"/>
      <c r="S211" s="570"/>
      <c r="T211" s="570"/>
      <c r="U211" s="570"/>
      <c r="V211" s="570"/>
      <c r="W211" s="570"/>
      <c r="X211" s="570"/>
      <c r="Y211" s="570"/>
    </row>
    <row r="212" spans="2:25">
      <c r="B212" s="689" t="s">
        <v>210</v>
      </c>
      <c r="C212" s="709">
        <v>108016087</v>
      </c>
      <c r="D212" s="709">
        <v>25788537</v>
      </c>
      <c r="E212" s="709">
        <v>82227550</v>
      </c>
      <c r="F212" s="570"/>
      <c r="G212" s="570"/>
      <c r="H212" s="570"/>
      <c r="I212" s="570"/>
      <c r="J212" s="1095"/>
      <c r="K212" s="570"/>
      <c r="L212" s="570"/>
      <c r="M212" s="570"/>
      <c r="N212" s="570"/>
      <c r="P212" s="570"/>
      <c r="Q212" s="570"/>
      <c r="R212" s="570"/>
      <c r="S212" s="570"/>
      <c r="T212" s="570"/>
      <c r="U212" s="570"/>
      <c r="V212" s="570"/>
      <c r="W212" s="570"/>
      <c r="X212" s="570"/>
      <c r="Y212" s="570"/>
    </row>
    <row r="213" spans="2:25">
      <c r="B213" s="689" t="s">
        <v>245</v>
      </c>
      <c r="C213" s="709">
        <v>368933109</v>
      </c>
      <c r="D213" s="709">
        <v>1035410</v>
      </c>
      <c r="E213" s="709">
        <v>367897699</v>
      </c>
      <c r="F213" s="570"/>
      <c r="G213" s="570"/>
      <c r="H213" s="570"/>
      <c r="I213" s="570"/>
      <c r="J213" s="1095"/>
      <c r="K213" s="570"/>
      <c r="L213" s="570"/>
      <c r="M213" s="570"/>
      <c r="N213" s="570"/>
      <c r="P213" s="570"/>
      <c r="Q213" s="570"/>
      <c r="R213" s="570"/>
      <c r="S213" s="570"/>
      <c r="T213" s="570"/>
      <c r="U213" s="570"/>
      <c r="V213" s="570"/>
      <c r="W213" s="570"/>
      <c r="X213" s="570"/>
      <c r="Y213" s="570"/>
    </row>
    <row r="214" spans="2:25">
      <c r="B214" s="689" t="s">
        <v>515</v>
      </c>
      <c r="C214" s="709">
        <v>253623186</v>
      </c>
      <c r="D214" s="709">
        <v>0</v>
      </c>
      <c r="E214" s="709">
        <v>253623186</v>
      </c>
      <c r="F214" s="570"/>
      <c r="G214" s="570"/>
      <c r="H214" s="570"/>
      <c r="I214" s="570"/>
      <c r="J214" s="1095"/>
      <c r="K214" s="570"/>
      <c r="L214" s="570"/>
      <c r="M214" s="570"/>
      <c r="N214" s="570"/>
      <c r="P214" s="570"/>
      <c r="Q214" s="570"/>
      <c r="R214" s="570"/>
      <c r="S214" s="570"/>
      <c r="T214" s="570"/>
      <c r="U214" s="570"/>
      <c r="V214" s="570"/>
      <c r="W214" s="570"/>
      <c r="X214" s="570"/>
      <c r="Y214" s="570"/>
    </row>
    <row r="215" spans="2:25">
      <c r="B215" s="689" t="s">
        <v>246</v>
      </c>
      <c r="C215" s="709">
        <v>27965048</v>
      </c>
      <c r="D215" s="709">
        <v>0</v>
      </c>
      <c r="E215" s="709">
        <v>27965048</v>
      </c>
      <c r="F215" s="570"/>
      <c r="G215" s="570"/>
      <c r="H215" s="570"/>
      <c r="I215" s="570"/>
      <c r="J215" s="1095"/>
      <c r="K215" s="570"/>
      <c r="L215" s="570"/>
      <c r="M215" s="570"/>
      <c r="N215" s="570"/>
      <c r="P215" s="570"/>
      <c r="Q215" s="570"/>
      <c r="R215" s="570"/>
      <c r="S215" s="570"/>
      <c r="T215" s="570"/>
      <c r="U215" s="570"/>
      <c r="V215" s="570"/>
      <c r="W215" s="570"/>
      <c r="X215" s="570"/>
      <c r="Y215" s="570"/>
    </row>
    <row r="216" spans="2:25">
      <c r="B216" s="689" t="s">
        <v>247</v>
      </c>
      <c r="C216" s="709">
        <v>1130095</v>
      </c>
      <c r="D216" s="709">
        <v>0</v>
      </c>
      <c r="E216" s="709">
        <v>1130095</v>
      </c>
      <c r="F216" s="570"/>
      <c r="G216" s="570"/>
      <c r="H216" s="570"/>
      <c r="I216" s="570"/>
      <c r="J216" s="1095"/>
      <c r="K216" s="570"/>
      <c r="L216" s="570"/>
      <c r="M216" s="570"/>
      <c r="N216" s="570"/>
      <c r="P216" s="570"/>
      <c r="Q216" s="570"/>
      <c r="R216" s="570"/>
      <c r="S216" s="570"/>
      <c r="T216" s="570"/>
      <c r="U216" s="570"/>
      <c r="V216" s="570"/>
      <c r="W216" s="570"/>
      <c r="X216" s="570"/>
      <c r="Y216" s="570"/>
    </row>
    <row r="217" spans="2:25">
      <c r="B217" s="705" t="s">
        <v>50</v>
      </c>
      <c r="C217" s="540">
        <v>3892547492</v>
      </c>
      <c r="D217" s="540">
        <v>26823947</v>
      </c>
      <c r="E217" s="540">
        <v>3865723545</v>
      </c>
      <c r="F217" s="570"/>
      <c r="G217" s="570"/>
      <c r="H217" s="570"/>
      <c r="I217" s="570"/>
      <c r="J217" s="1095"/>
      <c r="K217" s="570"/>
      <c r="L217" s="570"/>
      <c r="M217" s="570"/>
      <c r="N217" s="570"/>
    </row>
    <row r="218" spans="2:25" ht="6" customHeight="1">
      <c r="F218" s="570"/>
      <c r="G218" s="570"/>
      <c r="H218" s="570"/>
      <c r="I218" s="570"/>
      <c r="J218" s="1095"/>
      <c r="K218" s="570"/>
      <c r="L218" s="570"/>
      <c r="M218" s="570"/>
      <c r="N218" s="570"/>
    </row>
    <row r="219" spans="2:25" ht="26">
      <c r="B219" s="656" t="s">
        <v>244</v>
      </c>
      <c r="C219" s="657" t="s">
        <v>208</v>
      </c>
      <c r="D219" s="657" t="s">
        <v>209</v>
      </c>
      <c r="E219" s="658" t="s">
        <v>211</v>
      </c>
      <c r="F219" s="570"/>
      <c r="G219" s="570"/>
      <c r="H219" s="570"/>
      <c r="I219" s="570"/>
      <c r="J219" s="1095"/>
      <c r="K219" s="570"/>
      <c r="L219" s="570"/>
      <c r="M219" s="570"/>
      <c r="N219" s="570"/>
    </row>
    <row r="220" spans="2:25">
      <c r="B220" s="660"/>
      <c r="C220" s="661"/>
      <c r="D220" s="661"/>
      <c r="E220" s="662"/>
      <c r="F220" s="570"/>
      <c r="G220" s="570"/>
      <c r="H220" s="570"/>
      <c r="I220" s="570"/>
      <c r="J220" s="1095"/>
      <c r="K220" s="570"/>
      <c r="L220" s="570"/>
      <c r="M220" s="570"/>
      <c r="N220" s="570"/>
    </row>
    <row r="221" spans="2:25">
      <c r="B221" s="664" t="s">
        <v>1319</v>
      </c>
      <c r="C221" s="665" t="s">
        <v>150</v>
      </c>
      <c r="D221" s="665" t="s">
        <v>150</v>
      </c>
      <c r="E221" s="666" t="s">
        <v>150</v>
      </c>
      <c r="F221" s="570"/>
      <c r="G221" s="570"/>
      <c r="H221" s="570"/>
      <c r="I221" s="570"/>
      <c r="J221" s="1095"/>
      <c r="K221" s="570"/>
      <c r="L221" s="570"/>
      <c r="M221" s="570"/>
      <c r="N221" s="570"/>
    </row>
    <row r="222" spans="2:25">
      <c r="B222" s="698" t="s">
        <v>416</v>
      </c>
      <c r="C222" s="710">
        <v>2773084542</v>
      </c>
      <c r="D222" s="710">
        <v>0</v>
      </c>
      <c r="E222" s="710">
        <v>2773084542</v>
      </c>
      <c r="F222" s="570"/>
      <c r="G222" s="570"/>
      <c r="H222" s="570"/>
      <c r="I222" s="570"/>
      <c r="J222" s="1095"/>
      <c r="K222" s="570"/>
      <c r="L222" s="570"/>
      <c r="M222" s="570"/>
      <c r="N222" s="570"/>
    </row>
    <row r="223" spans="2:25">
      <c r="B223" s="698" t="s">
        <v>210</v>
      </c>
      <c r="C223" s="710">
        <v>103661844</v>
      </c>
      <c r="D223" s="710">
        <v>25456122</v>
      </c>
      <c r="E223" s="710">
        <v>78205722</v>
      </c>
      <c r="F223" s="570"/>
      <c r="G223" s="570"/>
      <c r="H223" s="570"/>
      <c r="I223" s="570"/>
      <c r="J223" s="1095"/>
      <c r="K223" s="570"/>
      <c r="L223" s="570"/>
      <c r="M223" s="570"/>
      <c r="N223" s="570"/>
    </row>
    <row r="224" spans="2:25">
      <c r="B224" s="698" t="s">
        <v>245</v>
      </c>
      <c r="C224" s="710">
        <v>406958569</v>
      </c>
      <c r="D224" s="710">
        <v>993210</v>
      </c>
      <c r="E224" s="710">
        <v>405965359</v>
      </c>
      <c r="F224" s="570"/>
      <c r="G224" s="570"/>
      <c r="H224" s="570"/>
      <c r="I224" s="570"/>
      <c r="J224" s="1095"/>
      <c r="K224" s="570"/>
      <c r="L224" s="570"/>
      <c r="M224" s="570"/>
      <c r="N224" s="570"/>
    </row>
    <row r="225" spans="2:19">
      <c r="B225" s="698" t="s">
        <v>515</v>
      </c>
      <c r="C225" s="710">
        <v>238744553</v>
      </c>
      <c r="D225" s="710">
        <v>0</v>
      </c>
      <c r="E225" s="710">
        <v>238744553</v>
      </c>
      <c r="F225" s="570"/>
      <c r="G225" s="570"/>
      <c r="H225" s="570"/>
      <c r="I225" s="570"/>
      <c r="J225" s="1095"/>
      <c r="K225" s="570"/>
      <c r="L225" s="570"/>
      <c r="M225" s="570"/>
      <c r="N225" s="570"/>
    </row>
    <row r="226" spans="2:19">
      <c r="B226" s="698" t="s">
        <v>246</v>
      </c>
      <c r="C226" s="710">
        <v>31863890</v>
      </c>
      <c r="D226" s="710">
        <v>0</v>
      </c>
      <c r="E226" s="710">
        <v>31863890</v>
      </c>
      <c r="F226" s="570"/>
      <c r="G226" s="570"/>
      <c r="H226" s="570"/>
      <c r="I226" s="570"/>
      <c r="J226" s="1095"/>
      <c r="K226" s="570"/>
      <c r="L226" s="570"/>
      <c r="M226" s="570"/>
      <c r="N226" s="570"/>
    </row>
    <row r="227" spans="2:19">
      <c r="B227" s="698" t="s">
        <v>247</v>
      </c>
      <c r="C227" s="710">
        <v>3155594</v>
      </c>
      <c r="D227" s="710">
        <v>0</v>
      </c>
      <c r="E227" s="710">
        <v>3155594</v>
      </c>
      <c r="F227" s="570"/>
      <c r="G227" s="570"/>
      <c r="H227" s="570"/>
      <c r="I227" s="570"/>
      <c r="J227" s="1095"/>
      <c r="K227" s="570"/>
      <c r="L227" s="570"/>
      <c r="M227" s="570"/>
      <c r="N227" s="570"/>
    </row>
    <row r="228" spans="2:19">
      <c r="B228" s="705" t="s">
        <v>50</v>
      </c>
      <c r="C228" s="540">
        <v>3557468992</v>
      </c>
      <c r="D228" s="540">
        <v>26449332</v>
      </c>
      <c r="E228" s="540">
        <v>3531019660</v>
      </c>
      <c r="F228" s="570"/>
      <c r="G228" s="570"/>
      <c r="H228" s="570"/>
      <c r="I228" s="570"/>
      <c r="J228" s="1095"/>
      <c r="K228" s="570"/>
      <c r="L228" s="570"/>
      <c r="M228" s="570"/>
      <c r="N228" s="570"/>
    </row>
    <row r="229" spans="2:19">
      <c r="F229" s="570"/>
      <c r="G229" s="570"/>
      <c r="H229" s="570"/>
      <c r="I229" s="570"/>
      <c r="J229" s="1095"/>
      <c r="K229" s="570"/>
      <c r="L229" s="570"/>
      <c r="M229" s="570"/>
      <c r="N229" s="570"/>
    </row>
    <row r="230" spans="2:19" ht="39">
      <c r="B230" s="699" t="s">
        <v>72</v>
      </c>
      <c r="C230" s="700" t="s">
        <v>249</v>
      </c>
      <c r="D230" s="700" t="s">
        <v>250</v>
      </c>
      <c r="E230" s="700" t="s">
        <v>252</v>
      </c>
      <c r="F230" s="700" t="s">
        <v>465</v>
      </c>
      <c r="G230" s="700" t="s">
        <v>253</v>
      </c>
      <c r="H230" s="700" t="s">
        <v>1065</v>
      </c>
      <c r="I230" s="701" t="s">
        <v>1162</v>
      </c>
      <c r="J230" s="1100" t="s">
        <v>248</v>
      </c>
    </row>
    <row r="231" spans="2:19">
      <c r="B231" s="702" t="s">
        <v>1318</v>
      </c>
      <c r="C231" s="703" t="s">
        <v>150</v>
      </c>
      <c r="D231" s="703" t="s">
        <v>150</v>
      </c>
      <c r="E231" s="703" t="s">
        <v>150</v>
      </c>
      <c r="F231" s="703" t="s">
        <v>150</v>
      </c>
      <c r="G231" s="703" t="s">
        <v>150</v>
      </c>
      <c r="H231" s="703" t="s">
        <v>150</v>
      </c>
      <c r="I231" s="704" t="s">
        <v>150</v>
      </c>
      <c r="J231" s="1101" t="s">
        <v>150</v>
      </c>
      <c r="K231" s="570"/>
      <c r="L231" s="570"/>
      <c r="M231" s="570"/>
      <c r="N231" s="570"/>
      <c r="O231" s="570"/>
      <c r="P231" s="570"/>
      <c r="Q231" s="570"/>
      <c r="R231" s="570"/>
      <c r="S231" s="570"/>
    </row>
    <row r="232" spans="2:19">
      <c r="B232" s="78" t="s">
        <v>446</v>
      </c>
      <c r="C232" s="709">
        <v>8490115</v>
      </c>
      <c r="D232" s="709">
        <v>3528022</v>
      </c>
      <c r="E232" s="709">
        <v>13523275</v>
      </c>
      <c r="F232" s="709">
        <v>0</v>
      </c>
      <c r="G232" s="709">
        <v>0</v>
      </c>
      <c r="H232" s="709">
        <v>3786212</v>
      </c>
      <c r="I232" s="709">
        <v>127877</v>
      </c>
      <c r="J232" s="1104">
        <v>29455501</v>
      </c>
      <c r="K232" s="570"/>
      <c r="L232" s="570"/>
      <c r="M232" s="570"/>
      <c r="N232" s="570"/>
      <c r="O232" s="570"/>
      <c r="P232" s="570"/>
      <c r="Q232" s="570"/>
      <c r="R232" s="570"/>
      <c r="S232" s="570"/>
    </row>
    <row r="233" spans="2:19" ht="26">
      <c r="B233" s="711" t="s">
        <v>621</v>
      </c>
      <c r="C233" s="709">
        <v>0</v>
      </c>
      <c r="D233" s="709">
        <v>138313</v>
      </c>
      <c r="E233" s="709">
        <v>0</v>
      </c>
      <c r="F233" s="709">
        <v>0</v>
      </c>
      <c r="G233" s="709">
        <v>0</v>
      </c>
      <c r="H233" s="709">
        <v>0</v>
      </c>
      <c r="I233" s="709">
        <v>0</v>
      </c>
      <c r="J233" s="1104">
        <v>138313</v>
      </c>
      <c r="K233" s="570"/>
      <c r="L233" s="570"/>
      <c r="M233" s="570"/>
      <c r="N233" s="570"/>
      <c r="O233" s="570"/>
      <c r="P233" s="570"/>
      <c r="Q233" s="570"/>
      <c r="R233" s="570"/>
      <c r="S233" s="570"/>
    </row>
    <row r="234" spans="2:19">
      <c r="B234" s="78" t="s">
        <v>445</v>
      </c>
      <c r="C234" s="709">
        <v>250460820</v>
      </c>
      <c r="D234" s="709">
        <v>0</v>
      </c>
      <c r="E234" s="709">
        <v>0</v>
      </c>
      <c r="F234" s="709">
        <v>81042081</v>
      </c>
      <c r="G234" s="709">
        <v>0</v>
      </c>
      <c r="H234" s="709">
        <v>0</v>
      </c>
      <c r="I234" s="709">
        <v>0</v>
      </c>
      <c r="J234" s="1104">
        <v>331502901</v>
      </c>
      <c r="K234" s="570"/>
      <c r="L234" s="570"/>
      <c r="M234" s="570"/>
      <c r="N234" s="570"/>
      <c r="O234" s="570"/>
      <c r="P234" s="570"/>
      <c r="Q234" s="570"/>
      <c r="R234" s="570"/>
      <c r="S234" s="570"/>
    </row>
    <row r="235" spans="2:19">
      <c r="B235" s="78" t="s">
        <v>448</v>
      </c>
      <c r="C235" s="709">
        <v>176667847</v>
      </c>
      <c r="D235" s="709">
        <v>15575553</v>
      </c>
      <c r="E235" s="709">
        <v>52283922</v>
      </c>
      <c r="F235" s="709">
        <v>148907151</v>
      </c>
      <c r="G235" s="709">
        <v>10612627</v>
      </c>
      <c r="H235" s="709">
        <v>376998147</v>
      </c>
      <c r="I235" s="709">
        <v>81191323</v>
      </c>
      <c r="J235" s="1104">
        <v>862236570</v>
      </c>
      <c r="K235" s="570"/>
      <c r="L235" s="570"/>
      <c r="M235" s="570"/>
      <c r="N235" s="570"/>
      <c r="O235" s="570"/>
      <c r="P235" s="570"/>
      <c r="Q235" s="570"/>
      <c r="R235" s="570"/>
      <c r="S235" s="570"/>
    </row>
    <row r="236" spans="2:19">
      <c r="B236" s="78" t="s">
        <v>449</v>
      </c>
      <c r="C236" s="709">
        <v>114218339</v>
      </c>
      <c r="D236" s="709">
        <v>14037918</v>
      </c>
      <c r="E236" s="709">
        <v>327436332</v>
      </c>
      <c r="F236" s="709">
        <v>350113321</v>
      </c>
      <c r="G236" s="709">
        <v>572360018</v>
      </c>
      <c r="H236" s="709">
        <v>681630302</v>
      </c>
      <c r="I236" s="709">
        <v>0</v>
      </c>
      <c r="J236" s="1104">
        <v>2059796230</v>
      </c>
      <c r="K236" s="570"/>
      <c r="L236" s="570"/>
      <c r="M236" s="570"/>
      <c r="N236" s="570"/>
      <c r="O236" s="570"/>
      <c r="P236" s="570"/>
      <c r="Q236" s="570"/>
      <c r="R236" s="570"/>
      <c r="S236" s="570"/>
    </row>
    <row r="237" spans="2:19">
      <c r="B237" s="78" t="s">
        <v>587</v>
      </c>
      <c r="C237" s="709">
        <v>1408320690</v>
      </c>
      <c r="D237" s="709">
        <v>663405548</v>
      </c>
      <c r="E237" s="709">
        <v>480421844</v>
      </c>
      <c r="F237" s="709">
        <v>420312902</v>
      </c>
      <c r="G237" s="709">
        <v>578123910</v>
      </c>
      <c r="H237" s="709">
        <v>552899844</v>
      </c>
      <c r="I237" s="709">
        <v>7250958</v>
      </c>
      <c r="J237" s="1104">
        <v>4110735696</v>
      </c>
      <c r="K237" s="570"/>
      <c r="L237" s="570"/>
      <c r="M237" s="570"/>
      <c r="N237" s="570"/>
      <c r="O237" s="570"/>
      <c r="P237" s="570"/>
      <c r="Q237" s="570"/>
      <c r="R237" s="570"/>
      <c r="S237" s="570"/>
    </row>
    <row r="238" spans="2:19">
      <c r="B238" s="63" t="s">
        <v>588</v>
      </c>
      <c r="C238" s="709">
        <v>2593741734</v>
      </c>
      <c r="D238" s="709">
        <v>343205594</v>
      </c>
      <c r="E238" s="709">
        <v>0</v>
      </c>
      <c r="F238" s="709">
        <v>379847000</v>
      </c>
      <c r="G238" s="709">
        <v>75704322</v>
      </c>
      <c r="H238" s="709">
        <v>0</v>
      </c>
      <c r="I238" s="709">
        <v>0</v>
      </c>
      <c r="J238" s="1104">
        <v>3392498650</v>
      </c>
      <c r="K238" s="570"/>
      <c r="L238" s="570"/>
      <c r="M238" s="570"/>
      <c r="N238" s="570"/>
      <c r="O238" s="570"/>
      <c r="P238" s="570"/>
      <c r="Q238" s="570"/>
      <c r="R238" s="570"/>
      <c r="S238" s="570"/>
    </row>
    <row r="239" spans="2:19">
      <c r="B239" s="78" t="s">
        <v>6</v>
      </c>
      <c r="C239" s="709">
        <v>0</v>
      </c>
      <c r="D239" s="709">
        <v>771973</v>
      </c>
      <c r="E239" s="709">
        <v>72845680</v>
      </c>
      <c r="F239" s="709">
        <v>0</v>
      </c>
      <c r="G239" s="709">
        <v>0</v>
      </c>
      <c r="H239" s="709">
        <v>0</v>
      </c>
      <c r="I239" s="709">
        <v>0</v>
      </c>
      <c r="J239" s="1104">
        <v>73617653</v>
      </c>
      <c r="K239" s="570"/>
      <c r="L239" s="570"/>
      <c r="M239" s="570"/>
      <c r="N239" s="570"/>
      <c r="O239" s="570"/>
      <c r="P239" s="570"/>
      <c r="Q239" s="570"/>
      <c r="R239" s="570"/>
      <c r="S239" s="570"/>
    </row>
    <row r="240" spans="2:19">
      <c r="B240" s="67" t="s">
        <v>450</v>
      </c>
      <c r="C240" s="540">
        <v>4551899545</v>
      </c>
      <c r="D240" s="540">
        <v>1040662921</v>
      </c>
      <c r="E240" s="540">
        <v>946511053</v>
      </c>
      <c r="F240" s="540">
        <v>1380222455</v>
      </c>
      <c r="G240" s="540">
        <v>1236800877</v>
      </c>
      <c r="H240" s="540">
        <v>1615314505</v>
      </c>
      <c r="I240" s="540">
        <v>88570158</v>
      </c>
      <c r="J240" s="1104">
        <v>10859981514</v>
      </c>
      <c r="K240" s="570"/>
      <c r="L240" s="570"/>
      <c r="M240" s="570"/>
      <c r="N240" s="570"/>
      <c r="O240" s="570"/>
      <c r="P240" s="570"/>
      <c r="Q240" s="570"/>
      <c r="R240" s="570"/>
      <c r="S240" s="570"/>
    </row>
    <row r="241" spans="2:27">
      <c r="K241" s="570"/>
      <c r="L241" s="570"/>
      <c r="M241" s="570"/>
      <c r="N241" s="570"/>
      <c r="O241" s="570"/>
      <c r="P241" s="570"/>
      <c r="Q241" s="570"/>
      <c r="R241" s="570"/>
      <c r="S241" s="570"/>
    </row>
    <row r="242" spans="2:27" ht="39">
      <c r="B242" s="699" t="s">
        <v>72</v>
      </c>
      <c r="C242" s="700" t="s">
        <v>249</v>
      </c>
      <c r="D242" s="700" t="s">
        <v>250</v>
      </c>
      <c r="E242" s="700" t="s">
        <v>252</v>
      </c>
      <c r="F242" s="700" t="s">
        <v>465</v>
      </c>
      <c r="G242" s="700" t="s">
        <v>253</v>
      </c>
      <c r="H242" s="700" t="s">
        <v>1065</v>
      </c>
      <c r="I242" s="701" t="s">
        <v>1162</v>
      </c>
      <c r="J242" s="1100" t="s">
        <v>248</v>
      </c>
      <c r="K242" s="570"/>
      <c r="L242" s="570"/>
      <c r="M242" s="570"/>
      <c r="N242" s="570"/>
      <c r="O242" s="570"/>
      <c r="P242" s="570"/>
      <c r="Q242" s="570"/>
      <c r="R242" s="570"/>
      <c r="S242" s="570"/>
    </row>
    <row r="243" spans="2:27">
      <c r="B243" s="702" t="s">
        <v>1239</v>
      </c>
      <c r="C243" s="703" t="s">
        <v>150</v>
      </c>
      <c r="D243" s="703" t="s">
        <v>150</v>
      </c>
      <c r="E243" s="703" t="s">
        <v>150</v>
      </c>
      <c r="F243" s="703" t="s">
        <v>150</v>
      </c>
      <c r="G243" s="703" t="s">
        <v>150</v>
      </c>
      <c r="H243" s="703" t="s">
        <v>150</v>
      </c>
      <c r="I243" s="704" t="s">
        <v>150</v>
      </c>
      <c r="J243" s="1101" t="s">
        <v>150</v>
      </c>
      <c r="K243" s="570"/>
      <c r="L243" s="570"/>
      <c r="M243" s="570"/>
      <c r="N243" s="570"/>
      <c r="O243" s="570"/>
      <c r="P243" s="570"/>
      <c r="Q243" s="570"/>
      <c r="R243" s="570"/>
      <c r="S243" s="570"/>
    </row>
    <row r="244" spans="2:27">
      <c r="B244" s="63" t="s">
        <v>446</v>
      </c>
      <c r="C244" s="710">
        <v>9028707</v>
      </c>
      <c r="D244" s="710">
        <v>2568515</v>
      </c>
      <c r="E244" s="710">
        <v>11471828</v>
      </c>
      <c r="F244" s="710">
        <v>0</v>
      </c>
      <c r="G244" s="710">
        <v>0</v>
      </c>
      <c r="H244" s="710">
        <v>3295717</v>
      </c>
      <c r="I244" s="710">
        <v>114261</v>
      </c>
      <c r="J244" s="1104">
        <v>26479028</v>
      </c>
      <c r="K244" s="570"/>
      <c r="L244" s="570"/>
      <c r="M244" s="570"/>
      <c r="N244" s="570"/>
      <c r="O244" s="570"/>
      <c r="P244" s="570"/>
      <c r="Q244" s="570"/>
      <c r="R244" s="570"/>
      <c r="S244" s="570"/>
    </row>
    <row r="245" spans="2:27" ht="26">
      <c r="B245" s="711" t="s">
        <v>621</v>
      </c>
      <c r="C245" s="710">
        <v>0</v>
      </c>
      <c r="D245" s="710">
        <v>156599</v>
      </c>
      <c r="E245" s="710">
        <v>0</v>
      </c>
      <c r="F245" s="710">
        <v>0</v>
      </c>
      <c r="G245" s="710">
        <v>0</v>
      </c>
      <c r="H245" s="710">
        <v>0</v>
      </c>
      <c r="I245" s="710">
        <v>0</v>
      </c>
      <c r="J245" s="1104">
        <v>156599</v>
      </c>
      <c r="K245" s="570"/>
      <c r="L245" s="570"/>
      <c r="M245" s="570"/>
      <c r="N245" s="570"/>
      <c r="O245" s="570"/>
      <c r="P245" s="570"/>
      <c r="Q245" s="570"/>
      <c r="R245" s="570"/>
      <c r="S245" s="570"/>
    </row>
    <row r="246" spans="2:27">
      <c r="B246" s="63" t="s">
        <v>445</v>
      </c>
      <c r="C246" s="710">
        <v>262585415</v>
      </c>
      <c r="D246" s="710">
        <v>0</v>
      </c>
      <c r="E246" s="710">
        <v>0</v>
      </c>
      <c r="F246" s="710">
        <v>72071588</v>
      </c>
      <c r="G246" s="710">
        <v>0</v>
      </c>
      <c r="H246" s="710">
        <v>0</v>
      </c>
      <c r="I246" s="710">
        <v>0</v>
      </c>
      <c r="J246" s="1104">
        <v>334657003</v>
      </c>
      <c r="K246" s="570"/>
      <c r="L246" s="570"/>
      <c r="M246" s="570"/>
      <c r="N246" s="570"/>
      <c r="O246" s="570"/>
      <c r="P246" s="570"/>
      <c r="Q246" s="570"/>
      <c r="R246" s="570"/>
      <c r="S246" s="570"/>
    </row>
    <row r="247" spans="2:27">
      <c r="B247" s="63" t="s">
        <v>448</v>
      </c>
      <c r="C247" s="710">
        <v>176355074</v>
      </c>
      <c r="D247" s="710">
        <v>9226971</v>
      </c>
      <c r="E247" s="710">
        <v>47096023</v>
      </c>
      <c r="F247" s="710">
        <v>133789301</v>
      </c>
      <c r="G247" s="710">
        <v>9469243</v>
      </c>
      <c r="H247" s="710">
        <v>337016717</v>
      </c>
      <c r="I247" s="710">
        <v>61050614</v>
      </c>
      <c r="J247" s="1104">
        <v>774003943</v>
      </c>
      <c r="K247" s="570"/>
      <c r="L247" s="570"/>
      <c r="M247" s="570"/>
      <c r="N247" s="570"/>
      <c r="O247" s="570"/>
      <c r="P247" s="570"/>
      <c r="Q247" s="570"/>
      <c r="R247" s="570"/>
      <c r="S247" s="570"/>
    </row>
    <row r="248" spans="2:27">
      <c r="B248" s="63" t="s">
        <v>449</v>
      </c>
      <c r="C248" s="710">
        <v>114218339</v>
      </c>
      <c r="D248" s="710">
        <v>8370461</v>
      </c>
      <c r="E248" s="710">
        <v>301711618</v>
      </c>
      <c r="F248" s="710">
        <v>313707996</v>
      </c>
      <c r="G248" s="710">
        <v>526571217</v>
      </c>
      <c r="H248" s="710">
        <v>609010370</v>
      </c>
      <c r="I248" s="710">
        <v>0</v>
      </c>
      <c r="J248" s="1104">
        <v>1873590001</v>
      </c>
      <c r="K248" s="570"/>
      <c r="L248" s="570"/>
      <c r="M248" s="570"/>
      <c r="N248" s="570"/>
      <c r="O248" s="570"/>
      <c r="P248" s="570"/>
      <c r="Q248" s="570"/>
      <c r="R248" s="570"/>
      <c r="S248" s="570"/>
    </row>
    <row r="249" spans="2:27">
      <c r="B249" s="63" t="s">
        <v>587</v>
      </c>
      <c r="C249" s="710">
        <v>1453288876</v>
      </c>
      <c r="D249" s="710">
        <v>417763092</v>
      </c>
      <c r="E249" s="710">
        <v>467773864</v>
      </c>
      <c r="F249" s="710">
        <v>379089729</v>
      </c>
      <c r="G249" s="710">
        <v>529741111</v>
      </c>
      <c r="H249" s="710">
        <v>489155732</v>
      </c>
      <c r="I249" s="710">
        <v>6310315</v>
      </c>
      <c r="J249" s="1104">
        <v>3743122719</v>
      </c>
      <c r="K249" s="570"/>
      <c r="L249" s="570"/>
      <c r="M249" s="570"/>
      <c r="N249" s="570"/>
      <c r="O249" s="570"/>
      <c r="P249" s="570"/>
      <c r="Q249" s="570"/>
      <c r="R249" s="570"/>
      <c r="S249" s="570"/>
    </row>
    <row r="250" spans="2:27">
      <c r="B250" s="63" t="s">
        <v>588</v>
      </c>
      <c r="C250" s="710">
        <v>2559106368</v>
      </c>
      <c r="D250" s="710">
        <v>219390309</v>
      </c>
      <c r="E250" s="710">
        <v>0</v>
      </c>
      <c r="F250" s="710">
        <v>340597999</v>
      </c>
      <c r="G250" s="710">
        <v>69832900</v>
      </c>
      <c r="H250" s="710">
        <v>0</v>
      </c>
      <c r="I250" s="710">
        <v>0</v>
      </c>
      <c r="J250" s="1104">
        <v>3188927576</v>
      </c>
      <c r="K250" s="570"/>
      <c r="L250" s="570"/>
      <c r="M250" s="570"/>
      <c r="N250" s="570"/>
      <c r="O250" s="570"/>
      <c r="P250" s="570"/>
      <c r="Q250" s="570"/>
      <c r="R250" s="570"/>
      <c r="S250" s="570"/>
    </row>
    <row r="251" spans="2:27">
      <c r="B251" s="63" t="s">
        <v>6</v>
      </c>
      <c r="C251" s="710">
        <v>0</v>
      </c>
      <c r="D251" s="710">
        <v>899878</v>
      </c>
      <c r="E251" s="710">
        <v>67872904</v>
      </c>
      <c r="F251" s="710">
        <v>0</v>
      </c>
      <c r="G251" s="710">
        <v>0</v>
      </c>
      <c r="H251" s="710">
        <v>0</v>
      </c>
      <c r="I251" s="710">
        <v>0</v>
      </c>
      <c r="J251" s="1104">
        <v>68772782</v>
      </c>
      <c r="K251" s="570"/>
      <c r="L251" s="570"/>
      <c r="M251" s="570"/>
      <c r="N251" s="570"/>
      <c r="O251" s="570"/>
      <c r="P251" s="570"/>
      <c r="Q251" s="570"/>
      <c r="R251" s="570"/>
      <c r="S251" s="570"/>
    </row>
    <row r="252" spans="2:27">
      <c r="B252" s="67" t="s">
        <v>450</v>
      </c>
      <c r="C252" s="540">
        <v>4574582779</v>
      </c>
      <c r="D252" s="540">
        <v>658375825</v>
      </c>
      <c r="E252" s="540">
        <v>895926237</v>
      </c>
      <c r="F252" s="540">
        <v>1239256613</v>
      </c>
      <c r="G252" s="540">
        <v>1135614471</v>
      </c>
      <c r="H252" s="540">
        <v>1438478536</v>
      </c>
      <c r="I252" s="540">
        <v>67475190</v>
      </c>
      <c r="J252" s="1105">
        <v>10009709651</v>
      </c>
      <c r="K252" s="570"/>
      <c r="L252" s="570"/>
      <c r="M252" s="570"/>
      <c r="N252" s="570"/>
      <c r="O252" s="570"/>
      <c r="P252" s="570"/>
      <c r="Q252" s="570"/>
      <c r="R252" s="570"/>
      <c r="S252" s="570"/>
    </row>
    <row r="254" spans="2:27" ht="6" customHeight="1">
      <c r="B254" s="682"/>
      <c r="C254" s="674"/>
      <c r="D254" s="674"/>
      <c r="E254" s="674"/>
      <c r="F254" s="674"/>
      <c r="G254" s="674"/>
      <c r="H254" s="674"/>
      <c r="I254" s="674"/>
      <c r="J254" s="1099"/>
      <c r="N254" s="674"/>
      <c r="Q254" s="674"/>
    </row>
    <row r="255" spans="2:27" ht="39">
      <c r="B255" s="656" t="s">
        <v>244</v>
      </c>
      <c r="C255" s="657" t="s">
        <v>416</v>
      </c>
      <c r="D255" s="657" t="s">
        <v>210</v>
      </c>
      <c r="E255" s="657" t="s">
        <v>245</v>
      </c>
      <c r="F255" s="657" t="s">
        <v>515</v>
      </c>
      <c r="G255" s="657" t="s">
        <v>246</v>
      </c>
      <c r="H255" s="657" t="s">
        <v>247</v>
      </c>
      <c r="I255" s="658" t="s">
        <v>730</v>
      </c>
      <c r="K255" s="656" t="s">
        <v>732</v>
      </c>
      <c r="L255" s="657" t="s">
        <v>733</v>
      </c>
      <c r="M255" s="658" t="s">
        <v>248</v>
      </c>
      <c r="N255" s="570"/>
      <c r="O255" s="570"/>
      <c r="P255" s="570"/>
      <c r="Q255" s="570"/>
      <c r="R255" s="570"/>
      <c r="S255" s="570"/>
      <c r="T255" s="570"/>
      <c r="U255" s="570"/>
      <c r="V255" s="570"/>
      <c r="W255" s="570"/>
      <c r="X255" s="570"/>
      <c r="Y255" s="570"/>
      <c r="Z255" s="570"/>
      <c r="AA255" s="570"/>
    </row>
    <row r="256" spans="2:27">
      <c r="B256" s="660" t="s">
        <v>323</v>
      </c>
      <c r="C256" s="661"/>
      <c r="D256" s="661"/>
      <c r="E256" s="661"/>
      <c r="F256" s="661"/>
      <c r="G256" s="661"/>
      <c r="H256" s="661"/>
      <c r="I256" s="662"/>
      <c r="K256" s="663"/>
      <c r="L256" s="661"/>
      <c r="M256" s="662"/>
      <c r="N256" s="570"/>
      <c r="O256" s="570"/>
      <c r="P256" s="570"/>
      <c r="Q256" s="570"/>
      <c r="R256" s="570"/>
      <c r="S256" s="570"/>
      <c r="T256" s="570"/>
      <c r="U256" s="570"/>
      <c r="V256" s="570"/>
      <c r="W256" s="570"/>
      <c r="X256" s="570"/>
      <c r="Y256" s="570"/>
      <c r="Z256" s="570"/>
      <c r="AA256" s="570"/>
    </row>
    <row r="257" spans="2:27">
      <c r="B257" s="664" t="s">
        <v>1318</v>
      </c>
      <c r="C257" s="665" t="s">
        <v>150</v>
      </c>
      <c r="D257" s="665" t="s">
        <v>150</v>
      </c>
      <c r="E257" s="665" t="s">
        <v>150</v>
      </c>
      <c r="F257" s="665" t="s">
        <v>150</v>
      </c>
      <c r="G257" s="665" t="s">
        <v>150</v>
      </c>
      <c r="H257" s="665" t="s">
        <v>150</v>
      </c>
      <c r="I257" s="666" t="s">
        <v>150</v>
      </c>
      <c r="K257" s="667" t="s">
        <v>150</v>
      </c>
      <c r="L257" s="665" t="s">
        <v>150</v>
      </c>
      <c r="M257" s="666" t="s">
        <v>150</v>
      </c>
      <c r="N257" s="570"/>
      <c r="O257" s="570"/>
      <c r="P257" s="570"/>
      <c r="Q257" s="570"/>
      <c r="R257" s="570"/>
      <c r="S257" s="570"/>
      <c r="T257" s="570"/>
      <c r="U257" s="570"/>
      <c r="V257" s="570"/>
      <c r="W257" s="570"/>
      <c r="X257" s="570"/>
      <c r="Y257" s="570"/>
      <c r="Z257" s="570"/>
      <c r="AA257" s="570"/>
    </row>
    <row r="258" spans="2:27" ht="26">
      <c r="B258" s="712" t="s">
        <v>188</v>
      </c>
      <c r="C258" s="74">
        <v>147518299</v>
      </c>
      <c r="D258" s="74">
        <v>74785900</v>
      </c>
      <c r="E258" s="74">
        <v>56120884</v>
      </c>
      <c r="F258" s="74">
        <v>10341911</v>
      </c>
      <c r="G258" s="74">
        <v>-37547309</v>
      </c>
      <c r="H258" s="74">
        <v>-152473755</v>
      </c>
      <c r="I258" s="69">
        <v>98745930</v>
      </c>
      <c r="K258" s="74">
        <v>-10078079</v>
      </c>
      <c r="L258" s="74">
        <v>-110340</v>
      </c>
      <c r="M258" s="69">
        <v>88557511</v>
      </c>
      <c r="N258" s="570"/>
      <c r="O258" s="570"/>
      <c r="P258" s="570"/>
      <c r="Q258" s="570"/>
      <c r="R258" s="570"/>
      <c r="S258" s="570"/>
      <c r="T258" s="570"/>
      <c r="U258" s="570"/>
      <c r="V258" s="570"/>
      <c r="W258" s="570"/>
      <c r="X258" s="570"/>
      <c r="Y258" s="570"/>
      <c r="Z258" s="570"/>
      <c r="AA258" s="570"/>
    </row>
    <row r="259" spans="2:27" ht="26">
      <c r="B259" s="712" t="s">
        <v>439</v>
      </c>
      <c r="C259" s="74">
        <v>-51413855</v>
      </c>
      <c r="D259" s="74">
        <v>17379799</v>
      </c>
      <c r="E259" s="74">
        <v>62059691</v>
      </c>
      <c r="F259" s="74">
        <v>-4560442</v>
      </c>
      <c r="G259" s="74">
        <v>-30034</v>
      </c>
      <c r="H259" s="74">
        <v>16062441</v>
      </c>
      <c r="I259" s="69">
        <v>39497600</v>
      </c>
      <c r="J259" s="1099"/>
      <c r="K259" s="74">
        <v>21169123</v>
      </c>
      <c r="L259" s="74">
        <v>231767</v>
      </c>
      <c r="M259" s="69">
        <v>60898490</v>
      </c>
      <c r="N259" s="570"/>
      <c r="O259" s="570"/>
      <c r="P259" s="570"/>
      <c r="Q259" s="570"/>
      <c r="R259" s="570"/>
      <c r="S259" s="570"/>
      <c r="T259" s="570"/>
      <c r="U259" s="570"/>
      <c r="V259" s="570"/>
      <c r="W259" s="570"/>
      <c r="X259" s="570"/>
      <c r="Y259" s="570"/>
      <c r="Z259" s="570"/>
      <c r="AA259" s="570"/>
    </row>
    <row r="260" spans="2:27" ht="26">
      <c r="B260" s="712" t="s">
        <v>227</v>
      </c>
      <c r="C260" s="74">
        <v>-192637398</v>
      </c>
      <c r="D260" s="74">
        <v>2815686</v>
      </c>
      <c r="E260" s="74">
        <v>-118374146</v>
      </c>
      <c r="F260" s="74">
        <v>-5631619</v>
      </c>
      <c r="G260" s="74">
        <v>37577343</v>
      </c>
      <c r="H260" s="74">
        <v>171372501</v>
      </c>
      <c r="I260" s="69">
        <v>-104877633</v>
      </c>
      <c r="K260" s="74">
        <v>-6260991</v>
      </c>
      <c r="L260" s="74">
        <v>-68548</v>
      </c>
      <c r="M260" s="69">
        <v>-111207172</v>
      </c>
      <c r="N260" s="570"/>
      <c r="O260" s="570"/>
      <c r="P260" s="570"/>
      <c r="Q260" s="570"/>
      <c r="R260" s="570"/>
      <c r="S260" s="570"/>
      <c r="T260" s="570"/>
      <c r="U260" s="570"/>
      <c r="V260" s="570"/>
      <c r="W260" s="570"/>
      <c r="X260" s="570"/>
      <c r="Y260" s="570"/>
      <c r="Z260" s="570"/>
      <c r="AA260" s="570"/>
    </row>
    <row r="261" spans="2:27">
      <c r="B261" s="682"/>
      <c r="C261" s="674"/>
      <c r="D261" s="674"/>
      <c r="E261" s="674"/>
      <c r="F261" s="674"/>
      <c r="G261" s="674"/>
      <c r="H261" s="674"/>
      <c r="I261" s="674"/>
      <c r="N261" s="570"/>
      <c r="O261" s="570"/>
      <c r="P261" s="570"/>
      <c r="Q261" s="570"/>
      <c r="R261" s="570"/>
      <c r="S261" s="570"/>
      <c r="T261" s="570"/>
      <c r="U261" s="570"/>
      <c r="V261" s="570"/>
      <c r="W261" s="570"/>
      <c r="X261" s="570"/>
      <c r="Y261" s="570"/>
      <c r="Z261" s="570"/>
      <c r="AA261" s="570"/>
    </row>
    <row r="262" spans="2:27" ht="39">
      <c r="B262" s="656" t="s">
        <v>244</v>
      </c>
      <c r="C262" s="657" t="s">
        <v>416</v>
      </c>
      <c r="D262" s="657" t="s">
        <v>210</v>
      </c>
      <c r="E262" s="657" t="s">
        <v>245</v>
      </c>
      <c r="F262" s="657" t="s">
        <v>515</v>
      </c>
      <c r="G262" s="657" t="s">
        <v>246</v>
      </c>
      <c r="H262" s="657" t="s">
        <v>247</v>
      </c>
      <c r="I262" s="658" t="s">
        <v>730</v>
      </c>
      <c r="K262" s="656" t="s">
        <v>732</v>
      </c>
      <c r="L262" s="657" t="s">
        <v>733</v>
      </c>
      <c r="M262" s="658" t="s">
        <v>248</v>
      </c>
      <c r="N262" s="570"/>
      <c r="O262" s="570"/>
      <c r="P262" s="570"/>
      <c r="Q262" s="570"/>
      <c r="R262" s="570"/>
      <c r="S262" s="570"/>
      <c r="T262" s="570"/>
      <c r="U262" s="570"/>
      <c r="V262" s="570"/>
      <c r="W262" s="570"/>
      <c r="X262" s="570"/>
      <c r="Y262" s="570"/>
      <c r="Z262" s="570"/>
      <c r="AA262" s="570"/>
    </row>
    <row r="263" spans="2:27">
      <c r="B263" s="660" t="s">
        <v>323</v>
      </c>
      <c r="C263" s="661"/>
      <c r="D263" s="661"/>
      <c r="E263" s="661"/>
      <c r="F263" s="661"/>
      <c r="G263" s="661"/>
      <c r="H263" s="661"/>
      <c r="I263" s="662"/>
      <c r="K263" s="663"/>
      <c r="L263" s="661"/>
      <c r="M263" s="662"/>
      <c r="N263" s="570"/>
      <c r="O263" s="570"/>
      <c r="P263" s="570"/>
      <c r="Q263" s="570"/>
      <c r="R263" s="570"/>
      <c r="S263" s="570"/>
      <c r="T263" s="570"/>
      <c r="U263" s="570"/>
      <c r="V263" s="570"/>
      <c r="W263" s="570"/>
      <c r="X263" s="570"/>
      <c r="Y263" s="570"/>
      <c r="Z263" s="570"/>
      <c r="AA263" s="570"/>
    </row>
    <row r="264" spans="2:27">
      <c r="B264" s="664" t="s">
        <v>1319</v>
      </c>
      <c r="C264" s="665" t="s">
        <v>150</v>
      </c>
      <c r="D264" s="665" t="s">
        <v>150</v>
      </c>
      <c r="E264" s="665" t="s">
        <v>150</v>
      </c>
      <c r="F264" s="665" t="s">
        <v>150</v>
      </c>
      <c r="G264" s="665" t="s">
        <v>150</v>
      </c>
      <c r="H264" s="665" t="s">
        <v>150</v>
      </c>
      <c r="I264" s="666" t="s">
        <v>150</v>
      </c>
      <c r="K264" s="667" t="s">
        <v>150</v>
      </c>
      <c r="L264" s="665" t="s">
        <v>150</v>
      </c>
      <c r="M264" s="666" t="s">
        <v>150</v>
      </c>
      <c r="N264" s="570"/>
      <c r="O264" s="570"/>
      <c r="P264" s="570"/>
      <c r="Q264" s="570"/>
      <c r="R264" s="570"/>
      <c r="S264" s="570"/>
      <c r="T264" s="570"/>
      <c r="U264" s="570"/>
      <c r="V264" s="570"/>
      <c r="W264" s="570"/>
      <c r="X264" s="570"/>
      <c r="Y264" s="570"/>
      <c r="Z264" s="570"/>
      <c r="AA264" s="570"/>
    </row>
    <row r="265" spans="2:27" ht="26">
      <c r="B265" s="712" t="s">
        <v>188</v>
      </c>
      <c r="C265" s="74">
        <v>93465323</v>
      </c>
      <c r="D265" s="74">
        <v>74177772</v>
      </c>
      <c r="E265" s="74">
        <v>69935228</v>
      </c>
      <c r="F265" s="74">
        <v>-26189636</v>
      </c>
      <c r="G265" s="74">
        <v>-25371743</v>
      </c>
      <c r="H265" s="74">
        <v>-110362309</v>
      </c>
      <c r="I265" s="69">
        <v>75654635</v>
      </c>
      <c r="K265" s="74">
        <v>6351151</v>
      </c>
      <c r="L265" s="74">
        <v>-5928396</v>
      </c>
      <c r="M265" s="69">
        <v>76077390</v>
      </c>
      <c r="N265" s="570"/>
      <c r="O265" s="570"/>
      <c r="P265" s="570"/>
      <c r="Q265" s="570"/>
      <c r="R265" s="570"/>
      <c r="S265" s="570"/>
      <c r="T265" s="570"/>
      <c r="U265" s="570"/>
      <c r="V265" s="570"/>
      <c r="W265" s="570"/>
      <c r="X265" s="570"/>
      <c r="Y265" s="570"/>
      <c r="Z265" s="570"/>
      <c r="AA265" s="570"/>
    </row>
    <row r="266" spans="2:27" ht="26">
      <c r="B266" s="712" t="s">
        <v>439</v>
      </c>
      <c r="C266" s="74">
        <v>-9350706</v>
      </c>
      <c r="D266" s="74">
        <v>12515177</v>
      </c>
      <c r="E266" s="74">
        <v>-156496</v>
      </c>
      <c r="F266" s="74">
        <v>-4977166</v>
      </c>
      <c r="G266" s="74">
        <v>-97231</v>
      </c>
      <c r="H266" s="74">
        <v>58347398</v>
      </c>
      <c r="I266" s="69">
        <v>56280976</v>
      </c>
      <c r="K266" s="74">
        <v>691229</v>
      </c>
      <c r="L266" s="74">
        <v>-645218</v>
      </c>
      <c r="M266" s="69">
        <v>56326987</v>
      </c>
      <c r="N266" s="570"/>
      <c r="O266" s="570"/>
      <c r="P266" s="570"/>
      <c r="Q266" s="570"/>
      <c r="R266" s="570"/>
      <c r="S266" s="570"/>
      <c r="T266" s="570"/>
      <c r="U266" s="570"/>
      <c r="V266" s="570"/>
      <c r="W266" s="570"/>
      <c r="X266" s="570"/>
      <c r="Y266" s="570"/>
      <c r="Z266" s="570"/>
      <c r="AA266" s="570"/>
    </row>
    <row r="267" spans="2:27" ht="26">
      <c r="B267" s="712" t="s">
        <v>227</v>
      </c>
      <c r="C267" s="74">
        <v>-130158392.06790701</v>
      </c>
      <c r="D267" s="74">
        <v>-17988246</v>
      </c>
      <c r="E267" s="74">
        <v>-95621707</v>
      </c>
      <c r="F267" s="74">
        <v>31636429</v>
      </c>
      <c r="G267" s="74">
        <v>25499082</v>
      </c>
      <c r="H267" s="74">
        <v>107318679</v>
      </c>
      <c r="I267" s="69">
        <v>-79314155.067907006</v>
      </c>
      <c r="K267" s="74">
        <v>-2519756</v>
      </c>
      <c r="L267" s="74">
        <v>2352032</v>
      </c>
      <c r="M267" s="69">
        <v>-79481879.067907006</v>
      </c>
      <c r="N267" s="570"/>
      <c r="O267" s="570"/>
      <c r="P267" s="570"/>
      <c r="Q267" s="570"/>
      <c r="R267" s="570"/>
      <c r="S267" s="570"/>
      <c r="T267" s="570"/>
      <c r="U267" s="570"/>
      <c r="V267" s="570"/>
      <c r="W267" s="570"/>
      <c r="X267" s="570"/>
      <c r="Y267" s="570"/>
      <c r="Z267" s="570"/>
      <c r="AA267" s="570"/>
    </row>
    <row r="268" spans="2:27">
      <c r="C268" s="674"/>
      <c r="D268" s="674"/>
      <c r="N268" s="570"/>
      <c r="O268" s="570"/>
      <c r="P268" s="570"/>
      <c r="Q268" s="570"/>
      <c r="R268" s="570"/>
      <c r="S268" s="570"/>
      <c r="T268" s="570"/>
      <c r="U268" s="570"/>
      <c r="V268" s="570"/>
      <c r="W268" s="570"/>
      <c r="X268" s="570"/>
      <c r="Y268" s="570"/>
      <c r="Z268" s="570"/>
      <c r="AA268" s="570"/>
    </row>
    <row r="269" spans="2:27" ht="6" customHeight="1">
      <c r="B269" s="682"/>
      <c r="C269" s="674"/>
      <c r="D269" s="674"/>
      <c r="E269" s="674"/>
      <c r="F269" s="674"/>
      <c r="G269" s="674"/>
      <c r="H269" s="674"/>
      <c r="I269" s="674"/>
      <c r="N269" s="570"/>
      <c r="O269" s="570"/>
      <c r="P269" s="570"/>
      <c r="Q269" s="570"/>
      <c r="R269" s="570"/>
      <c r="S269" s="570"/>
      <c r="T269" s="570"/>
      <c r="U269" s="570"/>
      <c r="V269" s="570"/>
      <c r="W269" s="570"/>
      <c r="X269" s="570"/>
      <c r="Y269" s="570"/>
      <c r="Z269" s="570"/>
      <c r="AA269" s="570"/>
    </row>
    <row r="270" spans="2:27" ht="39">
      <c r="B270" s="656" t="s">
        <v>244</v>
      </c>
      <c r="C270" s="657" t="s">
        <v>416</v>
      </c>
      <c r="D270" s="657" t="s">
        <v>210</v>
      </c>
      <c r="E270" s="657" t="s">
        <v>245</v>
      </c>
      <c r="F270" s="657" t="s">
        <v>515</v>
      </c>
      <c r="G270" s="657" t="s">
        <v>246</v>
      </c>
      <c r="H270" s="657" t="s">
        <v>247</v>
      </c>
      <c r="I270" s="658" t="s">
        <v>248</v>
      </c>
      <c r="N270" s="570"/>
      <c r="O270" s="570"/>
      <c r="P270" s="570"/>
      <c r="Q270" s="570"/>
      <c r="R270" s="570"/>
      <c r="S270" s="570"/>
      <c r="T270" s="570"/>
      <c r="U270" s="570"/>
      <c r="V270" s="570"/>
      <c r="W270" s="570"/>
      <c r="X270" s="570"/>
      <c r="Y270" s="570"/>
      <c r="Z270" s="570"/>
      <c r="AA270" s="570"/>
    </row>
    <row r="271" spans="2:27">
      <c r="B271" s="686" t="s">
        <v>608</v>
      </c>
      <c r="C271" s="661"/>
      <c r="D271" s="661"/>
      <c r="E271" s="661"/>
      <c r="F271" s="661"/>
      <c r="G271" s="661"/>
      <c r="H271" s="661"/>
      <c r="I271" s="662"/>
      <c r="N271" s="570"/>
      <c r="O271" s="570"/>
      <c r="P271" s="570"/>
      <c r="Q271" s="570"/>
      <c r="R271" s="570"/>
      <c r="S271" s="570"/>
      <c r="T271" s="570"/>
      <c r="U271" s="570"/>
      <c r="V271" s="570"/>
      <c r="W271" s="570"/>
      <c r="X271" s="570"/>
      <c r="Y271" s="570"/>
      <c r="Z271" s="570"/>
      <c r="AA271" s="570"/>
    </row>
    <row r="272" spans="2:27">
      <c r="B272" s="664" t="s">
        <v>1318</v>
      </c>
      <c r="C272" s="665" t="s">
        <v>150</v>
      </c>
      <c r="D272" s="665" t="s">
        <v>150</v>
      </c>
      <c r="E272" s="665" t="s">
        <v>150</v>
      </c>
      <c r="F272" s="665" t="s">
        <v>150</v>
      </c>
      <c r="G272" s="665" t="s">
        <v>150</v>
      </c>
      <c r="H272" s="665" t="s">
        <v>150</v>
      </c>
      <c r="I272" s="666" t="s">
        <v>150</v>
      </c>
      <c r="N272" s="570"/>
      <c r="O272" s="570"/>
      <c r="P272" s="570"/>
      <c r="Q272" s="570"/>
      <c r="R272" s="570"/>
      <c r="S272" s="570"/>
      <c r="T272" s="570"/>
      <c r="U272" s="570"/>
      <c r="V272" s="570"/>
      <c r="W272" s="570"/>
      <c r="X272" s="570"/>
      <c r="Y272" s="570"/>
      <c r="Z272" s="570"/>
      <c r="AA272" s="570"/>
    </row>
    <row r="273" spans="2:27">
      <c r="B273" s="63" t="s">
        <v>587</v>
      </c>
      <c r="C273" s="74">
        <v>72497369</v>
      </c>
      <c r="D273" s="74">
        <v>5429004</v>
      </c>
      <c r="E273" s="74">
        <v>5085668</v>
      </c>
      <c r="F273" s="74">
        <v>4103230</v>
      </c>
      <c r="G273" s="74">
        <v>0</v>
      </c>
      <c r="H273" s="74">
        <v>1308488</v>
      </c>
      <c r="I273" s="69">
        <v>88423759</v>
      </c>
      <c r="N273" s="570"/>
      <c r="O273" s="570"/>
      <c r="P273" s="570"/>
      <c r="Q273" s="570"/>
      <c r="R273" s="570"/>
      <c r="S273" s="570"/>
      <c r="T273" s="570"/>
      <c r="U273" s="570"/>
      <c r="V273" s="570"/>
      <c r="W273" s="570"/>
      <c r="X273" s="570"/>
      <c r="Y273" s="570"/>
      <c r="Z273" s="570"/>
      <c r="AA273" s="570"/>
    </row>
    <row r="274" spans="2:27">
      <c r="B274" s="63" t="s">
        <v>448</v>
      </c>
      <c r="C274" s="74">
        <v>3983353</v>
      </c>
      <c r="D274" s="74">
        <v>284377</v>
      </c>
      <c r="E274" s="74">
        <v>1445767</v>
      </c>
      <c r="F274" s="74">
        <v>566085</v>
      </c>
      <c r="G274" s="74">
        <v>0</v>
      </c>
      <c r="H274" s="74">
        <v>16492520</v>
      </c>
      <c r="I274" s="69">
        <v>22772102</v>
      </c>
      <c r="N274" s="570"/>
      <c r="O274" s="570"/>
      <c r="P274" s="570"/>
      <c r="Q274" s="570"/>
      <c r="R274" s="570"/>
      <c r="S274" s="570"/>
      <c r="T274" s="570"/>
      <c r="U274" s="570"/>
      <c r="V274" s="570"/>
      <c r="W274" s="570"/>
      <c r="X274" s="570"/>
      <c r="Y274" s="570"/>
      <c r="Z274" s="570"/>
      <c r="AA274" s="570"/>
    </row>
    <row r="275" spans="2:27">
      <c r="B275" s="63" t="s">
        <v>588</v>
      </c>
      <c r="C275" s="74">
        <v>0</v>
      </c>
      <c r="D275" s="74">
        <v>13572191</v>
      </c>
      <c r="E275" s="74">
        <v>0</v>
      </c>
      <c r="F275" s="74">
        <v>0</v>
      </c>
      <c r="G275" s="74">
        <v>0</v>
      </c>
      <c r="H275" s="74">
        <v>0</v>
      </c>
      <c r="I275" s="69">
        <v>13572191</v>
      </c>
      <c r="N275" s="570"/>
      <c r="O275" s="570"/>
      <c r="P275" s="570"/>
      <c r="Q275" s="570"/>
      <c r="R275" s="570"/>
      <c r="S275" s="570"/>
      <c r="T275" s="570"/>
      <c r="U275" s="570"/>
      <c r="V275" s="570"/>
      <c r="W275" s="570"/>
      <c r="X275" s="570"/>
      <c r="Y275" s="570"/>
      <c r="Z275" s="570"/>
      <c r="AA275" s="570"/>
    </row>
    <row r="276" spans="2:27">
      <c r="B276" s="67" t="s">
        <v>609</v>
      </c>
      <c r="C276" s="540">
        <v>76480722</v>
      </c>
      <c r="D276" s="540">
        <v>19285572</v>
      </c>
      <c r="E276" s="540">
        <v>6531435</v>
      </c>
      <c r="F276" s="540">
        <v>4669315</v>
      </c>
      <c r="G276" s="540">
        <v>0</v>
      </c>
      <c r="H276" s="540">
        <v>17801008</v>
      </c>
      <c r="I276" s="540">
        <v>124768052</v>
      </c>
      <c r="N276" s="570"/>
      <c r="O276" s="570"/>
      <c r="P276" s="570"/>
      <c r="Q276" s="570"/>
      <c r="R276" s="570"/>
      <c r="S276" s="570"/>
      <c r="T276" s="570"/>
      <c r="U276" s="570"/>
      <c r="V276" s="570"/>
      <c r="W276" s="570"/>
      <c r="X276" s="570"/>
      <c r="Y276" s="570"/>
      <c r="Z276" s="570"/>
      <c r="AA276" s="570"/>
    </row>
    <row r="277" spans="2:27" ht="6" customHeight="1">
      <c r="B277" s="682"/>
      <c r="C277" s="674"/>
      <c r="D277" s="674"/>
      <c r="E277" s="674"/>
      <c r="F277" s="674"/>
      <c r="G277" s="674"/>
      <c r="H277" s="674"/>
      <c r="I277" s="674"/>
      <c r="N277" s="570"/>
      <c r="O277" s="570"/>
      <c r="P277" s="570"/>
      <c r="Q277" s="570"/>
      <c r="R277" s="570"/>
      <c r="S277" s="570"/>
      <c r="T277" s="570"/>
      <c r="U277" s="570"/>
      <c r="V277" s="570"/>
      <c r="W277" s="570"/>
      <c r="X277" s="570"/>
      <c r="Y277" s="570"/>
      <c r="Z277" s="570"/>
      <c r="AA277" s="570"/>
    </row>
    <row r="278" spans="2:27" ht="39">
      <c r="B278" s="656" t="s">
        <v>244</v>
      </c>
      <c r="C278" s="657" t="s">
        <v>416</v>
      </c>
      <c r="D278" s="657" t="s">
        <v>210</v>
      </c>
      <c r="E278" s="657" t="s">
        <v>245</v>
      </c>
      <c r="F278" s="657" t="s">
        <v>515</v>
      </c>
      <c r="G278" s="657" t="s">
        <v>246</v>
      </c>
      <c r="H278" s="657" t="s">
        <v>247</v>
      </c>
      <c r="I278" s="658" t="s">
        <v>248</v>
      </c>
      <c r="N278" s="570"/>
      <c r="O278" s="570"/>
      <c r="P278" s="570"/>
      <c r="Q278" s="570"/>
      <c r="R278" s="570"/>
      <c r="S278" s="570"/>
      <c r="T278" s="570"/>
      <c r="U278" s="570"/>
      <c r="V278" s="570"/>
      <c r="W278" s="570"/>
      <c r="X278" s="570"/>
      <c r="Y278" s="570"/>
      <c r="Z278" s="570"/>
      <c r="AA278" s="570"/>
    </row>
    <row r="279" spans="2:27">
      <c r="B279" s="686" t="s">
        <v>608</v>
      </c>
      <c r="C279" s="661"/>
      <c r="D279" s="661"/>
      <c r="E279" s="661"/>
      <c r="F279" s="661"/>
      <c r="G279" s="661"/>
      <c r="H279" s="661"/>
      <c r="I279" s="662"/>
      <c r="N279" s="570"/>
      <c r="O279" s="570"/>
      <c r="P279" s="570"/>
      <c r="Q279" s="570"/>
      <c r="R279" s="570"/>
      <c r="S279" s="570"/>
      <c r="T279" s="570"/>
      <c r="U279" s="570"/>
      <c r="V279" s="570"/>
      <c r="W279" s="570"/>
      <c r="X279" s="570"/>
      <c r="Y279" s="570"/>
      <c r="Z279" s="570"/>
      <c r="AA279" s="570"/>
    </row>
    <row r="280" spans="2:27">
      <c r="B280" s="664" t="s">
        <v>1239</v>
      </c>
      <c r="C280" s="665" t="s">
        <v>150</v>
      </c>
      <c r="D280" s="665" t="s">
        <v>150</v>
      </c>
      <c r="E280" s="665" t="s">
        <v>150</v>
      </c>
      <c r="F280" s="665" t="s">
        <v>150</v>
      </c>
      <c r="G280" s="665" t="s">
        <v>150</v>
      </c>
      <c r="H280" s="665" t="s">
        <v>150</v>
      </c>
      <c r="I280" s="666" t="s">
        <v>150</v>
      </c>
      <c r="N280" s="570"/>
      <c r="O280" s="570"/>
      <c r="P280" s="570"/>
      <c r="Q280" s="570"/>
      <c r="R280" s="570"/>
      <c r="S280" s="570"/>
      <c r="T280" s="570"/>
      <c r="U280" s="570"/>
      <c r="V280" s="570"/>
      <c r="W280" s="570"/>
      <c r="X280" s="570"/>
      <c r="Y280" s="570"/>
      <c r="Z280" s="570"/>
      <c r="AA280" s="570"/>
    </row>
    <row r="281" spans="2:27">
      <c r="B281" s="63" t="s">
        <v>587</v>
      </c>
      <c r="C281" s="74">
        <v>357391264</v>
      </c>
      <c r="D281" s="74">
        <v>32380649</v>
      </c>
      <c r="E281" s="74">
        <v>13891754</v>
      </c>
      <c r="F281" s="74">
        <v>30983357</v>
      </c>
      <c r="G281" s="74">
        <v>0</v>
      </c>
      <c r="H281" s="74">
        <v>12590802</v>
      </c>
      <c r="I281" s="69">
        <v>447237826</v>
      </c>
      <c r="N281" s="570"/>
      <c r="O281" s="570"/>
      <c r="P281" s="570"/>
      <c r="Q281" s="570"/>
      <c r="R281" s="570"/>
      <c r="S281" s="570"/>
      <c r="T281" s="570"/>
      <c r="U281" s="570"/>
      <c r="V281" s="570"/>
      <c r="W281" s="570"/>
      <c r="X281" s="570"/>
      <c r="Y281" s="570"/>
      <c r="Z281" s="570"/>
      <c r="AA281" s="570"/>
    </row>
    <row r="282" spans="2:27">
      <c r="B282" s="63" t="s">
        <v>448</v>
      </c>
      <c r="C282" s="74">
        <v>17518887</v>
      </c>
      <c r="D282" s="74">
        <v>1148442</v>
      </c>
      <c r="E282" s="74">
        <v>4452331</v>
      </c>
      <c r="F282" s="74">
        <v>465063</v>
      </c>
      <c r="G282" s="74">
        <v>49808</v>
      </c>
      <c r="H282" s="74">
        <v>59888955</v>
      </c>
      <c r="I282" s="69">
        <v>83523486</v>
      </c>
      <c r="N282" s="570"/>
      <c r="O282" s="570"/>
      <c r="P282" s="570"/>
      <c r="Q282" s="570"/>
      <c r="R282" s="570"/>
      <c r="S282" s="570"/>
      <c r="T282" s="570"/>
      <c r="U282" s="570"/>
      <c r="V282" s="570"/>
      <c r="W282" s="570"/>
      <c r="X282" s="570"/>
      <c r="Y282" s="570"/>
      <c r="Z282" s="570"/>
      <c r="AA282" s="570"/>
    </row>
    <row r="283" spans="2:27">
      <c r="B283" s="63" t="s">
        <v>588</v>
      </c>
      <c r="C283" s="74">
        <v>0</v>
      </c>
      <c r="D283" s="74">
        <v>45760915</v>
      </c>
      <c r="E283" s="74">
        <v>0</v>
      </c>
      <c r="F283" s="74">
        <v>0</v>
      </c>
      <c r="G283" s="74">
        <v>0</v>
      </c>
      <c r="H283" s="74">
        <v>0</v>
      </c>
      <c r="I283" s="69">
        <v>45760915</v>
      </c>
      <c r="N283" s="570"/>
      <c r="O283" s="570"/>
      <c r="P283" s="570"/>
      <c r="Q283" s="570"/>
      <c r="R283" s="570"/>
      <c r="S283" s="570"/>
      <c r="T283" s="570"/>
      <c r="U283" s="570"/>
      <c r="V283" s="570"/>
      <c r="W283" s="570"/>
      <c r="X283" s="570"/>
      <c r="Y283" s="570"/>
      <c r="Z283" s="570"/>
      <c r="AA283" s="570"/>
    </row>
    <row r="284" spans="2:27">
      <c r="B284" s="67" t="s">
        <v>609</v>
      </c>
      <c r="C284" s="540">
        <v>374910151</v>
      </c>
      <c r="D284" s="540">
        <v>79290006</v>
      </c>
      <c r="E284" s="540">
        <v>18344085</v>
      </c>
      <c r="F284" s="540">
        <v>31448420</v>
      </c>
      <c r="G284" s="540">
        <v>49808</v>
      </c>
      <c r="H284" s="540">
        <v>72479757</v>
      </c>
      <c r="I284" s="540">
        <v>576522227</v>
      </c>
      <c r="N284" s="570"/>
      <c r="O284" s="570"/>
      <c r="P284" s="570"/>
      <c r="Q284" s="570"/>
      <c r="R284" s="570"/>
      <c r="S284" s="570"/>
      <c r="T284" s="570"/>
      <c r="U284" s="570"/>
      <c r="V284" s="570"/>
      <c r="W284" s="570"/>
      <c r="X284" s="570"/>
      <c r="Y284" s="570"/>
      <c r="Z284" s="570"/>
      <c r="AA284" s="570"/>
    </row>
    <row r="285" spans="2:27">
      <c r="C285" s="570"/>
      <c r="D285" s="570"/>
      <c r="E285" s="570"/>
      <c r="F285" s="570"/>
      <c r="G285" s="570"/>
      <c r="H285" s="570"/>
      <c r="I285" s="570"/>
      <c r="J285" s="1095"/>
      <c r="K285" s="570"/>
      <c r="N285" s="570"/>
      <c r="O285" s="570"/>
      <c r="P285" s="570"/>
      <c r="Q285" s="570"/>
      <c r="R285" s="570"/>
      <c r="S285" s="570"/>
      <c r="T285" s="570"/>
      <c r="U285" s="570"/>
      <c r="V285" s="570"/>
      <c r="W285" s="570"/>
      <c r="X285" s="570"/>
      <c r="Y285" s="570"/>
      <c r="Z285" s="570"/>
      <c r="AA285" s="570"/>
    </row>
    <row r="286" spans="2:27">
      <c r="C286" s="674"/>
      <c r="D286" s="674"/>
      <c r="E286" s="674"/>
      <c r="F286" s="674"/>
      <c r="G286" s="674"/>
      <c r="H286" s="674"/>
    </row>
  </sheetData>
  <mergeCells count="1">
    <mergeCell ref="B182:B183"/>
  </mergeCells>
  <printOptions horizontalCentered="1" verticalCentered="1"/>
  <pageMargins left="0.39370078740157483" right="0.39370078740157483" top="0.39370078740157483" bottom="0.39370078740157483" header="0" footer="0"/>
  <pageSetup paperSize="9" scale="72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6F75-C74E-4072-AF4C-9CCE15EA1740}">
  <sheetPr>
    <pageSetUpPr autoPageBreaks="0"/>
  </sheetPr>
  <dimension ref="B1:M26"/>
  <sheetViews>
    <sheetView showGridLines="0" topLeftCell="A15" zoomScale="85" zoomScaleNormal="85" workbookViewId="0">
      <selection activeCell="D20" sqref="D20:E22"/>
    </sheetView>
  </sheetViews>
  <sheetFormatPr baseColWidth="10" defaultColWidth="11.453125" defaultRowHeight="13"/>
  <cols>
    <col min="1" max="1" width="1.7265625" style="49" customWidth="1"/>
    <col min="2" max="2" width="25.54296875" style="49" customWidth="1"/>
    <col min="3" max="3" width="18.453125" style="49" bestFit="1" customWidth="1"/>
    <col min="4" max="6" width="17.453125" style="49" customWidth="1"/>
    <col min="7" max="7" width="13.1796875" style="49" bestFit="1" customWidth="1"/>
    <col min="8" max="8" width="16.7265625" style="49" customWidth="1"/>
    <col min="9" max="9" width="15.54296875" style="49" customWidth="1"/>
    <col min="10" max="10" width="11.453125" style="49"/>
    <col min="11" max="11" width="15.54296875" style="49" bestFit="1" customWidth="1"/>
    <col min="12" max="12" width="8.7265625" style="49" bestFit="1" customWidth="1"/>
    <col min="13" max="16384" width="11.453125" style="49"/>
  </cols>
  <sheetData>
    <row r="1" spans="2:13" ht="5.15" customHeight="1"/>
    <row r="2" spans="2:13" ht="18.5">
      <c r="B2" s="127" t="s">
        <v>1100</v>
      </c>
      <c r="C2" s="195"/>
      <c r="E2" s="346"/>
      <c r="F2" s="713"/>
      <c r="G2" s="52"/>
      <c r="H2" s="713"/>
      <c r="I2" s="713"/>
      <c r="K2" s="714"/>
      <c r="L2" s="714"/>
    </row>
    <row r="3" spans="2:13" ht="6" customHeight="1">
      <c r="G3" s="52"/>
      <c r="J3" s="52"/>
      <c r="K3" s="52"/>
      <c r="L3" s="52"/>
      <c r="M3" s="52"/>
    </row>
    <row r="4" spans="2:13" ht="6" customHeight="1">
      <c r="E4" s="70"/>
      <c r="F4" s="70"/>
      <c r="G4" s="70"/>
      <c r="H4" s="70"/>
      <c r="I4" s="70"/>
    </row>
    <row r="5" spans="2:13" ht="6" customHeight="1"/>
    <row r="6" spans="2:13" s="570" customFormat="1"/>
    <row r="7" spans="2:13" s="570" customFormat="1">
      <c r="B7" s="819" t="s">
        <v>760</v>
      </c>
      <c r="C7" s="715">
        <v>45382</v>
      </c>
      <c r="D7" s="715">
        <v>45291</v>
      </c>
    </row>
    <row r="8" spans="2:13" s="570" customFormat="1">
      <c r="B8" s="821"/>
      <c r="C8" s="273" t="s">
        <v>150</v>
      </c>
      <c r="D8" s="273" t="s">
        <v>150</v>
      </c>
    </row>
    <row r="9" spans="2:13" s="570" customFormat="1">
      <c r="B9" s="63" t="s">
        <v>765</v>
      </c>
      <c r="C9" s="65">
        <v>194585896</v>
      </c>
      <c r="D9" s="65">
        <v>180834620</v>
      </c>
    </row>
    <row r="10" spans="2:13" s="570" customFormat="1">
      <c r="B10" s="63" t="s">
        <v>766</v>
      </c>
      <c r="C10" s="65">
        <v>186444327</v>
      </c>
      <c r="D10" s="65">
        <v>174477706</v>
      </c>
      <c r="E10" s="716"/>
      <c r="F10" s="716"/>
    </row>
    <row r="11" spans="2:13" s="570" customFormat="1">
      <c r="B11" s="63" t="s">
        <v>767</v>
      </c>
      <c r="C11" s="65">
        <v>182105587</v>
      </c>
      <c r="D11" s="65">
        <v>171545801</v>
      </c>
      <c r="E11" s="716"/>
      <c r="F11" s="716"/>
    </row>
    <row r="12" spans="2:13" s="570" customFormat="1">
      <c r="B12" s="63" t="s">
        <v>768</v>
      </c>
      <c r="C12" s="65">
        <v>205079365</v>
      </c>
      <c r="D12" s="65">
        <v>194616204</v>
      </c>
      <c r="E12" s="716"/>
      <c r="F12" s="716"/>
    </row>
    <row r="13" spans="2:13" s="570" customFormat="1">
      <c r="B13" s="63" t="s">
        <v>769</v>
      </c>
      <c r="C13" s="65">
        <v>211839797</v>
      </c>
      <c r="D13" s="65">
        <v>224473901</v>
      </c>
      <c r="E13" s="716"/>
      <c r="F13" s="716"/>
    </row>
    <row r="14" spans="2:13" s="570" customFormat="1">
      <c r="B14" s="63" t="s">
        <v>73</v>
      </c>
      <c r="C14" s="65">
        <v>296115716</v>
      </c>
      <c r="D14" s="65">
        <v>333462026</v>
      </c>
      <c r="E14" s="716"/>
      <c r="F14" s="716"/>
    </row>
    <row r="15" spans="2:13" s="570" customFormat="1" ht="12.75" customHeight="1">
      <c r="B15" s="69" t="s">
        <v>995</v>
      </c>
      <c r="C15" s="198">
        <f>+SUM(C9:C14)</f>
        <v>1276170688</v>
      </c>
      <c r="D15" s="198">
        <f>+SUM(D9:D14)</f>
        <v>1279410258</v>
      </c>
    </row>
    <row r="16" spans="2:13" s="570" customFormat="1"/>
    <row r="17" spans="2:7" s="570" customFormat="1" ht="12.75" customHeight="1">
      <c r="B17" s="1044" t="s">
        <v>761</v>
      </c>
      <c r="C17" s="1045"/>
      <c r="D17" s="715" t="s">
        <v>1263</v>
      </c>
      <c r="E17" s="766" t="s">
        <v>1163</v>
      </c>
      <c r="F17" s="748"/>
      <c r="G17" s="748"/>
    </row>
    <row r="18" spans="2:7" s="570" customFormat="1" ht="13" customHeight="1">
      <c r="B18" s="1046"/>
      <c r="C18" s="1047"/>
      <c r="D18" s="271">
        <v>45382</v>
      </c>
      <c r="E18" s="745">
        <v>45016</v>
      </c>
      <c r="F18" s="748"/>
      <c r="G18" s="748"/>
    </row>
    <row r="19" spans="2:7" s="570" customFormat="1">
      <c r="B19" s="1048"/>
      <c r="C19" s="1049"/>
      <c r="D19" s="273" t="s">
        <v>150</v>
      </c>
      <c r="E19" s="562" t="s">
        <v>150</v>
      </c>
      <c r="F19" s="115"/>
      <c r="G19" s="115"/>
    </row>
    <row r="20" spans="2:7" s="570" customFormat="1">
      <c r="B20" s="1042" t="s">
        <v>762</v>
      </c>
      <c r="C20" s="1043"/>
      <c r="D20" s="65">
        <v>22309056</v>
      </c>
      <c r="E20" s="746">
        <v>15970571</v>
      </c>
      <c r="F20" s="79"/>
      <c r="G20" s="79"/>
    </row>
    <row r="21" spans="2:7" s="570" customFormat="1" ht="24.75" customHeight="1">
      <c r="B21" s="1050" t="s">
        <v>881</v>
      </c>
      <c r="C21" s="1051"/>
      <c r="D21" s="65">
        <v>11299726</v>
      </c>
      <c r="E21" s="746">
        <v>10964313</v>
      </c>
      <c r="F21" s="79"/>
      <c r="G21" s="79"/>
    </row>
    <row r="22" spans="2:7" s="570" customFormat="1">
      <c r="B22" s="1042" t="s">
        <v>825</v>
      </c>
      <c r="C22" s="1043"/>
      <c r="D22" s="65">
        <v>-66411227</v>
      </c>
      <c r="E22" s="746">
        <v>-54613297</v>
      </c>
      <c r="F22" s="79"/>
      <c r="G22" s="79"/>
    </row>
    <row r="23" spans="2:7" s="570" customFormat="1">
      <c r="B23" s="260"/>
      <c r="C23" s="260"/>
      <c r="D23" s="79"/>
      <c r="E23" s="79"/>
    </row>
    <row r="24" spans="2:7" s="570" customFormat="1" ht="6" customHeight="1"/>
    <row r="25" spans="2:7">
      <c r="F25" s="570"/>
      <c r="G25" s="570"/>
    </row>
    <row r="26" spans="2:7">
      <c r="F26" s="570"/>
      <c r="G26" s="570"/>
    </row>
  </sheetData>
  <mergeCells count="5">
    <mergeCell ref="B7:B8"/>
    <mergeCell ref="B17:C19"/>
    <mergeCell ref="B20:C20"/>
    <mergeCell ref="B21:C21"/>
    <mergeCell ref="B22:C22"/>
  </mergeCells>
  <pageMargins left="0.75" right="0.75" top="1" bottom="1" header="0" footer="0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1A24-4A08-4246-AF19-36668E425B6E}">
  <sheetPr>
    <pageSetUpPr fitToPage="1"/>
  </sheetPr>
  <dimension ref="B1:I54"/>
  <sheetViews>
    <sheetView showGridLines="0" topLeftCell="A16" zoomScale="70" zoomScaleNormal="70" workbookViewId="0">
      <selection activeCell="I23" sqref="I23"/>
    </sheetView>
  </sheetViews>
  <sheetFormatPr baseColWidth="10" defaultColWidth="11.453125" defaultRowHeight="13"/>
  <cols>
    <col min="1" max="1" width="1.7265625" style="49" customWidth="1"/>
    <col min="2" max="2" width="52.1796875" style="49" bestFit="1" customWidth="1"/>
    <col min="3" max="3" width="21.54296875" style="49" bestFit="1" customWidth="1"/>
    <col min="4" max="4" width="13.36328125" style="49" bestFit="1" customWidth="1"/>
    <col min="5" max="5" width="7.54296875" style="49" bestFit="1" customWidth="1"/>
    <col min="6" max="6" width="31.7265625" style="49" bestFit="1" customWidth="1"/>
    <col min="7" max="7" width="14.1796875" style="49" customWidth="1"/>
    <col min="8" max="8" width="15.90625" style="49" customWidth="1"/>
    <col min="9" max="16384" width="11.453125" style="49"/>
  </cols>
  <sheetData>
    <row r="1" spans="2:9" ht="5.15" customHeight="1"/>
    <row r="2" spans="2:9" ht="18.5">
      <c r="B2" s="127" t="s">
        <v>1101</v>
      </c>
      <c r="C2" s="195"/>
      <c r="E2" s="346"/>
      <c r="F2" s="346"/>
    </row>
    <row r="3" spans="2:9" ht="6" customHeight="1">
      <c r="E3" s="346"/>
      <c r="F3" s="346"/>
    </row>
    <row r="4" spans="2:9" s="52" customFormat="1">
      <c r="B4" s="342" t="s">
        <v>131</v>
      </c>
      <c r="C4" s="192">
        <v>45291</v>
      </c>
      <c r="D4" s="192">
        <v>44926</v>
      </c>
      <c r="E4"/>
      <c r="F4"/>
      <c r="G4" s="49"/>
      <c r="H4" s="49"/>
      <c r="I4" s="49"/>
    </row>
    <row r="5" spans="2:9" s="52" customFormat="1" ht="13.5" customHeight="1">
      <c r="B5" s="343"/>
      <c r="C5" s="58" t="s">
        <v>150</v>
      </c>
      <c r="D5" s="267" t="s">
        <v>150</v>
      </c>
      <c r="E5"/>
      <c r="F5"/>
      <c r="G5" s="49"/>
      <c r="H5" s="49"/>
      <c r="I5" s="49"/>
    </row>
    <row r="6" spans="2:9" s="52" customFormat="1" ht="13.5" customHeight="1">
      <c r="B6" s="565" t="s">
        <v>1257</v>
      </c>
      <c r="C6" s="565">
        <v>17105</v>
      </c>
      <c r="D6" s="565">
        <v>17105</v>
      </c>
      <c r="E6"/>
      <c r="F6"/>
      <c r="G6" s="49"/>
      <c r="H6" s="49"/>
      <c r="I6" s="49"/>
    </row>
    <row r="7" spans="2:9" s="52" customFormat="1" ht="13.5" customHeight="1">
      <c r="B7" s="565" t="s">
        <v>1326</v>
      </c>
      <c r="C7" s="565">
        <v>287191</v>
      </c>
      <c r="D7" s="565">
        <v>0</v>
      </c>
      <c r="E7"/>
      <c r="F7"/>
      <c r="G7" s="49"/>
      <c r="H7" s="49"/>
      <c r="I7" s="49"/>
    </row>
    <row r="8" spans="2:9" s="52" customFormat="1" ht="13.5" customHeight="1">
      <c r="B8" s="565" t="s">
        <v>1327</v>
      </c>
      <c r="C8" s="565">
        <v>237852</v>
      </c>
      <c r="D8" s="565">
        <v>0</v>
      </c>
      <c r="E8"/>
      <c r="F8"/>
      <c r="G8" s="49"/>
      <c r="H8" s="49"/>
      <c r="I8" s="49"/>
    </row>
    <row r="9" spans="2:9" s="52" customFormat="1" ht="13.5" customHeight="1">
      <c r="B9" s="565" t="s">
        <v>1328</v>
      </c>
      <c r="C9" s="565">
        <v>252458</v>
      </c>
      <c r="D9" s="565">
        <v>0</v>
      </c>
      <c r="E9"/>
      <c r="F9"/>
      <c r="G9" s="49"/>
      <c r="H9" s="49"/>
      <c r="I9" s="49"/>
    </row>
    <row r="10" spans="2:9" s="52" customFormat="1" ht="13.5" customHeight="1">
      <c r="B10" s="565" t="s">
        <v>1329</v>
      </c>
      <c r="C10" s="565">
        <v>744447</v>
      </c>
      <c r="D10" s="565">
        <v>0</v>
      </c>
      <c r="E10"/>
      <c r="F10"/>
      <c r="G10" s="49"/>
      <c r="H10" s="49"/>
      <c r="I10" s="49"/>
    </row>
    <row r="11" spans="2:9" s="52" customFormat="1" ht="13.5" customHeight="1">
      <c r="B11" s="565" t="s">
        <v>1330</v>
      </c>
      <c r="C11" s="565"/>
      <c r="D11" s="565">
        <v>0</v>
      </c>
      <c r="E11"/>
      <c r="F11"/>
      <c r="G11" s="49"/>
      <c r="H11" s="49"/>
      <c r="I11" s="49"/>
    </row>
    <row r="12" spans="2:9" s="52" customFormat="1" ht="13.5" customHeight="1">
      <c r="B12" s="565" t="s">
        <v>1331</v>
      </c>
      <c r="C12" s="565"/>
      <c r="D12" s="565">
        <v>0</v>
      </c>
      <c r="E12"/>
      <c r="F12"/>
      <c r="G12" s="49"/>
      <c r="H12" s="49"/>
      <c r="I12" s="49"/>
    </row>
    <row r="13" spans="2:9" s="52" customFormat="1" ht="13.5" customHeight="1">
      <c r="B13" s="565" t="s">
        <v>1332</v>
      </c>
      <c r="C13" s="565"/>
      <c r="D13" s="565">
        <v>0</v>
      </c>
      <c r="E13"/>
      <c r="F13"/>
      <c r="G13" s="49"/>
      <c r="H13" s="49"/>
      <c r="I13" s="49"/>
    </row>
    <row r="14" spans="2:9">
      <c r="B14" s="565" t="s">
        <v>1333</v>
      </c>
      <c r="C14" s="565"/>
      <c r="D14" s="565">
        <v>0</v>
      </c>
      <c r="E14"/>
      <c r="F14"/>
    </row>
    <row r="15" spans="2:9">
      <c r="B15" s="565" t="s">
        <v>1334</v>
      </c>
      <c r="C15" s="565"/>
      <c r="D15" s="565">
        <v>0</v>
      </c>
    </row>
    <row r="16" spans="2:9">
      <c r="B16" s="718" t="s">
        <v>1258</v>
      </c>
      <c r="C16" s="719">
        <v>1539053</v>
      </c>
      <c r="D16" s="719">
        <v>17105</v>
      </c>
    </row>
    <row r="17" spans="2:9">
      <c r="B17" s="720" t="s">
        <v>557</v>
      </c>
      <c r="C17" s="565">
        <v>11870857</v>
      </c>
      <c r="D17" s="565">
        <v>13379368</v>
      </c>
    </row>
    <row r="18" spans="2:9">
      <c r="B18" s="718" t="s">
        <v>191</v>
      </c>
      <c r="C18" s="719">
        <v>13409910</v>
      </c>
      <c r="D18" s="719">
        <v>13396473</v>
      </c>
    </row>
    <row r="19" spans="2:9">
      <c r="B19" s="717"/>
      <c r="C19" s="717"/>
      <c r="D19" s="717"/>
    </row>
    <row r="21" spans="2:9">
      <c r="B21" s="1054" t="s">
        <v>359</v>
      </c>
      <c r="C21" s="1055"/>
      <c r="D21" s="1055"/>
      <c r="E21" s="1055"/>
      <c r="F21" s="1055"/>
      <c r="G21" s="1055"/>
      <c r="H21" s="1056"/>
    </row>
    <row r="22" spans="2:9" s="52" customFormat="1">
      <c r="B22" s="518"/>
      <c r="C22" s="1057" t="s">
        <v>360</v>
      </c>
      <c r="D22" s="1058"/>
      <c r="E22" s="520"/>
      <c r="F22" s="1061" t="s">
        <v>361</v>
      </c>
      <c r="G22" s="1062"/>
      <c r="H22" s="1063"/>
    </row>
    <row r="23" spans="2:9" s="52" customFormat="1" ht="47.25" customHeight="1">
      <c r="B23" s="521" t="s">
        <v>228</v>
      </c>
      <c r="C23" s="1059"/>
      <c r="D23" s="1060"/>
      <c r="E23" s="523" t="s">
        <v>229</v>
      </c>
      <c r="F23" s="519" t="s">
        <v>230</v>
      </c>
      <c r="G23" s="524" t="s">
        <v>1342</v>
      </c>
      <c r="H23" s="524" t="s">
        <v>1242</v>
      </c>
    </row>
    <row r="24" spans="2:9" s="52" customFormat="1">
      <c r="B24" s="378"/>
      <c r="C24" s="525" t="s">
        <v>423</v>
      </c>
      <c r="D24" s="526" t="s">
        <v>443</v>
      </c>
      <c r="E24" s="522"/>
      <c r="F24" s="522"/>
      <c r="G24" s="527" t="s">
        <v>150</v>
      </c>
      <c r="H24" s="527" t="s">
        <v>150</v>
      </c>
    </row>
    <row r="25" spans="2:9">
      <c r="B25" s="138" t="s">
        <v>74</v>
      </c>
      <c r="C25" s="138" t="s">
        <v>76</v>
      </c>
      <c r="D25" s="482" t="s">
        <v>212</v>
      </c>
      <c r="E25" s="138" t="s">
        <v>77</v>
      </c>
      <c r="F25" s="483" t="s">
        <v>75</v>
      </c>
      <c r="G25" s="65">
        <v>3710904</v>
      </c>
      <c r="H25" s="65">
        <v>2269157</v>
      </c>
    </row>
    <row r="26" spans="2:9" ht="26" customHeight="1">
      <c r="B26" s="63"/>
      <c r="C26" s="528"/>
      <c r="D26" s="528"/>
      <c r="E26" s="528"/>
      <c r="F26" s="529" t="s">
        <v>190</v>
      </c>
      <c r="G26" s="530">
        <v>3710904</v>
      </c>
      <c r="H26" s="530">
        <v>2269157</v>
      </c>
      <c r="I26" s="531"/>
    </row>
    <row r="27" spans="2:9">
      <c r="B27" s="532" t="s">
        <v>273</v>
      </c>
      <c r="C27" s="532"/>
      <c r="D27" s="532"/>
      <c r="E27" s="533"/>
      <c r="F27" s="533"/>
      <c r="G27" s="534">
        <v>3710904</v>
      </c>
      <c r="H27" s="534">
        <v>2269157</v>
      </c>
      <c r="I27" s="531"/>
    </row>
    <row r="29" spans="2:9" ht="12.75" customHeight="1">
      <c r="B29" s="1064" t="s">
        <v>218</v>
      </c>
      <c r="C29" s="1065"/>
      <c r="D29" s="1065"/>
      <c r="E29" s="1065"/>
      <c r="F29" s="1065"/>
      <c r="G29" s="1065"/>
      <c r="H29" s="1066"/>
    </row>
    <row r="30" spans="2:9" s="52" customFormat="1" ht="12.75" customHeight="1">
      <c r="B30" s="521" t="s">
        <v>228</v>
      </c>
      <c r="C30" s="1067" t="s">
        <v>360</v>
      </c>
      <c r="D30" s="1068"/>
      <c r="E30" s="1069" t="s">
        <v>229</v>
      </c>
      <c r="F30" s="1070"/>
      <c r="G30" s="535">
        <v>45291</v>
      </c>
      <c r="H30" s="535">
        <v>44926</v>
      </c>
    </row>
    <row r="31" spans="2:9" s="52" customFormat="1">
      <c r="B31" s="378"/>
      <c r="C31" s="525" t="s">
        <v>423</v>
      </c>
      <c r="D31" s="522" t="s">
        <v>443</v>
      </c>
      <c r="E31" s="1071"/>
      <c r="F31" s="1072"/>
      <c r="G31" s="527" t="s">
        <v>150</v>
      </c>
      <c r="H31" s="527" t="s">
        <v>150</v>
      </c>
    </row>
    <row r="32" spans="2:9">
      <c r="B32" s="138" t="s">
        <v>74</v>
      </c>
      <c r="C32" s="138" t="s">
        <v>76</v>
      </c>
      <c r="D32" s="528" t="s">
        <v>212</v>
      </c>
      <c r="E32" s="1052" t="s">
        <v>77</v>
      </c>
      <c r="F32" s="1053"/>
      <c r="G32" s="65">
        <v>3710904</v>
      </c>
      <c r="H32" s="65">
        <v>2269157</v>
      </c>
    </row>
    <row r="33" spans="2:9">
      <c r="B33" s="532" t="s">
        <v>273</v>
      </c>
      <c r="C33" s="532"/>
      <c r="D33" s="532"/>
      <c r="E33" s="533"/>
      <c r="F33" s="533"/>
      <c r="G33" s="536">
        <v>3710904</v>
      </c>
      <c r="H33" s="537">
        <v>2269157</v>
      </c>
      <c r="I33" s="531"/>
    </row>
    <row r="54" s="49" customFormat="1" ht="43.5" customHeight="1"/>
  </sheetData>
  <mergeCells count="7">
    <mergeCell ref="E32:F32"/>
    <mergeCell ref="B21:H21"/>
    <mergeCell ref="C22:D23"/>
    <mergeCell ref="F22:H22"/>
    <mergeCell ref="B29:H29"/>
    <mergeCell ref="C30:D30"/>
    <mergeCell ref="E30:F31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0337-0385-4938-AC20-5D87FC935752}">
  <dimension ref="B1:K15"/>
  <sheetViews>
    <sheetView showGridLines="0" zoomScale="90" zoomScaleNormal="90" workbookViewId="0">
      <selection activeCell="A15" sqref="A15:XFD15"/>
    </sheetView>
  </sheetViews>
  <sheetFormatPr baseColWidth="10" defaultColWidth="11.453125" defaultRowHeight="13"/>
  <cols>
    <col min="1" max="1" width="1.7265625" style="49" customWidth="1"/>
    <col min="2" max="2" width="36" style="49" bestFit="1" customWidth="1"/>
    <col min="3" max="7" width="15" style="49" customWidth="1"/>
    <col min="8" max="8" width="6.453125" style="49" bestFit="1" customWidth="1"/>
    <col min="9" max="9" width="6.81640625" style="49" bestFit="1" customWidth="1"/>
    <col min="10" max="16384" width="11.453125" style="49"/>
  </cols>
  <sheetData>
    <row r="1" spans="2:11" ht="6" customHeight="1"/>
    <row r="2" spans="2:11" ht="18.5">
      <c r="B2" s="127" t="s">
        <v>1102</v>
      </c>
      <c r="C2" s="195"/>
      <c r="H2" s="346"/>
      <c r="I2" s="346"/>
    </row>
    <row r="3" spans="2:11" ht="6" customHeight="1"/>
    <row r="4" spans="2:11" s="263" customFormat="1" ht="13" customHeight="1">
      <c r="B4" s="839" t="s">
        <v>132</v>
      </c>
      <c r="C4" s="1073">
        <v>45382</v>
      </c>
      <c r="D4" s="1074"/>
      <c r="E4" s="1074"/>
      <c r="F4" s="1075"/>
      <c r="G4" s="819" t="s">
        <v>1172</v>
      </c>
    </row>
    <row r="5" spans="2:11" s="263" customFormat="1" ht="48" customHeight="1">
      <c r="B5" s="840"/>
      <c r="C5" s="265" t="s">
        <v>133</v>
      </c>
      <c r="D5" s="199" t="s">
        <v>120</v>
      </c>
      <c r="E5" s="199" t="s">
        <v>103</v>
      </c>
      <c r="F5" s="264" t="s">
        <v>50</v>
      </c>
      <c r="G5" s="821"/>
    </row>
    <row r="6" spans="2:11">
      <c r="B6" s="63" t="s">
        <v>435</v>
      </c>
      <c r="C6" s="65">
        <v>23</v>
      </c>
      <c r="D6" s="65">
        <v>1436</v>
      </c>
      <c r="E6" s="65">
        <v>50</v>
      </c>
      <c r="F6" s="65">
        <v>1509</v>
      </c>
      <c r="G6" s="65">
        <v>1508</v>
      </c>
    </row>
    <row r="7" spans="2:11" ht="26">
      <c r="B7" s="102" t="s">
        <v>1173</v>
      </c>
      <c r="C7" s="65">
        <v>502</v>
      </c>
      <c r="D7" s="65">
        <v>17265</v>
      </c>
      <c r="E7" s="65">
        <v>101120</v>
      </c>
      <c r="F7" s="65">
        <v>118887</v>
      </c>
      <c r="G7" s="65">
        <v>118943</v>
      </c>
    </row>
    <row r="8" spans="2:11">
      <c r="B8" s="395" t="s">
        <v>50</v>
      </c>
      <c r="C8" s="198">
        <v>525</v>
      </c>
      <c r="D8" s="198">
        <v>18701</v>
      </c>
      <c r="E8" s="198">
        <v>101170</v>
      </c>
      <c r="F8" s="198">
        <v>120396</v>
      </c>
      <c r="G8" s="198">
        <v>120451</v>
      </c>
      <c r="K8" s="77"/>
    </row>
    <row r="9" spans="2:11" ht="9" customHeight="1"/>
    <row r="10" spans="2:11" s="52" customFormat="1" ht="13" customHeight="1">
      <c r="B10" s="839" t="s">
        <v>132</v>
      </c>
      <c r="C10" s="1073">
        <v>45291</v>
      </c>
      <c r="D10" s="1074"/>
      <c r="E10" s="1074"/>
      <c r="F10" s="1075"/>
      <c r="G10" s="819" t="s">
        <v>1172</v>
      </c>
    </row>
    <row r="11" spans="2:11" s="52" customFormat="1" ht="48" customHeight="1">
      <c r="B11" s="840"/>
      <c r="C11" s="265" t="s">
        <v>133</v>
      </c>
      <c r="D11" s="199" t="s">
        <v>120</v>
      </c>
      <c r="E11" s="199" t="s">
        <v>103</v>
      </c>
      <c r="F11" s="264" t="s">
        <v>50</v>
      </c>
      <c r="G11" s="821"/>
      <c r="H11"/>
    </row>
    <row r="12" spans="2:11">
      <c r="B12" s="63" t="s">
        <v>435</v>
      </c>
      <c r="C12" s="65">
        <v>21</v>
      </c>
      <c r="D12" s="65">
        <v>1432</v>
      </c>
      <c r="E12" s="65">
        <v>53</v>
      </c>
      <c r="F12" s="65">
        <v>1506</v>
      </c>
      <c r="G12" s="65">
        <v>1503</v>
      </c>
      <c r="H12"/>
    </row>
    <row r="13" spans="2:11" ht="26">
      <c r="B13" s="102" t="s">
        <v>1103</v>
      </c>
      <c r="C13" s="65">
        <v>507</v>
      </c>
      <c r="D13" s="65">
        <v>14381</v>
      </c>
      <c r="E13" s="65">
        <v>105263</v>
      </c>
      <c r="F13" s="65">
        <v>120151</v>
      </c>
      <c r="G13" s="65">
        <v>119481</v>
      </c>
      <c r="H13"/>
    </row>
    <row r="14" spans="2:11">
      <c r="B14" s="395" t="s">
        <v>50</v>
      </c>
      <c r="C14" s="69">
        <f>SUM(C12:C13)</f>
        <v>528</v>
      </c>
      <c r="D14" s="69">
        <f t="shared" ref="D14:G14" si="0">SUM(D12:D13)</f>
        <v>15813</v>
      </c>
      <c r="E14" s="69">
        <f t="shared" si="0"/>
        <v>105316</v>
      </c>
      <c r="F14" s="69">
        <f t="shared" si="0"/>
        <v>121657</v>
      </c>
      <c r="G14" s="69">
        <f t="shared" si="0"/>
        <v>120984</v>
      </c>
      <c r="H14"/>
    </row>
    <row r="15" spans="2:11" s="1089" customFormat="1"/>
  </sheetData>
  <mergeCells count="6">
    <mergeCell ref="B4:B5"/>
    <mergeCell ref="C4:F4"/>
    <mergeCell ref="G4:G5"/>
    <mergeCell ref="B10:B11"/>
    <mergeCell ref="C10:F10"/>
    <mergeCell ref="G10:G11"/>
  </mergeCells>
  <printOptions horizontalCentered="1" verticalCentered="1"/>
  <pageMargins left="0.78740157480314965" right="0.78740157480314965" top="0.98425196850393704" bottom="0.98425196850393704" header="0" footer="0"/>
  <pageSetup paperSize="9" scale="75" orientation="landscape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F108-802E-44C7-BE8D-34243A37535D}">
  <sheetPr>
    <pageSetUpPr autoPageBreaks="0" fitToPage="1"/>
  </sheetPr>
  <dimension ref="B1:BY181"/>
  <sheetViews>
    <sheetView showGridLines="0" zoomScale="69" zoomScaleNormal="55" workbookViewId="0">
      <selection activeCell="D10" sqref="D10"/>
    </sheetView>
  </sheetViews>
  <sheetFormatPr baseColWidth="10" defaultColWidth="11.453125" defaultRowHeight="13" outlineLevelRow="1"/>
  <cols>
    <col min="1" max="1" width="1.7265625" style="49" customWidth="1"/>
    <col min="2" max="2" width="32.54296875" style="49" customWidth="1"/>
    <col min="3" max="6" width="34.26953125" style="49" customWidth="1"/>
    <col min="7" max="7" width="9.81640625" style="49" customWidth="1"/>
    <col min="8" max="8" width="34.26953125" style="49" customWidth="1"/>
    <col min="9" max="9" width="8.26953125" style="49" customWidth="1"/>
    <col min="10" max="10" width="4" style="49" customWidth="1"/>
    <col min="11" max="11" width="42.54296875" style="49" customWidth="1"/>
    <col min="12" max="14" width="16.26953125" style="49" customWidth="1"/>
    <col min="15" max="15" width="15.7265625" style="49" customWidth="1"/>
    <col min="16" max="16" width="16.81640625" style="49" bestFit="1" customWidth="1"/>
    <col min="17" max="17" width="15.1796875" style="49" customWidth="1"/>
    <col min="18" max="18" width="14.81640625" style="49" customWidth="1"/>
    <col min="19" max="19" width="2.1796875" style="49" customWidth="1"/>
    <col min="20" max="25" width="12.81640625" style="49" customWidth="1"/>
    <col min="26" max="26" width="13.54296875" style="49" bestFit="1" customWidth="1"/>
    <col min="27" max="16384" width="11.453125" style="49"/>
  </cols>
  <sheetData>
    <row r="1" spans="2:77" ht="18.5">
      <c r="B1" s="127" t="s">
        <v>1104</v>
      </c>
      <c r="C1" s="346"/>
      <c r="D1" s="346"/>
      <c r="E1" s="346"/>
      <c r="F1" s="346"/>
      <c r="G1" s="346"/>
      <c r="H1" s="346"/>
      <c r="O1" s="725"/>
      <c r="U1" s="725"/>
    </row>
    <row r="2" spans="2:77" ht="9" customHeight="1">
      <c r="O2" s="725"/>
    </row>
    <row r="3" spans="2:77" s="52" customFormat="1" ht="24.75" customHeight="1">
      <c r="B3" s="726" t="s">
        <v>845</v>
      </c>
      <c r="C3" s="237" t="s">
        <v>1243</v>
      </c>
      <c r="D3" s="237" t="s">
        <v>846</v>
      </c>
      <c r="E3" s="726" t="s">
        <v>846</v>
      </c>
      <c r="F3" s="726" t="s">
        <v>846</v>
      </c>
      <c r="G3" s="727"/>
      <c r="H3" s="727"/>
      <c r="K3" s="728"/>
    </row>
    <row r="4" spans="2:77" ht="26.15" customHeight="1">
      <c r="B4" s="102" t="s">
        <v>847</v>
      </c>
      <c r="C4" s="102" t="s">
        <v>1244</v>
      </c>
      <c r="D4" s="102" t="s">
        <v>1192</v>
      </c>
      <c r="E4" s="102" t="s">
        <v>1031</v>
      </c>
      <c r="F4" s="102" t="s">
        <v>907</v>
      </c>
      <c r="G4" s="729"/>
      <c r="H4" s="729"/>
      <c r="I4" s="260"/>
      <c r="J4" s="260"/>
    </row>
    <row r="5" spans="2:77">
      <c r="B5" s="63" t="s">
        <v>848</v>
      </c>
      <c r="C5" s="63" t="s">
        <v>1193</v>
      </c>
      <c r="D5" s="63" t="s">
        <v>1193</v>
      </c>
      <c r="E5" s="261" t="s">
        <v>1032</v>
      </c>
      <c r="F5" s="261" t="s">
        <v>908</v>
      </c>
      <c r="G5" s="729"/>
      <c r="H5" s="729"/>
      <c r="I5" s="729"/>
      <c r="J5" s="729"/>
    </row>
    <row r="6" spans="2:77" ht="39.65" customHeight="1">
      <c r="B6" s="102" t="s">
        <v>1245</v>
      </c>
      <c r="C6" s="261" t="s">
        <v>1246</v>
      </c>
      <c r="D6" s="261" t="s">
        <v>1194</v>
      </c>
      <c r="E6" s="261" t="s">
        <v>1033</v>
      </c>
      <c r="F6" s="261" t="s">
        <v>909</v>
      </c>
      <c r="G6" s="729"/>
      <c r="H6" s="729"/>
      <c r="I6" s="730"/>
      <c r="J6" s="730"/>
      <c r="K6" s="80"/>
    </row>
    <row r="7" spans="2:77">
      <c r="B7" s="63" t="s">
        <v>849</v>
      </c>
      <c r="C7" s="731">
        <v>0</v>
      </c>
      <c r="D7" s="731">
        <v>0</v>
      </c>
      <c r="E7" s="731">
        <v>0</v>
      </c>
      <c r="F7" s="731">
        <v>0</v>
      </c>
      <c r="G7" s="729"/>
      <c r="H7" s="729"/>
      <c r="I7" s="732"/>
      <c r="J7" s="732"/>
      <c r="L7" s="212"/>
      <c r="M7" s="733"/>
    </row>
    <row r="8" spans="2:77" ht="26">
      <c r="B8" s="102" t="s">
        <v>850</v>
      </c>
      <c r="C8" s="734" t="s">
        <v>1195</v>
      </c>
      <c r="D8" s="734" t="s">
        <v>1195</v>
      </c>
      <c r="E8" s="734" t="s">
        <v>1034</v>
      </c>
      <c r="F8" s="731" t="s">
        <v>910</v>
      </c>
      <c r="G8" s="729"/>
      <c r="H8" s="729"/>
      <c r="I8" s="735"/>
      <c r="J8" s="735"/>
      <c r="L8" s="212"/>
      <c r="M8" s="733"/>
    </row>
    <row r="9" spans="2:77">
      <c r="B9" s="63" t="s">
        <v>851</v>
      </c>
      <c r="C9" s="261" t="s">
        <v>1247</v>
      </c>
      <c r="D9" s="261" t="s">
        <v>1196</v>
      </c>
      <c r="E9" s="261" t="s">
        <v>1035</v>
      </c>
      <c r="F9" s="261" t="s">
        <v>859</v>
      </c>
      <c r="G9" s="729"/>
      <c r="H9" s="729"/>
      <c r="I9" s="260"/>
      <c r="J9" s="260"/>
      <c r="L9" s="212"/>
      <c r="M9" s="733"/>
    </row>
    <row r="10" spans="2:77" ht="273" customHeight="1">
      <c r="B10" s="736" t="s">
        <v>852</v>
      </c>
      <c r="C10" s="736" t="s">
        <v>1036</v>
      </c>
      <c r="D10" s="736" t="s">
        <v>1197</v>
      </c>
      <c r="E10" s="736" t="s">
        <v>1036</v>
      </c>
      <c r="F10" s="736" t="s">
        <v>1036</v>
      </c>
      <c r="G10" s="729"/>
      <c r="H10" s="729"/>
      <c r="I10" s="737"/>
      <c r="J10" s="737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0"/>
      <c r="AJ10" s="570"/>
      <c r="AK10" s="570"/>
      <c r="AL10" s="570"/>
      <c r="AM10" s="570"/>
      <c r="AN10" s="570"/>
      <c r="AO10" s="570"/>
      <c r="AP10" s="570"/>
      <c r="AQ10" s="570"/>
      <c r="AR10" s="570"/>
      <c r="AS10" s="570"/>
      <c r="AT10" s="570"/>
      <c r="AU10" s="570"/>
      <c r="AV10" s="570"/>
      <c r="AW10" s="570"/>
      <c r="AX10" s="570"/>
      <c r="AY10" s="570"/>
      <c r="AZ10" s="570"/>
      <c r="BA10" s="570"/>
      <c r="BB10" s="570"/>
      <c r="BC10" s="570"/>
      <c r="BD10" s="570"/>
      <c r="BE10" s="570"/>
      <c r="BF10" s="570"/>
      <c r="BG10" s="570"/>
      <c r="BH10" s="570"/>
      <c r="BI10" s="570"/>
      <c r="BJ10" s="570"/>
      <c r="BK10" s="570"/>
      <c r="BL10" s="570"/>
      <c r="BM10" s="570"/>
      <c r="BN10" s="570"/>
      <c r="BO10" s="570"/>
      <c r="BP10" s="570"/>
      <c r="BQ10" s="570"/>
      <c r="BR10" s="570"/>
      <c r="BS10" s="570"/>
      <c r="BT10" s="570"/>
      <c r="BU10" s="570"/>
      <c r="BV10" s="570"/>
      <c r="BW10" s="570"/>
      <c r="BX10" s="570"/>
      <c r="BY10" s="570"/>
    </row>
    <row r="11" spans="2:77" ht="26.15" customHeight="1">
      <c r="B11" s="102" t="s">
        <v>853</v>
      </c>
      <c r="C11" s="91" t="s">
        <v>1248</v>
      </c>
      <c r="D11" s="91" t="s">
        <v>860</v>
      </c>
      <c r="E11" s="91" t="s">
        <v>860</v>
      </c>
      <c r="F11" s="91" t="s">
        <v>860</v>
      </c>
      <c r="G11" s="738"/>
      <c r="H11" s="738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  <c r="AC11" s="570"/>
      <c r="AD11" s="570"/>
      <c r="AE11" s="570"/>
      <c r="AF11" s="570"/>
      <c r="AG11" s="570"/>
      <c r="AH11" s="570"/>
      <c r="AI11" s="570"/>
      <c r="AJ11" s="570"/>
      <c r="AK11" s="570"/>
      <c r="AL11" s="570"/>
      <c r="AM11" s="570"/>
      <c r="AN11" s="570"/>
      <c r="AO11" s="570"/>
      <c r="AP11" s="570"/>
      <c r="AQ11" s="570"/>
      <c r="AR11" s="570"/>
      <c r="AS11" s="570"/>
      <c r="AT11" s="570"/>
      <c r="AU11" s="570"/>
      <c r="AV11" s="570"/>
      <c r="AW11" s="570"/>
      <c r="AX11" s="570"/>
      <c r="AY11" s="570"/>
      <c r="AZ11" s="570"/>
      <c r="BA11" s="570"/>
      <c r="BB11" s="570"/>
      <c r="BC11" s="570"/>
      <c r="BD11" s="570"/>
      <c r="BE11" s="570"/>
      <c r="BF11" s="570"/>
      <c r="BG11" s="570"/>
      <c r="BH11" s="570"/>
      <c r="BI11" s="570"/>
      <c r="BJ11" s="570"/>
      <c r="BK11" s="570"/>
      <c r="BL11" s="570"/>
      <c r="BM11" s="570"/>
      <c r="BN11" s="570"/>
      <c r="BO11" s="570"/>
      <c r="BP11" s="570"/>
      <c r="BQ11" s="570"/>
      <c r="BR11" s="570"/>
      <c r="BS11" s="570"/>
      <c r="BT11" s="570"/>
      <c r="BU11" s="570"/>
      <c r="BV11" s="570"/>
      <c r="BW11" s="570"/>
      <c r="BX11" s="570"/>
      <c r="BY11" s="570"/>
    </row>
    <row r="12" spans="2:77" s="52" customFormat="1" ht="18.649999999999999" customHeight="1">
      <c r="B12" s="1076" t="s">
        <v>1249</v>
      </c>
      <c r="C12" s="1077"/>
      <c r="D12" s="1077"/>
      <c r="E12" s="1077"/>
      <c r="F12" s="1078"/>
      <c r="G12" s="738"/>
      <c r="H12" s="738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  <c r="AC12" s="570"/>
      <c r="AD12" s="570"/>
      <c r="AE12" s="570"/>
      <c r="AF12" s="570"/>
      <c r="AG12" s="570"/>
      <c r="AH12" s="570"/>
      <c r="AI12" s="570"/>
      <c r="AJ12" s="570"/>
      <c r="AK12" s="570"/>
      <c r="AL12" s="570"/>
      <c r="AM12" s="570"/>
      <c r="AN12" s="570"/>
      <c r="AO12" s="570"/>
      <c r="AP12" s="570"/>
      <c r="AQ12" s="570"/>
      <c r="AR12" s="570"/>
      <c r="AS12" s="570"/>
      <c r="AT12" s="570"/>
      <c r="AU12" s="570"/>
      <c r="AV12" s="570"/>
      <c r="AW12" s="570"/>
      <c r="AX12" s="570"/>
      <c r="AY12" s="570"/>
      <c r="AZ12" s="570"/>
      <c r="BA12" s="570"/>
      <c r="BB12" s="570"/>
      <c r="BC12" s="570"/>
      <c r="BD12" s="570"/>
      <c r="BE12" s="570"/>
      <c r="BF12" s="570"/>
      <c r="BG12" s="570"/>
      <c r="BH12" s="570"/>
      <c r="BI12" s="570"/>
      <c r="BJ12" s="570"/>
      <c r="BK12" s="570"/>
      <c r="BL12" s="570"/>
      <c r="BM12" s="570"/>
      <c r="BN12" s="570"/>
      <c r="BO12" s="570"/>
      <c r="BP12" s="570"/>
      <c r="BQ12" s="570"/>
      <c r="BR12" s="570"/>
      <c r="BS12" s="570"/>
      <c r="BT12" s="570"/>
      <c r="BU12" s="570"/>
      <c r="BV12" s="570"/>
      <c r="BW12" s="570"/>
      <c r="BX12" s="570"/>
      <c r="BY12" s="570"/>
    </row>
    <row r="13" spans="2:77">
      <c r="B13" s="63" t="s">
        <v>854</v>
      </c>
      <c r="C13" s="734" t="s">
        <v>1322</v>
      </c>
      <c r="D13" s="734" t="s">
        <v>1195</v>
      </c>
      <c r="E13" s="734" t="s">
        <v>1034</v>
      </c>
      <c r="F13" s="731" t="s">
        <v>910</v>
      </c>
      <c r="G13" s="738"/>
      <c r="H13" s="738"/>
      <c r="I13" s="52"/>
      <c r="J13" s="52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  <c r="AC13" s="570"/>
      <c r="AD13" s="570"/>
      <c r="AE13" s="570"/>
      <c r="AF13" s="570"/>
      <c r="AG13" s="570"/>
      <c r="AH13" s="570"/>
      <c r="AI13" s="570"/>
      <c r="AJ13" s="570"/>
      <c r="AK13" s="570"/>
      <c r="AL13" s="570"/>
      <c r="AM13" s="570"/>
      <c r="AN13" s="570"/>
      <c r="AO13" s="570"/>
      <c r="AP13" s="570"/>
      <c r="AQ13" s="570"/>
      <c r="AR13" s="570"/>
      <c r="AS13" s="570"/>
      <c r="AT13" s="570"/>
      <c r="AU13" s="570"/>
      <c r="AV13" s="570"/>
      <c r="AW13" s="570"/>
      <c r="AX13" s="570"/>
      <c r="AY13" s="570"/>
      <c r="AZ13" s="570"/>
      <c r="BA13" s="570"/>
      <c r="BB13" s="570"/>
      <c r="BC13" s="570"/>
      <c r="BD13" s="570"/>
      <c r="BE13" s="570"/>
      <c r="BF13" s="570"/>
      <c r="BG13" s="570"/>
      <c r="BH13" s="570"/>
      <c r="BI13" s="570"/>
      <c r="BJ13" s="570"/>
      <c r="BK13" s="570"/>
      <c r="BL13" s="570"/>
      <c r="BM13" s="570"/>
      <c r="BN13" s="570"/>
      <c r="BO13" s="570"/>
      <c r="BP13" s="570"/>
      <c r="BQ13" s="570"/>
      <c r="BR13" s="570"/>
      <c r="BS13" s="570"/>
      <c r="BT13" s="570"/>
      <c r="BU13" s="570"/>
      <c r="BV13" s="570"/>
      <c r="BW13" s="570"/>
      <c r="BX13" s="570"/>
      <c r="BY13" s="570"/>
    </row>
    <row r="14" spans="2:77">
      <c r="B14" s="63" t="s">
        <v>849</v>
      </c>
      <c r="C14" s="731">
        <v>0</v>
      </c>
      <c r="D14" s="731">
        <v>0</v>
      </c>
      <c r="E14" s="731">
        <v>0</v>
      </c>
      <c r="F14" s="731">
        <v>0</v>
      </c>
      <c r="G14" s="738"/>
      <c r="H14" s="738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  <c r="AC14" s="570"/>
      <c r="AD14" s="570"/>
      <c r="AE14" s="570"/>
      <c r="AF14" s="570"/>
      <c r="AG14" s="570"/>
      <c r="AH14" s="570"/>
      <c r="AI14" s="570"/>
      <c r="AJ14" s="570"/>
      <c r="AK14" s="570"/>
      <c r="AL14" s="570"/>
      <c r="AM14" s="570"/>
      <c r="AN14" s="570"/>
      <c r="AO14" s="570"/>
      <c r="AP14" s="570"/>
      <c r="AQ14" s="570"/>
      <c r="AR14" s="570"/>
      <c r="AS14" s="570"/>
      <c r="AT14" s="570"/>
      <c r="AU14" s="570"/>
      <c r="AV14" s="570"/>
      <c r="AW14" s="570"/>
      <c r="AX14" s="570"/>
      <c r="AY14" s="570"/>
      <c r="AZ14" s="570"/>
      <c r="BA14" s="570"/>
      <c r="BB14" s="570"/>
      <c r="BC14" s="570"/>
      <c r="BD14" s="570"/>
      <c r="BE14" s="570"/>
      <c r="BF14" s="570"/>
      <c r="BG14" s="570"/>
      <c r="BH14" s="570"/>
      <c r="BI14" s="570"/>
      <c r="BJ14" s="570"/>
      <c r="BK14" s="570"/>
      <c r="BL14" s="570"/>
      <c r="BM14" s="570"/>
      <c r="BN14" s="570"/>
      <c r="BO14" s="570"/>
      <c r="BP14" s="570"/>
      <c r="BQ14" s="570"/>
      <c r="BR14" s="570"/>
      <c r="BS14" s="570"/>
      <c r="BT14" s="570"/>
      <c r="BU14" s="570"/>
      <c r="BV14" s="570"/>
      <c r="BW14" s="570"/>
      <c r="BX14" s="570"/>
      <c r="BY14" s="570"/>
    </row>
    <row r="15" spans="2:77">
      <c r="B15" s="63" t="s">
        <v>855</v>
      </c>
      <c r="C15" s="734" t="s">
        <v>1323</v>
      </c>
      <c r="D15" s="734" t="s">
        <v>1198</v>
      </c>
      <c r="E15" s="734" t="s">
        <v>1037</v>
      </c>
      <c r="F15" s="739">
        <v>0.31</v>
      </c>
      <c r="G15" s="738"/>
      <c r="H15" s="738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  <c r="Y15" s="570"/>
      <c r="Z15" s="570"/>
      <c r="AA15" s="570"/>
      <c r="AB15" s="570"/>
      <c r="AC15" s="570"/>
      <c r="AD15" s="570"/>
      <c r="AE15" s="570"/>
      <c r="AF15" s="570"/>
      <c r="AG15" s="570"/>
      <c r="AH15" s="570"/>
      <c r="AI15" s="570"/>
      <c r="AJ15" s="570"/>
      <c r="AK15" s="570"/>
      <c r="AL15" s="570"/>
      <c r="AM15" s="570"/>
      <c r="AN15" s="570"/>
      <c r="AO15" s="570"/>
      <c r="AP15" s="570"/>
      <c r="AQ15" s="570"/>
      <c r="AR15" s="570"/>
      <c r="AS15" s="570"/>
      <c r="AT15" s="570"/>
      <c r="AU15" s="570"/>
      <c r="AV15" s="570"/>
      <c r="AW15" s="570"/>
      <c r="AX15" s="570"/>
      <c r="AY15" s="570"/>
      <c r="AZ15" s="570"/>
      <c r="BA15" s="570"/>
      <c r="BB15" s="570"/>
      <c r="BC15" s="570"/>
      <c r="BD15" s="570"/>
      <c r="BE15" s="570"/>
      <c r="BF15" s="570"/>
      <c r="BG15" s="570"/>
      <c r="BH15" s="570"/>
      <c r="BI15" s="570"/>
      <c r="BJ15" s="570"/>
      <c r="BK15" s="570"/>
      <c r="BL15" s="570"/>
      <c r="BM15" s="570"/>
      <c r="BN15" s="570"/>
      <c r="BO15" s="570"/>
      <c r="BP15" s="570"/>
      <c r="BQ15" s="570"/>
      <c r="BR15" s="570"/>
      <c r="BS15" s="570"/>
      <c r="BT15" s="570"/>
      <c r="BU15" s="570"/>
      <c r="BV15" s="570"/>
      <c r="BW15" s="570"/>
      <c r="BX15" s="570"/>
      <c r="BY15" s="570"/>
    </row>
    <row r="16" spans="2:77">
      <c r="B16" s="63" t="s">
        <v>856</v>
      </c>
      <c r="C16" s="261" t="s">
        <v>1247</v>
      </c>
      <c r="D16" s="261" t="s">
        <v>1196</v>
      </c>
      <c r="E16" s="731" t="s">
        <v>911</v>
      </c>
      <c r="F16" s="731" t="s">
        <v>911</v>
      </c>
      <c r="G16" s="738"/>
      <c r="H16" s="738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  <c r="AC16" s="570"/>
      <c r="AD16" s="570"/>
      <c r="AE16" s="570"/>
      <c r="AF16" s="570"/>
      <c r="AG16" s="570"/>
      <c r="AH16" s="570"/>
      <c r="AI16" s="570"/>
      <c r="AJ16" s="570"/>
      <c r="AK16" s="570"/>
      <c r="AL16" s="570"/>
      <c r="AM16" s="570"/>
      <c r="AN16" s="570"/>
      <c r="AO16" s="570"/>
      <c r="AP16" s="570"/>
      <c r="AQ16" s="570"/>
      <c r="AR16" s="570"/>
      <c r="AS16" s="570"/>
      <c r="AT16" s="570"/>
      <c r="AU16" s="570"/>
      <c r="AV16" s="570"/>
      <c r="AW16" s="570"/>
      <c r="AX16" s="570"/>
      <c r="AY16" s="570"/>
      <c r="AZ16" s="570"/>
      <c r="BA16" s="570"/>
      <c r="BB16" s="570"/>
      <c r="BC16" s="570"/>
      <c r="BD16" s="570"/>
      <c r="BE16" s="570"/>
      <c r="BF16" s="570"/>
      <c r="BG16" s="570"/>
      <c r="BH16" s="570"/>
      <c r="BI16" s="570"/>
      <c r="BJ16" s="570"/>
      <c r="BK16" s="570"/>
      <c r="BL16" s="570"/>
      <c r="BM16" s="570"/>
      <c r="BN16" s="570"/>
      <c r="BO16" s="570"/>
      <c r="BP16" s="570"/>
      <c r="BQ16" s="570"/>
      <c r="BR16" s="570"/>
      <c r="BS16" s="570"/>
      <c r="BT16" s="570"/>
      <c r="BU16" s="570"/>
      <c r="BV16" s="570"/>
      <c r="BW16" s="570"/>
      <c r="BX16" s="570"/>
      <c r="BY16" s="570"/>
    </row>
    <row r="17" spans="2:77">
      <c r="B17" s="63" t="s">
        <v>857</v>
      </c>
      <c r="C17" s="254">
        <v>6.0400000000000002E-2</v>
      </c>
      <c r="D17" s="254">
        <v>6.4699999999999994E-2</v>
      </c>
      <c r="E17" s="254">
        <v>8.3699999999999997E-2</v>
      </c>
      <c r="F17" s="254">
        <v>2.1000000000000001E-2</v>
      </c>
      <c r="G17" s="738"/>
      <c r="H17" s="738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70"/>
      <c r="AG17" s="570"/>
      <c r="AH17" s="570"/>
      <c r="AI17" s="570"/>
      <c r="AJ17" s="570"/>
      <c r="AK17" s="570"/>
      <c r="AL17" s="570"/>
      <c r="AM17" s="570"/>
      <c r="AN17" s="570"/>
      <c r="AO17" s="570"/>
      <c r="AP17" s="570"/>
      <c r="AQ17" s="570"/>
      <c r="AR17" s="570"/>
      <c r="AS17" s="570"/>
      <c r="AT17" s="570"/>
      <c r="AU17" s="570"/>
      <c r="AV17" s="570"/>
      <c r="AW17" s="570"/>
      <c r="AX17" s="570"/>
      <c r="AY17" s="570"/>
      <c r="AZ17" s="570"/>
      <c r="BA17" s="570"/>
      <c r="BB17" s="570"/>
      <c r="BC17" s="570"/>
      <c r="BD17" s="570"/>
      <c r="BE17" s="570"/>
      <c r="BF17" s="570"/>
      <c r="BG17" s="570"/>
      <c r="BH17" s="570"/>
      <c r="BI17" s="570"/>
      <c r="BJ17" s="570"/>
      <c r="BK17" s="570"/>
      <c r="BL17" s="570"/>
      <c r="BM17" s="570"/>
      <c r="BN17" s="570"/>
      <c r="BO17" s="570"/>
      <c r="BP17" s="570"/>
      <c r="BQ17" s="570"/>
      <c r="BR17" s="570"/>
      <c r="BS17" s="570"/>
      <c r="BT17" s="570"/>
      <c r="BU17" s="570"/>
      <c r="BV17" s="570"/>
      <c r="BW17" s="570"/>
      <c r="BX17" s="570"/>
      <c r="BY17" s="570"/>
    </row>
    <row r="18" spans="2:77" ht="25.5" hidden="1" customHeight="1" outlineLevel="1">
      <c r="B18" s="63" t="s">
        <v>1324</v>
      </c>
      <c r="C18" s="63"/>
      <c r="D18" s="63"/>
      <c r="E18" s="740">
        <v>0</v>
      </c>
      <c r="F18" s="740">
        <v>0</v>
      </c>
      <c r="G18" s="738"/>
      <c r="H18" s="738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  <c r="AA18" s="570"/>
      <c r="AB18" s="570"/>
      <c r="AC18" s="570"/>
      <c r="AD18" s="570"/>
      <c r="AE18" s="570"/>
      <c r="AF18" s="570"/>
      <c r="AG18" s="570"/>
      <c r="AH18" s="570"/>
      <c r="AI18" s="570"/>
      <c r="AJ18" s="570"/>
      <c r="AK18" s="570"/>
      <c r="AL18" s="570"/>
      <c r="AM18" s="570"/>
      <c r="AN18" s="570"/>
      <c r="AO18" s="570"/>
      <c r="AP18" s="570"/>
      <c r="AQ18" s="570"/>
      <c r="AR18" s="570"/>
      <c r="AS18" s="570"/>
      <c r="AT18" s="570"/>
      <c r="AU18" s="570"/>
      <c r="AV18" s="570"/>
      <c r="AW18" s="570"/>
      <c r="AX18" s="570"/>
      <c r="AY18" s="570"/>
      <c r="AZ18" s="570"/>
      <c r="BA18" s="570"/>
      <c r="BB18" s="570"/>
      <c r="BC18" s="570"/>
      <c r="BD18" s="570"/>
      <c r="BE18" s="570"/>
      <c r="BF18" s="570"/>
      <c r="BG18" s="570"/>
      <c r="BH18" s="570"/>
      <c r="BI18" s="570"/>
      <c r="BJ18" s="570"/>
      <c r="BK18" s="570"/>
      <c r="BL18" s="570"/>
      <c r="BM18" s="570"/>
      <c r="BN18" s="570"/>
      <c r="BO18" s="570"/>
      <c r="BP18" s="570"/>
      <c r="BQ18" s="570"/>
      <c r="BR18" s="570"/>
      <c r="BS18" s="570"/>
      <c r="BT18" s="570"/>
      <c r="BU18" s="570"/>
      <c r="BV18" s="570"/>
      <c r="BW18" s="570"/>
      <c r="BX18" s="570"/>
      <c r="BY18" s="570"/>
    </row>
    <row r="19" spans="2:77" ht="25.5" hidden="1" customHeight="1" outlineLevel="1">
      <c r="B19" s="102" t="s">
        <v>1325</v>
      </c>
      <c r="C19" s="102"/>
      <c r="D19" s="102"/>
      <c r="E19" s="740">
        <v>0</v>
      </c>
      <c r="F19" s="740">
        <v>0</v>
      </c>
      <c r="G19" s="738"/>
      <c r="H19" s="738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0"/>
      <c r="AR19" s="570"/>
      <c r="AS19" s="570"/>
      <c r="AT19" s="570"/>
      <c r="AU19" s="570"/>
      <c r="AV19" s="570"/>
      <c r="AW19" s="570"/>
      <c r="AX19" s="570"/>
      <c r="AY19" s="570"/>
      <c r="AZ19" s="570"/>
      <c r="BA19" s="570"/>
      <c r="BB19" s="570"/>
      <c r="BC19" s="570"/>
      <c r="BD19" s="570"/>
      <c r="BE19" s="570"/>
      <c r="BF19" s="570"/>
      <c r="BG19" s="570"/>
      <c r="BH19" s="570"/>
      <c r="BI19" s="570"/>
      <c r="BJ19" s="570"/>
      <c r="BK19" s="570"/>
      <c r="BL19" s="570"/>
      <c r="BM19" s="570"/>
      <c r="BN19" s="570"/>
      <c r="BO19" s="570"/>
      <c r="BP19" s="570"/>
      <c r="BQ19" s="570"/>
      <c r="BR19" s="570"/>
      <c r="BS19" s="570"/>
      <c r="BT19" s="570"/>
      <c r="BU19" s="570"/>
      <c r="BV19" s="570"/>
      <c r="BW19" s="570"/>
      <c r="BX19" s="570"/>
      <c r="BY19" s="570"/>
    </row>
    <row r="20" spans="2:77" ht="27.65" customHeight="1" collapsed="1">
      <c r="B20" s="102" t="s">
        <v>858</v>
      </c>
      <c r="C20" s="741">
        <v>1635.44</v>
      </c>
      <c r="D20" s="741">
        <v>1640.32</v>
      </c>
      <c r="E20" s="741">
        <v>1048.8411781005111</v>
      </c>
      <c r="F20" s="741">
        <v>1294.7751078896706</v>
      </c>
      <c r="G20" s="738"/>
      <c r="H20" s="738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  <c r="AC20" s="570"/>
      <c r="AD20" s="570"/>
      <c r="AE20" s="570"/>
      <c r="AF20" s="570"/>
      <c r="AG20" s="570"/>
      <c r="AH20" s="570"/>
      <c r="AI20" s="570"/>
      <c r="AJ20" s="570"/>
      <c r="AK20" s="570"/>
      <c r="AL20" s="570"/>
      <c r="AM20" s="570"/>
      <c r="AN20" s="570"/>
      <c r="AO20" s="570"/>
      <c r="AP20" s="570"/>
      <c r="AQ20" s="570"/>
      <c r="AR20" s="570"/>
      <c r="AS20" s="570"/>
      <c r="AT20" s="570"/>
      <c r="AU20" s="570"/>
      <c r="AV20" s="570"/>
      <c r="AW20" s="570"/>
      <c r="AX20" s="570"/>
      <c r="AY20" s="570"/>
      <c r="AZ20" s="570"/>
      <c r="BA20" s="570"/>
      <c r="BB20" s="570"/>
      <c r="BC20" s="570"/>
      <c r="BD20" s="570"/>
      <c r="BE20" s="570"/>
      <c r="BF20" s="570"/>
      <c r="BG20" s="570"/>
      <c r="BH20" s="570"/>
      <c r="BI20" s="570"/>
      <c r="BJ20" s="570"/>
      <c r="BK20" s="570"/>
      <c r="BL20" s="570"/>
      <c r="BM20" s="570"/>
      <c r="BN20" s="570"/>
      <c r="BO20" s="570"/>
      <c r="BP20" s="570"/>
      <c r="BQ20" s="570"/>
      <c r="BR20" s="570"/>
      <c r="BS20" s="570"/>
      <c r="BT20" s="570"/>
      <c r="BU20" s="570"/>
      <c r="BV20" s="570"/>
      <c r="BW20" s="570"/>
      <c r="BX20" s="570"/>
      <c r="BY20" s="570"/>
    </row>
    <row r="21" spans="2:77">
      <c r="E21" s="260"/>
      <c r="F21" s="260"/>
      <c r="G21" s="260"/>
      <c r="H21" s="26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  <c r="AC21" s="570"/>
      <c r="AD21" s="570"/>
      <c r="AE21" s="570"/>
      <c r="AF21" s="570"/>
      <c r="AG21" s="570"/>
      <c r="AH21" s="570"/>
      <c r="AI21" s="570"/>
      <c r="AJ21" s="570"/>
      <c r="AK21" s="570"/>
      <c r="AL21" s="570"/>
      <c r="AM21" s="570"/>
      <c r="AN21" s="570"/>
      <c r="AO21" s="570"/>
      <c r="AP21" s="570"/>
      <c r="AQ21" s="570"/>
      <c r="AR21" s="570"/>
      <c r="AS21" s="570"/>
      <c r="AT21" s="570"/>
      <c r="AU21" s="570"/>
      <c r="AV21" s="570"/>
      <c r="AW21" s="570"/>
      <c r="AX21" s="570"/>
      <c r="AY21" s="570"/>
      <c r="AZ21" s="570"/>
      <c r="BA21" s="570"/>
      <c r="BB21" s="570"/>
      <c r="BC21" s="570"/>
      <c r="BD21" s="570"/>
      <c r="BE21" s="570"/>
      <c r="BF21" s="570"/>
      <c r="BG21" s="570"/>
      <c r="BH21" s="570"/>
      <c r="BI21" s="570"/>
      <c r="BJ21" s="570"/>
      <c r="BK21" s="570"/>
      <c r="BL21" s="570"/>
      <c r="BM21" s="570"/>
      <c r="BN21" s="570"/>
      <c r="BO21" s="570"/>
      <c r="BP21" s="570"/>
      <c r="BQ21" s="570"/>
      <c r="BR21" s="570"/>
      <c r="BS21" s="570"/>
      <c r="BT21" s="570"/>
      <c r="BU21" s="570"/>
      <c r="BV21" s="570"/>
      <c r="BW21" s="570"/>
      <c r="BX21" s="570"/>
      <c r="BY21" s="570"/>
    </row>
    <row r="22" spans="2:77"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0"/>
      <c r="AK22" s="570"/>
      <c r="AL22" s="570"/>
      <c r="AM22" s="570"/>
      <c r="AN22" s="570"/>
      <c r="AO22" s="570"/>
      <c r="AP22" s="570"/>
      <c r="AQ22" s="570"/>
      <c r="AR22" s="570"/>
      <c r="AS22" s="570"/>
      <c r="AT22" s="570"/>
      <c r="AU22" s="570"/>
      <c r="AV22" s="570"/>
      <c r="AW22" s="570"/>
      <c r="AX22" s="570"/>
      <c r="AY22" s="570"/>
      <c r="AZ22" s="570"/>
      <c r="BA22" s="570"/>
      <c r="BB22" s="570"/>
      <c r="BC22" s="570"/>
      <c r="BD22" s="570"/>
      <c r="BE22" s="570"/>
      <c r="BF22" s="570"/>
      <c r="BG22" s="570"/>
      <c r="BH22" s="570"/>
      <c r="BI22" s="570"/>
      <c r="BJ22" s="570"/>
      <c r="BK22" s="570"/>
      <c r="BL22" s="570"/>
      <c r="BM22" s="570"/>
      <c r="BN22" s="570"/>
      <c r="BO22" s="570"/>
      <c r="BP22" s="570"/>
      <c r="BQ22" s="570"/>
      <c r="BR22" s="570"/>
      <c r="BS22" s="570"/>
      <c r="BT22" s="570"/>
      <c r="BU22" s="570"/>
      <c r="BV22" s="570"/>
      <c r="BW22" s="570"/>
      <c r="BX22" s="570"/>
      <c r="BY22" s="570"/>
    </row>
    <row r="23" spans="2:77"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  <c r="AI23" s="570"/>
      <c r="AJ23" s="570"/>
      <c r="AK23" s="570"/>
      <c r="AL23" s="570"/>
      <c r="AM23" s="570"/>
      <c r="AN23" s="570"/>
      <c r="AO23" s="570"/>
      <c r="AP23" s="570"/>
      <c r="AQ23" s="570"/>
      <c r="AR23" s="570"/>
      <c r="AS23" s="570"/>
      <c r="AT23" s="570"/>
      <c r="AU23" s="570"/>
      <c r="AV23" s="570"/>
      <c r="AW23" s="570"/>
      <c r="AX23" s="570"/>
      <c r="AY23" s="570"/>
      <c r="AZ23" s="570"/>
      <c r="BA23" s="570"/>
      <c r="BB23" s="570"/>
      <c r="BC23" s="570"/>
      <c r="BD23" s="570"/>
      <c r="BE23" s="570"/>
      <c r="BF23" s="570"/>
      <c r="BG23" s="570"/>
      <c r="BH23" s="570"/>
      <c r="BI23" s="570"/>
      <c r="BJ23" s="570"/>
      <c r="BK23" s="570"/>
      <c r="BL23" s="570"/>
      <c r="BM23" s="570"/>
      <c r="BN23" s="570"/>
      <c r="BO23" s="570"/>
      <c r="BP23" s="570"/>
      <c r="BQ23" s="570"/>
      <c r="BR23" s="570"/>
      <c r="BS23" s="570"/>
      <c r="BT23" s="570"/>
      <c r="BU23" s="570"/>
      <c r="BV23" s="570"/>
      <c r="BW23" s="570"/>
      <c r="BX23" s="570"/>
      <c r="BY23" s="570"/>
    </row>
    <row r="24" spans="2:77" ht="10.5" customHeight="1"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  <c r="X24" s="570"/>
      <c r="Y24" s="570"/>
      <c r="Z24" s="570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570"/>
      <c r="AL24" s="570"/>
      <c r="AM24" s="570"/>
      <c r="AN24" s="570"/>
      <c r="AO24" s="570"/>
      <c r="AP24" s="570"/>
      <c r="AQ24" s="570"/>
      <c r="AR24" s="570"/>
      <c r="AS24" s="570"/>
      <c r="AT24" s="570"/>
      <c r="AU24" s="570"/>
      <c r="AV24" s="570"/>
      <c r="AW24" s="570"/>
      <c r="AX24" s="570"/>
      <c r="AY24" s="570"/>
      <c r="AZ24" s="570"/>
      <c r="BA24" s="570"/>
      <c r="BB24" s="570"/>
      <c r="BC24" s="570"/>
      <c r="BD24" s="570"/>
      <c r="BE24" s="570"/>
      <c r="BF24" s="570"/>
      <c r="BG24" s="570"/>
      <c r="BH24" s="570"/>
      <c r="BI24" s="570"/>
      <c r="BJ24" s="570"/>
      <c r="BK24" s="570"/>
      <c r="BL24" s="570"/>
      <c r="BM24" s="570"/>
      <c r="BN24" s="570"/>
      <c r="BO24" s="570"/>
      <c r="BP24" s="570"/>
      <c r="BQ24" s="570"/>
      <c r="BR24" s="570"/>
      <c r="BS24" s="570"/>
      <c r="BT24" s="570"/>
      <c r="BU24" s="570"/>
      <c r="BV24" s="570"/>
      <c r="BW24" s="570"/>
      <c r="BX24" s="570"/>
      <c r="BY24" s="570"/>
    </row>
    <row r="25" spans="2:77" s="52" customFormat="1"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570"/>
      <c r="AL25" s="570"/>
      <c r="AM25" s="570"/>
      <c r="AN25" s="570"/>
      <c r="AO25" s="570"/>
      <c r="AP25" s="570"/>
      <c r="AQ25" s="570"/>
      <c r="AR25" s="570"/>
      <c r="AS25" s="570"/>
      <c r="AT25" s="570"/>
      <c r="AU25" s="570"/>
      <c r="AV25" s="570"/>
      <c r="AW25" s="570"/>
      <c r="AX25" s="570"/>
      <c r="AY25" s="570"/>
      <c r="AZ25" s="570"/>
      <c r="BA25" s="570"/>
      <c r="BB25" s="570"/>
      <c r="BC25" s="570"/>
      <c r="BD25" s="570"/>
      <c r="BE25" s="570"/>
      <c r="BF25" s="570"/>
      <c r="BG25" s="570"/>
      <c r="BH25" s="570"/>
      <c r="BI25" s="570"/>
      <c r="BJ25" s="570"/>
      <c r="BK25" s="570"/>
      <c r="BL25" s="570"/>
      <c r="BM25" s="570"/>
      <c r="BN25" s="570"/>
      <c r="BO25" s="570"/>
      <c r="BP25" s="570"/>
      <c r="BQ25" s="570"/>
      <c r="BR25" s="570"/>
      <c r="BS25" s="570"/>
      <c r="BT25" s="570"/>
      <c r="BU25" s="570"/>
      <c r="BV25" s="570"/>
      <c r="BW25" s="570"/>
      <c r="BX25" s="570"/>
      <c r="BY25" s="570"/>
    </row>
    <row r="26" spans="2:77" s="52" customFormat="1" ht="13" customHeight="1"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570"/>
      <c r="AL26" s="570"/>
      <c r="AM26" s="570"/>
      <c r="AN26" s="570"/>
      <c r="AO26" s="570"/>
      <c r="AP26" s="570"/>
      <c r="AQ26" s="570"/>
      <c r="AR26" s="570"/>
      <c r="AS26" s="570"/>
      <c r="AT26" s="570"/>
      <c r="AU26" s="570"/>
      <c r="AV26" s="570"/>
      <c r="AW26" s="570"/>
      <c r="AX26" s="570"/>
      <c r="AY26" s="570"/>
      <c r="AZ26" s="570"/>
      <c r="BA26" s="570"/>
      <c r="BB26" s="570"/>
      <c r="BC26" s="570"/>
      <c r="BD26" s="570"/>
      <c r="BE26" s="570"/>
      <c r="BF26" s="570"/>
      <c r="BG26" s="570"/>
      <c r="BH26" s="570"/>
      <c r="BI26" s="570"/>
      <c r="BJ26" s="570"/>
      <c r="BK26" s="570"/>
      <c r="BL26" s="570"/>
      <c r="BM26" s="570"/>
      <c r="BN26" s="570"/>
      <c r="BO26" s="570"/>
      <c r="BP26" s="570"/>
      <c r="BQ26" s="570"/>
      <c r="BR26" s="570"/>
      <c r="BS26" s="570"/>
      <c r="BT26" s="570"/>
      <c r="BU26" s="570"/>
      <c r="BV26" s="570"/>
      <c r="BW26" s="570"/>
      <c r="BX26" s="570"/>
      <c r="BY26" s="570"/>
    </row>
    <row r="27" spans="2:77"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  <c r="AC27" s="570"/>
      <c r="AD27" s="570"/>
      <c r="AE27" s="570"/>
      <c r="AF27" s="570"/>
      <c r="AG27" s="570"/>
      <c r="AH27" s="570"/>
      <c r="AI27" s="570"/>
      <c r="AJ27" s="570"/>
      <c r="AK27" s="570"/>
      <c r="AL27" s="570"/>
      <c r="AM27" s="570"/>
      <c r="AN27" s="570"/>
      <c r="AO27" s="570"/>
      <c r="AP27" s="570"/>
      <c r="AQ27" s="570"/>
      <c r="AR27" s="570"/>
      <c r="AS27" s="570"/>
      <c r="AT27" s="570"/>
      <c r="AU27" s="570"/>
      <c r="AV27" s="570"/>
      <c r="AW27" s="570"/>
      <c r="AX27" s="570"/>
      <c r="AY27" s="570"/>
      <c r="AZ27" s="570"/>
      <c r="BA27" s="570"/>
      <c r="BB27" s="570"/>
      <c r="BC27" s="570"/>
      <c r="BD27" s="570"/>
      <c r="BE27" s="570"/>
      <c r="BF27" s="570"/>
      <c r="BG27" s="570"/>
      <c r="BH27" s="570"/>
      <c r="BI27" s="570"/>
      <c r="BJ27" s="570"/>
      <c r="BK27" s="570"/>
      <c r="BL27" s="570"/>
      <c r="BM27" s="570"/>
      <c r="BN27" s="570"/>
      <c r="BO27" s="570"/>
      <c r="BP27" s="570"/>
      <c r="BQ27" s="570"/>
      <c r="BR27" s="570"/>
      <c r="BS27" s="570"/>
      <c r="BT27" s="570"/>
      <c r="BU27" s="570"/>
      <c r="BV27" s="570"/>
      <c r="BW27" s="570"/>
      <c r="BX27" s="570"/>
      <c r="BY27" s="570"/>
    </row>
    <row r="28" spans="2:77" ht="12.75" customHeight="1"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  <c r="AC28" s="570"/>
      <c r="AD28" s="570"/>
      <c r="AE28" s="570"/>
      <c r="AF28" s="570"/>
      <c r="AG28" s="570"/>
      <c r="AH28" s="570"/>
      <c r="AI28" s="570"/>
      <c r="AJ28" s="570"/>
      <c r="AK28" s="570"/>
      <c r="AL28" s="570"/>
      <c r="AM28" s="570"/>
      <c r="AN28" s="570"/>
      <c r="AO28" s="570"/>
      <c r="AP28" s="570"/>
      <c r="AQ28" s="570"/>
      <c r="AR28" s="570"/>
      <c r="AS28" s="570"/>
      <c r="AT28" s="570"/>
      <c r="AU28" s="570"/>
      <c r="AV28" s="570"/>
      <c r="AW28" s="570"/>
      <c r="AX28" s="570"/>
      <c r="AY28" s="570"/>
      <c r="AZ28" s="570"/>
      <c r="BA28" s="570"/>
      <c r="BB28" s="570"/>
      <c r="BC28" s="570"/>
      <c r="BD28" s="570"/>
      <c r="BE28" s="570"/>
      <c r="BF28" s="570"/>
      <c r="BG28" s="570"/>
      <c r="BH28" s="570"/>
      <c r="BI28" s="570"/>
      <c r="BJ28" s="570"/>
      <c r="BK28" s="570"/>
      <c r="BL28" s="570"/>
      <c r="BM28" s="570"/>
      <c r="BN28" s="570"/>
      <c r="BO28" s="570"/>
      <c r="BP28" s="570"/>
      <c r="BQ28" s="570"/>
      <c r="BR28" s="570"/>
      <c r="BS28" s="570"/>
      <c r="BT28" s="570"/>
      <c r="BU28" s="570"/>
      <c r="BV28" s="570"/>
      <c r="BW28" s="570"/>
      <c r="BX28" s="570"/>
      <c r="BY28" s="570"/>
    </row>
    <row r="29" spans="2:77"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/>
      <c r="AC29" s="570"/>
      <c r="AD29" s="570"/>
      <c r="AE29" s="570"/>
      <c r="AF29" s="570"/>
      <c r="AG29" s="570"/>
      <c r="AH29" s="570"/>
      <c r="AI29" s="570"/>
      <c r="AJ29" s="570"/>
      <c r="AK29" s="570"/>
      <c r="AL29" s="570"/>
      <c r="AM29" s="570"/>
      <c r="AN29" s="570"/>
      <c r="AO29" s="570"/>
      <c r="AP29" s="570"/>
      <c r="AQ29" s="570"/>
      <c r="AR29" s="570"/>
      <c r="AS29" s="570"/>
      <c r="AT29" s="570"/>
      <c r="AU29" s="570"/>
      <c r="AV29" s="570"/>
      <c r="AW29" s="570"/>
      <c r="AX29" s="570"/>
      <c r="AY29" s="570"/>
      <c r="AZ29" s="570"/>
      <c r="BA29" s="570"/>
      <c r="BB29" s="570"/>
      <c r="BC29" s="570"/>
      <c r="BD29" s="570"/>
      <c r="BE29" s="570"/>
      <c r="BF29" s="570"/>
      <c r="BG29" s="570"/>
      <c r="BH29" s="570"/>
      <c r="BI29" s="570"/>
      <c r="BJ29" s="570"/>
      <c r="BK29" s="570"/>
      <c r="BL29" s="570"/>
      <c r="BM29" s="570"/>
      <c r="BN29" s="570"/>
      <c r="BO29" s="570"/>
      <c r="BP29" s="570"/>
      <c r="BQ29" s="570"/>
      <c r="BR29" s="570"/>
      <c r="BS29" s="570"/>
      <c r="BT29" s="570"/>
      <c r="BU29" s="570"/>
      <c r="BV29" s="570"/>
      <c r="BW29" s="570"/>
      <c r="BX29" s="570"/>
      <c r="BY29" s="570"/>
    </row>
    <row r="30" spans="2:77"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  <c r="W30" s="570"/>
      <c r="X30" s="570"/>
      <c r="Y30" s="570"/>
      <c r="Z30" s="570"/>
      <c r="AA30" s="570"/>
      <c r="AB30" s="570"/>
      <c r="AC30" s="570"/>
      <c r="AD30" s="570"/>
      <c r="AE30" s="570"/>
      <c r="AF30" s="570"/>
      <c r="AG30" s="570"/>
      <c r="AH30" s="570"/>
      <c r="AI30" s="570"/>
      <c r="AJ30" s="570"/>
      <c r="AK30" s="570"/>
      <c r="AL30" s="570"/>
      <c r="AM30" s="570"/>
      <c r="AN30" s="570"/>
      <c r="AO30" s="570"/>
      <c r="AP30" s="570"/>
      <c r="AQ30" s="570"/>
      <c r="AR30" s="570"/>
      <c r="AS30" s="570"/>
      <c r="AT30" s="570"/>
      <c r="AU30" s="570"/>
      <c r="AV30" s="570"/>
      <c r="AW30" s="570"/>
      <c r="AX30" s="570"/>
      <c r="AY30" s="570"/>
      <c r="AZ30" s="570"/>
      <c r="BA30" s="570"/>
      <c r="BB30" s="570"/>
      <c r="BC30" s="570"/>
      <c r="BD30" s="570"/>
      <c r="BE30" s="570"/>
      <c r="BF30" s="570"/>
      <c r="BG30" s="570"/>
      <c r="BH30" s="570"/>
      <c r="BI30" s="570"/>
      <c r="BJ30" s="570"/>
      <c r="BK30" s="570"/>
      <c r="BL30" s="570"/>
      <c r="BM30" s="570"/>
      <c r="BN30" s="570"/>
      <c r="BO30" s="570"/>
      <c r="BP30" s="570"/>
      <c r="BQ30" s="570"/>
      <c r="BR30" s="570"/>
      <c r="BS30" s="570"/>
      <c r="BT30" s="570"/>
      <c r="BU30" s="570"/>
      <c r="BV30" s="570"/>
      <c r="BW30" s="570"/>
      <c r="BX30" s="570"/>
      <c r="BY30" s="570"/>
    </row>
    <row r="31" spans="2:77"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  <c r="AC31" s="570"/>
      <c r="AD31" s="570"/>
      <c r="AE31" s="570"/>
      <c r="AF31" s="570"/>
      <c r="AG31" s="570"/>
      <c r="AH31" s="570"/>
      <c r="AI31" s="570"/>
      <c r="AJ31" s="570"/>
      <c r="AK31" s="570"/>
      <c r="AL31" s="570"/>
      <c r="AM31" s="570"/>
      <c r="AN31" s="570"/>
      <c r="AO31" s="570"/>
      <c r="AP31" s="570"/>
      <c r="AQ31" s="570"/>
      <c r="AR31" s="570"/>
      <c r="AS31" s="570"/>
      <c r="AT31" s="570"/>
      <c r="AU31" s="570"/>
      <c r="AV31" s="570"/>
      <c r="AW31" s="570"/>
      <c r="AX31" s="570"/>
      <c r="AY31" s="570"/>
      <c r="AZ31" s="570"/>
      <c r="BA31" s="570"/>
      <c r="BB31" s="570"/>
      <c r="BC31" s="570"/>
      <c r="BD31" s="570"/>
      <c r="BE31" s="570"/>
      <c r="BF31" s="570"/>
      <c r="BG31" s="570"/>
      <c r="BH31" s="570"/>
      <c r="BI31" s="570"/>
      <c r="BJ31" s="570"/>
      <c r="BK31" s="570"/>
      <c r="BL31" s="570"/>
      <c r="BM31" s="570"/>
      <c r="BN31" s="570"/>
      <c r="BO31" s="570"/>
      <c r="BP31" s="570"/>
      <c r="BQ31" s="570"/>
      <c r="BR31" s="570"/>
      <c r="BS31" s="570"/>
      <c r="BT31" s="570"/>
      <c r="BU31" s="570"/>
      <c r="BV31" s="570"/>
      <c r="BW31" s="570"/>
      <c r="BX31" s="570"/>
      <c r="BY31" s="570"/>
    </row>
    <row r="32" spans="2:77"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  <c r="AA32" s="570"/>
      <c r="AB32" s="570"/>
      <c r="AC32" s="570"/>
      <c r="AD32" s="570"/>
      <c r="AE32" s="570"/>
      <c r="AF32" s="570"/>
      <c r="AG32" s="570"/>
      <c r="AH32" s="570"/>
      <c r="AI32" s="570"/>
      <c r="AJ32" s="570"/>
      <c r="AK32" s="570"/>
      <c r="AL32" s="570"/>
      <c r="AM32" s="570"/>
      <c r="AN32" s="570"/>
      <c r="AO32" s="570"/>
      <c r="AP32" s="570"/>
      <c r="AQ32" s="570"/>
      <c r="AR32" s="570"/>
      <c r="AS32" s="570"/>
      <c r="AT32" s="570"/>
      <c r="AU32" s="570"/>
      <c r="AV32" s="570"/>
      <c r="AW32" s="570"/>
      <c r="AX32" s="570"/>
      <c r="AY32" s="570"/>
      <c r="AZ32" s="570"/>
      <c r="BA32" s="570"/>
      <c r="BB32" s="570"/>
      <c r="BC32" s="570"/>
      <c r="BD32" s="570"/>
      <c r="BE32" s="570"/>
      <c r="BF32" s="570"/>
      <c r="BG32" s="570"/>
      <c r="BH32" s="570"/>
      <c r="BI32" s="570"/>
      <c r="BJ32" s="570"/>
      <c r="BK32" s="570"/>
      <c r="BL32" s="570"/>
      <c r="BM32" s="570"/>
      <c r="BN32" s="570"/>
      <c r="BO32" s="570"/>
      <c r="BP32" s="570"/>
      <c r="BQ32" s="570"/>
      <c r="BR32" s="570"/>
      <c r="BS32" s="570"/>
      <c r="BT32" s="570"/>
      <c r="BU32" s="570"/>
      <c r="BV32" s="570"/>
      <c r="BW32" s="570"/>
      <c r="BX32" s="570"/>
      <c r="BY32" s="570"/>
    </row>
    <row r="33" spans="11:77"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W33" s="570"/>
      <c r="X33" s="570"/>
      <c r="Y33" s="570"/>
      <c r="Z33" s="570"/>
      <c r="AA33" s="570"/>
      <c r="AB33" s="570"/>
      <c r="AC33" s="570"/>
      <c r="AD33" s="570"/>
      <c r="AE33" s="570"/>
      <c r="AF33" s="570"/>
      <c r="AG33" s="570"/>
      <c r="AH33" s="570"/>
      <c r="AI33" s="570"/>
      <c r="AJ33" s="570"/>
      <c r="AK33" s="570"/>
      <c r="AL33" s="570"/>
      <c r="AM33" s="570"/>
      <c r="AN33" s="570"/>
      <c r="AO33" s="570"/>
      <c r="AP33" s="570"/>
      <c r="AQ33" s="570"/>
      <c r="AR33" s="570"/>
      <c r="AS33" s="570"/>
      <c r="AT33" s="570"/>
      <c r="AU33" s="570"/>
      <c r="AV33" s="570"/>
      <c r="AW33" s="570"/>
      <c r="AX33" s="570"/>
      <c r="AY33" s="570"/>
      <c r="AZ33" s="570"/>
      <c r="BA33" s="570"/>
      <c r="BB33" s="570"/>
      <c r="BC33" s="570"/>
      <c r="BD33" s="570"/>
      <c r="BE33" s="570"/>
      <c r="BF33" s="570"/>
      <c r="BG33" s="570"/>
      <c r="BH33" s="570"/>
      <c r="BI33" s="570"/>
      <c r="BJ33" s="570"/>
      <c r="BK33" s="570"/>
      <c r="BL33" s="570"/>
      <c r="BM33" s="570"/>
      <c r="BN33" s="570"/>
      <c r="BO33" s="570"/>
      <c r="BP33" s="570"/>
      <c r="BQ33" s="570"/>
      <c r="BR33" s="570"/>
      <c r="BS33" s="570"/>
      <c r="BT33" s="570"/>
      <c r="BU33" s="570"/>
      <c r="BV33" s="570"/>
      <c r="BW33" s="570"/>
      <c r="BX33" s="570"/>
      <c r="BY33" s="570"/>
    </row>
    <row r="34" spans="11:77"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0"/>
      <c r="AB34" s="570"/>
      <c r="AC34" s="570"/>
      <c r="AD34" s="570"/>
      <c r="AE34" s="570"/>
      <c r="AF34" s="570"/>
      <c r="AG34" s="570"/>
      <c r="AH34" s="570"/>
      <c r="AI34" s="570"/>
      <c r="AJ34" s="570"/>
      <c r="AK34" s="570"/>
      <c r="AL34" s="570"/>
      <c r="AM34" s="570"/>
      <c r="AN34" s="570"/>
      <c r="AO34" s="570"/>
      <c r="AP34" s="570"/>
      <c r="AQ34" s="570"/>
      <c r="AR34" s="570"/>
      <c r="AS34" s="570"/>
      <c r="AT34" s="570"/>
      <c r="AU34" s="570"/>
      <c r="AV34" s="570"/>
      <c r="AW34" s="570"/>
      <c r="AX34" s="570"/>
      <c r="AY34" s="570"/>
      <c r="AZ34" s="570"/>
      <c r="BA34" s="570"/>
      <c r="BB34" s="570"/>
      <c r="BC34" s="570"/>
      <c r="BD34" s="570"/>
      <c r="BE34" s="570"/>
      <c r="BF34" s="570"/>
      <c r="BG34" s="570"/>
      <c r="BH34" s="570"/>
      <c r="BI34" s="570"/>
      <c r="BJ34" s="570"/>
      <c r="BK34" s="570"/>
      <c r="BL34" s="570"/>
      <c r="BM34" s="570"/>
      <c r="BN34" s="570"/>
      <c r="BO34" s="570"/>
      <c r="BP34" s="570"/>
      <c r="BQ34" s="570"/>
      <c r="BR34" s="570"/>
      <c r="BS34" s="570"/>
      <c r="BT34" s="570"/>
      <c r="BU34" s="570"/>
      <c r="BV34" s="570"/>
      <c r="BW34" s="570"/>
      <c r="BX34" s="570"/>
      <c r="BY34" s="570"/>
    </row>
    <row r="35" spans="11:77"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0"/>
      <c r="AK35" s="570"/>
      <c r="AL35" s="570"/>
      <c r="AM35" s="570"/>
      <c r="AN35" s="570"/>
      <c r="AO35" s="570"/>
      <c r="AP35" s="570"/>
      <c r="AQ35" s="570"/>
      <c r="AR35" s="570"/>
      <c r="AS35" s="570"/>
      <c r="AT35" s="570"/>
      <c r="AU35" s="570"/>
      <c r="AV35" s="570"/>
      <c r="AW35" s="570"/>
      <c r="AX35" s="570"/>
      <c r="AY35" s="570"/>
      <c r="AZ35" s="570"/>
      <c r="BA35" s="570"/>
      <c r="BB35" s="570"/>
      <c r="BC35" s="570"/>
      <c r="BD35" s="570"/>
      <c r="BE35" s="570"/>
      <c r="BF35" s="570"/>
      <c r="BG35" s="570"/>
      <c r="BH35" s="570"/>
      <c r="BI35" s="570"/>
      <c r="BJ35" s="570"/>
      <c r="BK35" s="570"/>
      <c r="BL35" s="570"/>
      <c r="BM35" s="570"/>
      <c r="BN35" s="570"/>
      <c r="BO35" s="570"/>
      <c r="BP35" s="570"/>
      <c r="BQ35" s="570"/>
      <c r="BR35" s="570"/>
      <c r="BS35" s="570"/>
      <c r="BT35" s="570"/>
      <c r="BU35" s="570"/>
      <c r="BV35" s="570"/>
      <c r="BW35" s="570"/>
      <c r="BX35" s="570"/>
      <c r="BY35" s="570"/>
    </row>
    <row r="36" spans="11:77"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0"/>
      <c r="AK36" s="570"/>
      <c r="AL36" s="570"/>
      <c r="AM36" s="570"/>
      <c r="AN36" s="570"/>
      <c r="AO36" s="570"/>
      <c r="AP36" s="570"/>
      <c r="AQ36" s="570"/>
      <c r="AR36" s="570"/>
      <c r="AS36" s="570"/>
      <c r="AT36" s="570"/>
      <c r="AU36" s="570"/>
      <c r="AV36" s="570"/>
      <c r="AW36" s="570"/>
      <c r="AX36" s="570"/>
      <c r="AY36" s="570"/>
      <c r="AZ36" s="570"/>
      <c r="BA36" s="570"/>
      <c r="BB36" s="570"/>
      <c r="BC36" s="570"/>
      <c r="BD36" s="570"/>
      <c r="BE36" s="570"/>
      <c r="BF36" s="570"/>
      <c r="BG36" s="570"/>
      <c r="BH36" s="570"/>
      <c r="BI36" s="570"/>
      <c r="BJ36" s="570"/>
      <c r="BK36" s="570"/>
      <c r="BL36" s="570"/>
      <c r="BM36" s="570"/>
      <c r="BN36" s="570"/>
      <c r="BO36" s="570"/>
      <c r="BP36" s="570"/>
      <c r="BQ36" s="570"/>
      <c r="BR36" s="570"/>
      <c r="BS36" s="570"/>
      <c r="BT36" s="570"/>
      <c r="BU36" s="570"/>
      <c r="BV36" s="570"/>
      <c r="BW36" s="570"/>
      <c r="BX36" s="570"/>
      <c r="BY36" s="570"/>
    </row>
    <row r="37" spans="11:77" ht="9.75" customHeight="1"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0"/>
      <c r="AK37" s="570"/>
      <c r="AL37" s="570"/>
      <c r="AM37" s="570"/>
      <c r="AN37" s="570"/>
      <c r="AO37" s="570"/>
      <c r="AP37" s="570"/>
      <c r="AQ37" s="570"/>
      <c r="AR37" s="570"/>
      <c r="AS37" s="570"/>
      <c r="AT37" s="570"/>
      <c r="AU37" s="570"/>
      <c r="AV37" s="570"/>
      <c r="AW37" s="570"/>
      <c r="AX37" s="570"/>
      <c r="AY37" s="570"/>
      <c r="AZ37" s="570"/>
      <c r="BA37" s="570"/>
      <c r="BB37" s="570"/>
      <c r="BC37" s="570"/>
      <c r="BD37" s="570"/>
      <c r="BE37" s="570"/>
      <c r="BF37" s="570"/>
      <c r="BG37" s="570"/>
      <c r="BH37" s="570"/>
      <c r="BI37" s="570"/>
      <c r="BJ37" s="570"/>
      <c r="BK37" s="570"/>
      <c r="BL37" s="570"/>
      <c r="BM37" s="570"/>
      <c r="BN37" s="570"/>
      <c r="BO37" s="570"/>
      <c r="BP37" s="570"/>
      <c r="BQ37" s="570"/>
      <c r="BR37" s="570"/>
      <c r="BS37" s="570"/>
      <c r="BT37" s="570"/>
      <c r="BU37" s="570"/>
      <c r="BV37" s="570"/>
      <c r="BW37" s="570"/>
      <c r="BX37" s="570"/>
      <c r="BY37" s="570"/>
    </row>
    <row r="38" spans="11:77" s="52" customFormat="1" ht="12.75" customHeight="1"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570"/>
      <c r="Z38" s="570"/>
      <c r="AA38" s="570"/>
      <c r="AB38" s="570"/>
      <c r="AC38" s="570"/>
      <c r="AD38" s="570"/>
      <c r="AE38" s="570"/>
      <c r="AF38" s="570"/>
      <c r="AG38" s="570"/>
      <c r="AH38" s="570"/>
      <c r="AI38" s="570"/>
      <c r="AJ38" s="570"/>
      <c r="AK38" s="570"/>
      <c r="AL38" s="570"/>
      <c r="AM38" s="570"/>
      <c r="AN38" s="570"/>
      <c r="AO38" s="570"/>
      <c r="AP38" s="570"/>
      <c r="AQ38" s="570"/>
      <c r="AR38" s="570"/>
      <c r="AS38" s="570"/>
      <c r="AT38" s="570"/>
      <c r="AU38" s="570"/>
      <c r="AV38" s="570"/>
      <c r="AW38" s="570"/>
      <c r="AX38" s="570"/>
      <c r="AY38" s="570"/>
      <c r="AZ38" s="570"/>
      <c r="BA38" s="570"/>
      <c r="BB38" s="570"/>
      <c r="BC38" s="570"/>
      <c r="BD38" s="570"/>
      <c r="BE38" s="570"/>
      <c r="BF38" s="570"/>
      <c r="BG38" s="570"/>
      <c r="BH38" s="570"/>
      <c r="BI38" s="570"/>
      <c r="BJ38" s="570"/>
      <c r="BK38" s="570"/>
      <c r="BL38" s="570"/>
      <c r="BM38" s="570"/>
      <c r="BN38" s="570"/>
      <c r="BO38" s="570"/>
      <c r="BP38" s="570"/>
      <c r="BQ38" s="570"/>
      <c r="BR38" s="570"/>
      <c r="BS38" s="570"/>
      <c r="BT38" s="570"/>
      <c r="BU38" s="570"/>
      <c r="BV38" s="570"/>
      <c r="BW38" s="570"/>
      <c r="BX38" s="570"/>
      <c r="BY38" s="570"/>
    </row>
    <row r="39" spans="11:77" s="52" customFormat="1" ht="12.75" customHeight="1"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570"/>
      <c r="Z39" s="570"/>
      <c r="AA39" s="570"/>
      <c r="AB39" s="570"/>
      <c r="AC39" s="570"/>
      <c r="AD39" s="570"/>
      <c r="AE39" s="570"/>
      <c r="AF39" s="570"/>
      <c r="AG39" s="570"/>
      <c r="AH39" s="570"/>
      <c r="AI39" s="570"/>
      <c r="AJ39" s="570"/>
      <c r="AK39" s="570"/>
      <c r="AL39" s="570"/>
      <c r="AM39" s="570"/>
      <c r="AN39" s="570"/>
      <c r="AO39" s="570"/>
      <c r="AP39" s="570"/>
      <c r="AQ39" s="570"/>
      <c r="AR39" s="570"/>
      <c r="AS39" s="570"/>
      <c r="AT39" s="570"/>
      <c r="AU39" s="570"/>
      <c r="AV39" s="570"/>
      <c r="AW39" s="570"/>
      <c r="AX39" s="570"/>
      <c r="AY39" s="570"/>
      <c r="AZ39" s="570"/>
      <c r="BA39" s="570"/>
      <c r="BB39" s="570"/>
      <c r="BC39" s="570"/>
      <c r="BD39" s="570"/>
      <c r="BE39" s="570"/>
      <c r="BF39" s="570"/>
      <c r="BG39" s="570"/>
      <c r="BH39" s="570"/>
      <c r="BI39" s="570"/>
      <c r="BJ39" s="570"/>
      <c r="BK39" s="570"/>
      <c r="BL39" s="570"/>
      <c r="BM39" s="570"/>
      <c r="BN39" s="570"/>
      <c r="BO39" s="570"/>
      <c r="BP39" s="570"/>
      <c r="BQ39" s="570"/>
      <c r="BR39" s="570"/>
      <c r="BS39" s="570"/>
      <c r="BT39" s="570"/>
      <c r="BU39" s="570"/>
      <c r="BV39" s="570"/>
      <c r="BW39" s="570"/>
      <c r="BX39" s="570"/>
      <c r="BY39" s="570"/>
    </row>
    <row r="40" spans="11:77" s="52" customFormat="1" ht="12.75" customHeight="1"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0"/>
      <c r="Z40" s="570"/>
      <c r="AA40" s="570"/>
      <c r="AB40" s="570"/>
      <c r="AC40" s="570"/>
      <c r="AD40" s="570"/>
      <c r="AE40" s="570"/>
      <c r="AF40" s="570"/>
      <c r="AG40" s="570"/>
      <c r="AH40" s="570"/>
      <c r="AI40" s="570"/>
      <c r="AJ40" s="570"/>
      <c r="AK40" s="570"/>
      <c r="AL40" s="570"/>
      <c r="AM40" s="570"/>
      <c r="AN40" s="570"/>
      <c r="AO40" s="570"/>
      <c r="AP40" s="570"/>
      <c r="AQ40" s="570"/>
      <c r="AR40" s="570"/>
      <c r="AS40" s="570"/>
      <c r="AT40" s="570"/>
      <c r="AU40" s="570"/>
      <c r="AV40" s="570"/>
      <c r="AW40" s="570"/>
      <c r="AX40" s="570"/>
      <c r="AY40" s="570"/>
      <c r="AZ40" s="570"/>
      <c r="BA40" s="570"/>
      <c r="BB40" s="570"/>
      <c r="BC40" s="570"/>
      <c r="BD40" s="570"/>
      <c r="BE40" s="570"/>
      <c r="BF40" s="570"/>
      <c r="BG40" s="570"/>
      <c r="BH40" s="570"/>
      <c r="BI40" s="570"/>
      <c r="BJ40" s="570"/>
      <c r="BK40" s="570"/>
      <c r="BL40" s="570"/>
      <c r="BM40" s="570"/>
      <c r="BN40" s="570"/>
      <c r="BO40" s="570"/>
      <c r="BP40" s="570"/>
      <c r="BQ40" s="570"/>
      <c r="BR40" s="570"/>
      <c r="BS40" s="570"/>
      <c r="BT40" s="570"/>
      <c r="BU40" s="570"/>
      <c r="BV40" s="570"/>
      <c r="BW40" s="570"/>
      <c r="BX40" s="570"/>
      <c r="BY40" s="570"/>
    </row>
    <row r="41" spans="11:77" ht="12.75" customHeight="1"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  <c r="W41" s="570"/>
      <c r="X41" s="570"/>
      <c r="Y41" s="570"/>
      <c r="Z41" s="570"/>
      <c r="AA41" s="570"/>
      <c r="AB41" s="570"/>
      <c r="AC41" s="570"/>
      <c r="AD41" s="570"/>
      <c r="AE41" s="570"/>
      <c r="AF41" s="570"/>
      <c r="AG41" s="570"/>
      <c r="AH41" s="570"/>
      <c r="AI41" s="570"/>
      <c r="AJ41" s="570"/>
      <c r="AK41" s="570"/>
      <c r="AL41" s="570"/>
      <c r="AM41" s="570"/>
      <c r="AN41" s="570"/>
      <c r="AO41" s="570"/>
      <c r="AP41" s="570"/>
      <c r="AQ41" s="570"/>
      <c r="AR41" s="570"/>
      <c r="AS41" s="570"/>
      <c r="AT41" s="570"/>
      <c r="AU41" s="570"/>
      <c r="AV41" s="570"/>
      <c r="AW41" s="570"/>
      <c r="AX41" s="570"/>
      <c r="AY41" s="570"/>
      <c r="AZ41" s="570"/>
      <c r="BA41" s="570"/>
      <c r="BB41" s="570"/>
      <c r="BC41" s="570"/>
      <c r="BD41" s="570"/>
      <c r="BE41" s="570"/>
      <c r="BF41" s="570"/>
      <c r="BG41" s="570"/>
      <c r="BH41" s="570"/>
      <c r="BI41" s="570"/>
      <c r="BJ41" s="570"/>
      <c r="BK41" s="570"/>
      <c r="BL41" s="570"/>
      <c r="BM41" s="570"/>
      <c r="BN41" s="570"/>
      <c r="BO41" s="570"/>
      <c r="BP41" s="570"/>
      <c r="BQ41" s="570"/>
      <c r="BR41" s="570"/>
      <c r="BS41" s="570"/>
      <c r="BT41" s="570"/>
      <c r="BU41" s="570"/>
      <c r="BV41" s="570"/>
      <c r="BW41" s="570"/>
      <c r="BX41" s="570"/>
      <c r="BY41" s="570"/>
    </row>
    <row r="42" spans="11:77" ht="6" customHeight="1"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  <c r="Z42" s="570"/>
      <c r="AA42" s="570"/>
      <c r="AB42" s="570"/>
      <c r="AC42" s="570"/>
      <c r="AD42" s="570"/>
      <c r="AE42" s="570"/>
      <c r="AF42" s="570"/>
      <c r="AG42" s="570"/>
      <c r="AH42" s="570"/>
      <c r="AI42" s="570"/>
      <c r="AJ42" s="570"/>
      <c r="AK42" s="570"/>
      <c r="AL42" s="570"/>
      <c r="AM42" s="570"/>
      <c r="AN42" s="570"/>
      <c r="AO42" s="570"/>
      <c r="AP42" s="570"/>
      <c r="AQ42" s="570"/>
      <c r="AR42" s="570"/>
      <c r="AS42" s="570"/>
      <c r="AT42" s="570"/>
      <c r="AU42" s="570"/>
      <c r="AV42" s="570"/>
      <c r="AW42" s="570"/>
      <c r="AX42" s="570"/>
      <c r="AY42" s="570"/>
      <c r="AZ42" s="570"/>
      <c r="BA42" s="570"/>
      <c r="BB42" s="570"/>
      <c r="BC42" s="570"/>
      <c r="BD42" s="570"/>
      <c r="BE42" s="570"/>
      <c r="BF42" s="570"/>
      <c r="BG42" s="570"/>
      <c r="BH42" s="570"/>
      <c r="BI42" s="570"/>
      <c r="BJ42" s="570"/>
      <c r="BK42" s="570"/>
      <c r="BL42" s="570"/>
      <c r="BM42" s="570"/>
      <c r="BN42" s="570"/>
      <c r="BO42" s="570"/>
      <c r="BP42" s="570"/>
      <c r="BQ42" s="570"/>
      <c r="BR42" s="570"/>
      <c r="BS42" s="570"/>
      <c r="BT42" s="570"/>
      <c r="BU42" s="570"/>
      <c r="BV42" s="570"/>
      <c r="BW42" s="570"/>
      <c r="BX42" s="570"/>
      <c r="BY42" s="570"/>
    </row>
    <row r="43" spans="11:77"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570"/>
      <c r="AC43" s="570"/>
      <c r="AD43" s="570"/>
      <c r="AE43" s="570"/>
      <c r="AF43" s="570"/>
      <c r="AG43" s="570"/>
      <c r="AH43" s="570"/>
      <c r="AI43" s="570"/>
      <c r="AJ43" s="570"/>
      <c r="AK43" s="570"/>
      <c r="AL43" s="570"/>
      <c r="AM43" s="570"/>
      <c r="AN43" s="570"/>
      <c r="AO43" s="570"/>
      <c r="AP43" s="570"/>
      <c r="AQ43" s="570"/>
      <c r="AR43" s="570"/>
      <c r="AS43" s="570"/>
      <c r="AT43" s="570"/>
      <c r="AU43" s="570"/>
      <c r="AV43" s="570"/>
      <c r="AW43" s="570"/>
      <c r="AX43" s="570"/>
      <c r="AY43" s="570"/>
      <c r="AZ43" s="570"/>
      <c r="BA43" s="570"/>
      <c r="BB43" s="570"/>
      <c r="BC43" s="570"/>
      <c r="BD43" s="570"/>
      <c r="BE43" s="570"/>
      <c r="BF43" s="570"/>
      <c r="BG43" s="570"/>
      <c r="BH43" s="570"/>
      <c r="BI43" s="570"/>
      <c r="BJ43" s="570"/>
      <c r="BK43" s="570"/>
      <c r="BL43" s="570"/>
      <c r="BM43" s="570"/>
      <c r="BN43" s="570"/>
      <c r="BO43" s="570"/>
      <c r="BP43" s="570"/>
      <c r="BQ43" s="570"/>
      <c r="BR43" s="570"/>
      <c r="BS43" s="570"/>
      <c r="BT43" s="570"/>
      <c r="BU43" s="570"/>
      <c r="BV43" s="570"/>
      <c r="BW43" s="570"/>
      <c r="BX43" s="570"/>
      <c r="BY43" s="570"/>
    </row>
    <row r="44" spans="11:77"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  <c r="W44" s="570"/>
      <c r="X44" s="570"/>
      <c r="Y44" s="570"/>
      <c r="Z44" s="570"/>
      <c r="AA44" s="570"/>
      <c r="AB44" s="570"/>
      <c r="AC44" s="570"/>
      <c r="AD44" s="570"/>
      <c r="AE44" s="570"/>
      <c r="AF44" s="570"/>
      <c r="AG44" s="570"/>
      <c r="AH44" s="570"/>
      <c r="AI44" s="570"/>
      <c r="AJ44" s="570"/>
      <c r="AK44" s="570"/>
      <c r="AL44" s="570"/>
      <c r="AM44" s="570"/>
      <c r="AN44" s="570"/>
      <c r="AO44" s="570"/>
      <c r="AP44" s="570"/>
      <c r="AQ44" s="570"/>
      <c r="AR44" s="570"/>
      <c r="AS44" s="570"/>
      <c r="AT44" s="570"/>
      <c r="AU44" s="570"/>
      <c r="AV44" s="570"/>
      <c r="AW44" s="570"/>
      <c r="AX44" s="570"/>
      <c r="AY44" s="570"/>
      <c r="AZ44" s="570"/>
      <c r="BA44" s="570"/>
      <c r="BB44" s="570"/>
      <c r="BC44" s="570"/>
      <c r="BD44" s="570"/>
      <c r="BE44" s="570"/>
      <c r="BF44" s="570"/>
      <c r="BG44" s="570"/>
      <c r="BH44" s="570"/>
      <c r="BI44" s="570"/>
      <c r="BJ44" s="570"/>
      <c r="BK44" s="570"/>
      <c r="BL44" s="570"/>
      <c r="BM44" s="570"/>
      <c r="BN44" s="570"/>
      <c r="BO44" s="570"/>
      <c r="BP44" s="570"/>
      <c r="BQ44" s="570"/>
      <c r="BR44" s="570"/>
      <c r="BS44" s="570"/>
      <c r="BT44" s="570"/>
      <c r="BU44" s="570"/>
      <c r="BV44" s="570"/>
      <c r="BW44" s="570"/>
      <c r="BX44" s="570"/>
      <c r="BY44" s="570"/>
    </row>
    <row r="45" spans="11:77"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  <c r="AC45" s="570"/>
      <c r="AD45" s="570"/>
      <c r="AE45" s="570"/>
      <c r="AF45" s="570"/>
      <c r="AG45" s="570"/>
      <c r="AH45" s="570"/>
      <c r="AI45" s="570"/>
      <c r="AJ45" s="570"/>
      <c r="AK45" s="570"/>
      <c r="AL45" s="570"/>
      <c r="AM45" s="570"/>
      <c r="AN45" s="570"/>
      <c r="AO45" s="570"/>
      <c r="AP45" s="570"/>
      <c r="AQ45" s="570"/>
      <c r="AR45" s="570"/>
      <c r="AS45" s="570"/>
      <c r="AT45" s="570"/>
      <c r="AU45" s="570"/>
      <c r="AV45" s="570"/>
      <c r="AW45" s="570"/>
      <c r="AX45" s="570"/>
      <c r="AY45" s="570"/>
      <c r="AZ45" s="570"/>
      <c r="BA45" s="570"/>
      <c r="BB45" s="570"/>
      <c r="BC45" s="570"/>
      <c r="BD45" s="570"/>
      <c r="BE45" s="570"/>
      <c r="BF45" s="570"/>
      <c r="BG45" s="570"/>
      <c r="BH45" s="570"/>
      <c r="BI45" s="570"/>
      <c r="BJ45" s="570"/>
      <c r="BK45" s="570"/>
      <c r="BL45" s="570"/>
      <c r="BM45" s="570"/>
      <c r="BN45" s="570"/>
      <c r="BO45" s="570"/>
      <c r="BP45" s="570"/>
      <c r="BQ45" s="570"/>
      <c r="BR45" s="570"/>
      <c r="BS45" s="570"/>
      <c r="BT45" s="570"/>
      <c r="BU45" s="570"/>
      <c r="BV45" s="570"/>
      <c r="BW45" s="570"/>
      <c r="BX45" s="570"/>
      <c r="BY45" s="570"/>
    </row>
    <row r="46" spans="11:77"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  <c r="AC46" s="570"/>
      <c r="AD46" s="570"/>
      <c r="AE46" s="570"/>
      <c r="AF46" s="570"/>
      <c r="AG46" s="570"/>
      <c r="AH46" s="570"/>
      <c r="AI46" s="570"/>
      <c r="AJ46" s="570"/>
      <c r="AK46" s="570"/>
      <c r="AL46" s="570"/>
      <c r="AM46" s="570"/>
      <c r="AN46" s="570"/>
      <c r="AO46" s="570"/>
      <c r="AP46" s="570"/>
      <c r="AQ46" s="570"/>
      <c r="AR46" s="570"/>
      <c r="AS46" s="570"/>
      <c r="AT46" s="570"/>
      <c r="AU46" s="570"/>
      <c r="AV46" s="570"/>
      <c r="AW46" s="570"/>
      <c r="AX46" s="570"/>
      <c r="AY46" s="570"/>
      <c r="AZ46" s="570"/>
      <c r="BA46" s="570"/>
      <c r="BB46" s="570"/>
      <c r="BC46" s="570"/>
      <c r="BD46" s="570"/>
      <c r="BE46" s="570"/>
      <c r="BF46" s="570"/>
      <c r="BG46" s="570"/>
      <c r="BH46" s="570"/>
      <c r="BI46" s="570"/>
      <c r="BJ46" s="570"/>
      <c r="BK46" s="570"/>
      <c r="BL46" s="570"/>
      <c r="BM46" s="570"/>
      <c r="BN46" s="570"/>
      <c r="BO46" s="570"/>
      <c r="BP46" s="570"/>
      <c r="BQ46" s="570"/>
      <c r="BR46" s="570"/>
      <c r="BS46" s="570"/>
      <c r="BT46" s="570"/>
      <c r="BU46" s="570"/>
      <c r="BV46" s="570"/>
      <c r="BW46" s="570"/>
      <c r="BX46" s="570"/>
      <c r="BY46" s="570"/>
    </row>
    <row r="47" spans="11:77" outlineLevel="1"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  <c r="AC47" s="570"/>
      <c r="AD47" s="570"/>
      <c r="AE47" s="570"/>
      <c r="AF47" s="570"/>
      <c r="AG47" s="570"/>
      <c r="AH47" s="570"/>
      <c r="AI47" s="570"/>
      <c r="AJ47" s="570"/>
      <c r="AK47" s="570"/>
      <c r="AL47" s="570"/>
      <c r="AM47" s="570"/>
      <c r="AN47" s="570"/>
      <c r="AO47" s="570"/>
      <c r="AP47" s="570"/>
      <c r="AQ47" s="570"/>
      <c r="AR47" s="570"/>
      <c r="AS47" s="570"/>
      <c r="AT47" s="570"/>
      <c r="AU47" s="570"/>
      <c r="AV47" s="570"/>
      <c r="AW47" s="570"/>
      <c r="AX47" s="570"/>
      <c r="AY47" s="570"/>
      <c r="AZ47" s="570"/>
      <c r="BA47" s="570"/>
      <c r="BB47" s="570"/>
      <c r="BC47" s="570"/>
      <c r="BD47" s="570"/>
      <c r="BE47" s="570"/>
      <c r="BF47" s="570"/>
      <c r="BG47" s="570"/>
      <c r="BH47" s="570"/>
      <c r="BI47" s="570"/>
      <c r="BJ47" s="570"/>
      <c r="BK47" s="570"/>
      <c r="BL47" s="570"/>
      <c r="BM47" s="570"/>
      <c r="BN47" s="570"/>
      <c r="BO47" s="570"/>
      <c r="BP47" s="570"/>
      <c r="BQ47" s="570"/>
      <c r="BR47" s="570"/>
      <c r="BS47" s="570"/>
      <c r="BT47" s="570"/>
      <c r="BU47" s="570"/>
      <c r="BV47" s="570"/>
      <c r="BW47" s="570"/>
      <c r="BX47" s="570"/>
      <c r="BY47" s="570"/>
    </row>
    <row r="48" spans="11:77" s="52" customFormat="1" outlineLevel="1"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  <c r="AC48" s="570"/>
      <c r="AD48" s="570"/>
      <c r="AE48" s="570"/>
      <c r="AF48" s="570"/>
      <c r="AG48" s="570"/>
      <c r="AH48" s="570"/>
      <c r="AI48" s="570"/>
      <c r="AJ48" s="570"/>
      <c r="AK48" s="570"/>
      <c r="AL48" s="570"/>
      <c r="AM48" s="570"/>
      <c r="AN48" s="570"/>
      <c r="AO48" s="570"/>
      <c r="AP48" s="570"/>
      <c r="AQ48" s="570"/>
      <c r="AR48" s="570"/>
      <c r="AS48" s="570"/>
      <c r="AT48" s="570"/>
      <c r="AU48" s="570"/>
      <c r="AV48" s="570"/>
      <c r="AW48" s="570"/>
      <c r="AX48" s="570"/>
      <c r="AY48" s="570"/>
      <c r="AZ48" s="570"/>
      <c r="BA48" s="570"/>
      <c r="BB48" s="570"/>
      <c r="BC48" s="570"/>
      <c r="BD48" s="570"/>
      <c r="BE48" s="570"/>
      <c r="BF48" s="570"/>
      <c r="BG48" s="570"/>
      <c r="BH48" s="570"/>
      <c r="BI48" s="570"/>
      <c r="BJ48" s="570"/>
      <c r="BK48" s="570"/>
      <c r="BL48" s="570"/>
      <c r="BM48" s="570"/>
      <c r="BN48" s="570"/>
      <c r="BO48" s="570"/>
      <c r="BP48" s="570"/>
      <c r="BQ48" s="570"/>
      <c r="BR48" s="570"/>
      <c r="BS48" s="570"/>
      <c r="BT48" s="570"/>
      <c r="BU48" s="570"/>
      <c r="BV48" s="570"/>
      <c r="BW48" s="570"/>
      <c r="BX48" s="570"/>
      <c r="BY48" s="570"/>
    </row>
    <row r="49" spans="11:77" s="52" customFormat="1" outlineLevel="1"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  <c r="AC49" s="570"/>
      <c r="AD49" s="570"/>
      <c r="AE49" s="570"/>
      <c r="AF49" s="570"/>
      <c r="AG49" s="570"/>
      <c r="AH49" s="570"/>
      <c r="AI49" s="570"/>
      <c r="AJ49" s="570"/>
      <c r="AK49" s="570"/>
      <c r="AL49" s="570"/>
      <c r="AM49" s="570"/>
      <c r="AN49" s="570"/>
      <c r="AO49" s="570"/>
      <c r="AP49" s="570"/>
      <c r="AQ49" s="570"/>
      <c r="AR49" s="570"/>
      <c r="AS49" s="570"/>
      <c r="AT49" s="570"/>
      <c r="AU49" s="570"/>
      <c r="AV49" s="570"/>
      <c r="AW49" s="570"/>
      <c r="AX49" s="570"/>
      <c r="AY49" s="570"/>
      <c r="AZ49" s="570"/>
      <c r="BA49" s="570"/>
      <c r="BB49" s="570"/>
      <c r="BC49" s="570"/>
      <c r="BD49" s="570"/>
      <c r="BE49" s="570"/>
      <c r="BF49" s="570"/>
      <c r="BG49" s="570"/>
      <c r="BH49" s="570"/>
      <c r="BI49" s="570"/>
      <c r="BJ49" s="570"/>
      <c r="BK49" s="570"/>
      <c r="BL49" s="570"/>
      <c r="BM49" s="570"/>
      <c r="BN49" s="570"/>
      <c r="BO49" s="570"/>
      <c r="BP49" s="570"/>
      <c r="BQ49" s="570"/>
      <c r="BR49" s="570"/>
      <c r="BS49" s="570"/>
      <c r="BT49" s="570"/>
      <c r="BU49" s="570"/>
      <c r="BV49" s="570"/>
      <c r="BW49" s="570"/>
      <c r="BX49" s="570"/>
      <c r="BY49" s="570"/>
    </row>
    <row r="50" spans="11:77" outlineLevel="1"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  <c r="AC50" s="570"/>
      <c r="AD50" s="570"/>
      <c r="AE50" s="570"/>
      <c r="AF50" s="570"/>
      <c r="AG50" s="570"/>
      <c r="AH50" s="570"/>
      <c r="AI50" s="570"/>
      <c r="AJ50" s="570"/>
      <c r="AK50" s="570"/>
      <c r="AL50" s="570"/>
      <c r="AM50" s="570"/>
      <c r="AN50" s="570"/>
      <c r="AO50" s="570"/>
      <c r="AP50" s="570"/>
      <c r="AQ50" s="570"/>
      <c r="AR50" s="570"/>
      <c r="AS50" s="570"/>
      <c r="AT50" s="570"/>
      <c r="AU50" s="570"/>
      <c r="AV50" s="570"/>
      <c r="AW50" s="570"/>
      <c r="AX50" s="570"/>
      <c r="AY50" s="570"/>
      <c r="AZ50" s="570"/>
      <c r="BA50" s="570"/>
      <c r="BB50" s="570"/>
      <c r="BC50" s="570"/>
      <c r="BD50" s="570"/>
      <c r="BE50" s="570"/>
      <c r="BF50" s="570"/>
      <c r="BG50" s="570"/>
      <c r="BH50" s="570"/>
      <c r="BI50" s="570"/>
      <c r="BJ50" s="570"/>
      <c r="BK50" s="570"/>
      <c r="BL50" s="570"/>
      <c r="BM50" s="570"/>
      <c r="BN50" s="570"/>
      <c r="BO50" s="570"/>
      <c r="BP50" s="570"/>
      <c r="BQ50" s="570"/>
      <c r="BR50" s="570"/>
      <c r="BS50" s="570"/>
      <c r="BT50" s="570"/>
      <c r="BU50" s="570"/>
      <c r="BV50" s="570"/>
      <c r="BW50" s="570"/>
      <c r="BX50" s="570"/>
      <c r="BY50" s="570"/>
    </row>
    <row r="51" spans="11:77" outlineLevel="1"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  <c r="AC51" s="570"/>
      <c r="AD51" s="570"/>
      <c r="AE51" s="570"/>
      <c r="AF51" s="570"/>
      <c r="AG51" s="570"/>
      <c r="AH51" s="570"/>
      <c r="AI51" s="570"/>
      <c r="AJ51" s="570"/>
      <c r="AK51" s="570"/>
      <c r="AL51" s="570"/>
      <c r="AM51" s="570"/>
      <c r="AN51" s="570"/>
      <c r="AO51" s="570"/>
      <c r="AP51" s="570"/>
      <c r="AQ51" s="570"/>
      <c r="AR51" s="570"/>
      <c r="AS51" s="570"/>
      <c r="AT51" s="570"/>
      <c r="AU51" s="570"/>
      <c r="AV51" s="570"/>
      <c r="AW51" s="570"/>
      <c r="AX51" s="570"/>
      <c r="AY51" s="570"/>
      <c r="AZ51" s="570"/>
      <c r="BA51" s="570"/>
      <c r="BB51" s="570"/>
      <c r="BC51" s="570"/>
      <c r="BD51" s="570"/>
      <c r="BE51" s="570"/>
      <c r="BF51" s="570"/>
      <c r="BG51" s="570"/>
      <c r="BH51" s="570"/>
      <c r="BI51" s="570"/>
      <c r="BJ51" s="570"/>
      <c r="BK51" s="570"/>
      <c r="BL51" s="570"/>
      <c r="BM51" s="570"/>
      <c r="BN51" s="570"/>
      <c r="BO51" s="570"/>
      <c r="BP51" s="570"/>
      <c r="BQ51" s="570"/>
      <c r="BR51" s="570"/>
      <c r="BS51" s="570"/>
      <c r="BT51" s="570"/>
      <c r="BU51" s="570"/>
      <c r="BV51" s="570"/>
      <c r="BW51" s="570"/>
      <c r="BX51" s="570"/>
      <c r="BY51" s="570"/>
    </row>
    <row r="52" spans="11:77" outlineLevel="1"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  <c r="AC52" s="570"/>
      <c r="AD52" s="570"/>
      <c r="AE52" s="570"/>
      <c r="AF52" s="570"/>
      <c r="AG52" s="570"/>
      <c r="AH52" s="570"/>
      <c r="AI52" s="570"/>
      <c r="AJ52" s="570"/>
      <c r="AK52" s="570"/>
      <c r="AL52" s="570"/>
      <c r="AM52" s="570"/>
      <c r="AN52" s="570"/>
      <c r="AO52" s="570"/>
      <c r="AP52" s="570"/>
      <c r="AQ52" s="570"/>
      <c r="AR52" s="570"/>
      <c r="AS52" s="570"/>
      <c r="AT52" s="570"/>
      <c r="AU52" s="570"/>
      <c r="AV52" s="570"/>
      <c r="AW52" s="570"/>
      <c r="AX52" s="570"/>
      <c r="AY52" s="570"/>
      <c r="AZ52" s="570"/>
      <c r="BA52" s="570"/>
      <c r="BB52" s="570"/>
      <c r="BC52" s="570"/>
      <c r="BD52" s="570"/>
      <c r="BE52" s="570"/>
      <c r="BF52" s="570"/>
      <c r="BG52" s="570"/>
      <c r="BH52" s="570"/>
      <c r="BI52" s="570"/>
      <c r="BJ52" s="570"/>
      <c r="BK52" s="570"/>
      <c r="BL52" s="570"/>
      <c r="BM52" s="570"/>
      <c r="BN52" s="570"/>
      <c r="BO52" s="570"/>
      <c r="BP52" s="570"/>
      <c r="BQ52" s="570"/>
      <c r="BR52" s="570"/>
      <c r="BS52" s="570"/>
      <c r="BT52" s="570"/>
      <c r="BU52" s="570"/>
      <c r="BV52" s="570"/>
      <c r="BW52" s="570"/>
      <c r="BX52" s="570"/>
      <c r="BY52" s="570"/>
    </row>
    <row r="53" spans="11:77" outlineLevel="1"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  <c r="W53" s="570"/>
      <c r="X53" s="570"/>
      <c r="Y53" s="570"/>
      <c r="Z53" s="570"/>
      <c r="AA53" s="570"/>
      <c r="AB53" s="570"/>
      <c r="AC53" s="570"/>
      <c r="AD53" s="570"/>
      <c r="AE53" s="570"/>
      <c r="AF53" s="570"/>
      <c r="AG53" s="570"/>
      <c r="AH53" s="570"/>
      <c r="AI53" s="570"/>
      <c r="AJ53" s="570"/>
      <c r="AK53" s="570"/>
      <c r="AL53" s="570"/>
      <c r="AM53" s="570"/>
      <c r="AN53" s="570"/>
      <c r="AO53" s="570"/>
      <c r="AP53" s="570"/>
      <c r="AQ53" s="570"/>
      <c r="AR53" s="570"/>
      <c r="AS53" s="570"/>
      <c r="AT53" s="570"/>
      <c r="AU53" s="570"/>
      <c r="AV53" s="570"/>
      <c r="AW53" s="570"/>
      <c r="AX53" s="570"/>
      <c r="AY53" s="570"/>
      <c r="AZ53" s="570"/>
      <c r="BA53" s="570"/>
      <c r="BB53" s="570"/>
      <c r="BC53" s="570"/>
      <c r="BD53" s="570"/>
      <c r="BE53" s="570"/>
      <c r="BF53" s="570"/>
      <c r="BG53" s="570"/>
      <c r="BH53" s="570"/>
      <c r="BI53" s="570"/>
      <c r="BJ53" s="570"/>
      <c r="BK53" s="570"/>
      <c r="BL53" s="570"/>
      <c r="BM53" s="570"/>
      <c r="BN53" s="570"/>
      <c r="BO53" s="570"/>
      <c r="BP53" s="570"/>
      <c r="BQ53" s="570"/>
      <c r="BR53" s="570"/>
      <c r="BS53" s="570"/>
      <c r="BT53" s="570"/>
      <c r="BU53" s="570"/>
      <c r="BV53" s="570"/>
      <c r="BW53" s="570"/>
      <c r="BX53" s="570"/>
      <c r="BY53" s="570"/>
    </row>
    <row r="54" spans="11:77" outlineLevel="1"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  <c r="W54" s="570"/>
      <c r="X54" s="570"/>
      <c r="Y54" s="570"/>
      <c r="Z54" s="570"/>
      <c r="AA54" s="570"/>
      <c r="AB54" s="570"/>
      <c r="AC54" s="570"/>
      <c r="AD54" s="570"/>
      <c r="AE54" s="570"/>
      <c r="AF54" s="570"/>
      <c r="AG54" s="570"/>
      <c r="AH54" s="570"/>
      <c r="AI54" s="570"/>
      <c r="AJ54" s="570"/>
      <c r="AK54" s="570"/>
      <c r="AL54" s="570"/>
      <c r="AM54" s="570"/>
      <c r="AN54" s="570"/>
      <c r="AO54" s="570"/>
      <c r="AP54" s="570"/>
      <c r="AQ54" s="570"/>
      <c r="AR54" s="570"/>
      <c r="AS54" s="570"/>
      <c r="AT54" s="570"/>
      <c r="AU54" s="570"/>
      <c r="AV54" s="570"/>
      <c r="AW54" s="570"/>
      <c r="AX54" s="570"/>
      <c r="AY54" s="570"/>
      <c r="AZ54" s="570"/>
      <c r="BA54" s="570"/>
      <c r="BB54" s="570"/>
      <c r="BC54" s="570"/>
      <c r="BD54" s="570"/>
      <c r="BE54" s="570"/>
      <c r="BF54" s="570"/>
      <c r="BG54" s="570"/>
      <c r="BH54" s="570"/>
      <c r="BI54" s="570"/>
      <c r="BJ54" s="570"/>
      <c r="BK54" s="570"/>
      <c r="BL54" s="570"/>
      <c r="BM54" s="570"/>
      <c r="BN54" s="570"/>
      <c r="BO54" s="570"/>
      <c r="BP54" s="570"/>
      <c r="BQ54" s="570"/>
      <c r="BR54" s="570"/>
      <c r="BS54" s="570"/>
      <c r="BT54" s="570"/>
      <c r="BU54" s="570"/>
      <c r="BV54" s="570"/>
      <c r="BW54" s="570"/>
      <c r="BX54" s="570"/>
      <c r="BY54" s="570"/>
    </row>
    <row r="55" spans="11:77" outlineLevel="1">
      <c r="K55" s="570"/>
      <c r="L55" s="570"/>
      <c r="M55" s="570"/>
      <c r="N55" s="570"/>
      <c r="O55" s="570"/>
      <c r="P55" s="570"/>
      <c r="Q55" s="570"/>
      <c r="R55" s="570"/>
      <c r="S55" s="570"/>
      <c r="T55" s="570"/>
      <c r="U55" s="570"/>
      <c r="V55" s="570"/>
      <c r="W55" s="570"/>
      <c r="X55" s="570"/>
      <c r="Y55" s="570"/>
      <c r="Z55" s="570"/>
      <c r="AA55" s="570"/>
      <c r="AB55" s="570"/>
      <c r="AC55" s="570"/>
      <c r="AD55" s="570"/>
      <c r="AE55" s="570"/>
      <c r="AF55" s="570"/>
      <c r="AG55" s="570"/>
      <c r="AH55" s="570"/>
      <c r="AI55" s="570"/>
      <c r="AJ55" s="570"/>
      <c r="AK55" s="570"/>
      <c r="AL55" s="570"/>
      <c r="AM55" s="570"/>
      <c r="AN55" s="570"/>
      <c r="AO55" s="570"/>
      <c r="AP55" s="570"/>
      <c r="AQ55" s="570"/>
      <c r="AR55" s="570"/>
      <c r="AS55" s="570"/>
      <c r="AT55" s="570"/>
      <c r="AU55" s="570"/>
      <c r="AV55" s="570"/>
      <c r="AW55" s="570"/>
      <c r="AX55" s="570"/>
      <c r="AY55" s="570"/>
      <c r="AZ55" s="570"/>
      <c r="BA55" s="570"/>
      <c r="BB55" s="570"/>
      <c r="BC55" s="570"/>
      <c r="BD55" s="570"/>
      <c r="BE55" s="570"/>
      <c r="BF55" s="570"/>
      <c r="BG55" s="570"/>
      <c r="BH55" s="570"/>
      <c r="BI55" s="570"/>
      <c r="BJ55" s="570"/>
      <c r="BK55" s="570"/>
      <c r="BL55" s="570"/>
      <c r="BM55" s="570"/>
      <c r="BN55" s="570"/>
      <c r="BO55" s="570"/>
      <c r="BP55" s="570"/>
      <c r="BQ55" s="570"/>
      <c r="BR55" s="570"/>
      <c r="BS55" s="570"/>
      <c r="BT55" s="570"/>
      <c r="BU55" s="570"/>
      <c r="BV55" s="570"/>
      <c r="BW55" s="570"/>
      <c r="BX55" s="570"/>
      <c r="BY55" s="570"/>
    </row>
    <row r="56" spans="11:77" outlineLevel="1">
      <c r="K56" s="570"/>
      <c r="L56" s="570"/>
      <c r="M56" s="570"/>
      <c r="N56" s="570"/>
      <c r="O56" s="570"/>
      <c r="P56" s="570"/>
      <c r="Q56" s="570"/>
      <c r="R56" s="570"/>
      <c r="S56" s="570"/>
      <c r="T56" s="570"/>
      <c r="U56" s="570"/>
      <c r="V56" s="570"/>
      <c r="W56" s="570"/>
      <c r="X56" s="570"/>
      <c r="Y56" s="570"/>
      <c r="Z56" s="570"/>
      <c r="AA56" s="570"/>
      <c r="AB56" s="570"/>
      <c r="AC56" s="570"/>
      <c r="AD56" s="570"/>
      <c r="AE56" s="570"/>
      <c r="AF56" s="570"/>
      <c r="AG56" s="570"/>
      <c r="AH56" s="570"/>
      <c r="AI56" s="570"/>
      <c r="AJ56" s="570"/>
      <c r="AK56" s="570"/>
      <c r="AL56" s="570"/>
      <c r="AM56" s="570"/>
      <c r="AN56" s="570"/>
      <c r="AO56" s="570"/>
      <c r="AP56" s="570"/>
      <c r="AQ56" s="570"/>
      <c r="AR56" s="570"/>
      <c r="AS56" s="570"/>
      <c r="AT56" s="570"/>
      <c r="AU56" s="570"/>
      <c r="AV56" s="570"/>
      <c r="AW56" s="570"/>
      <c r="AX56" s="570"/>
      <c r="AY56" s="570"/>
      <c r="AZ56" s="570"/>
      <c r="BA56" s="570"/>
      <c r="BB56" s="570"/>
      <c r="BC56" s="570"/>
      <c r="BD56" s="570"/>
      <c r="BE56" s="570"/>
      <c r="BF56" s="570"/>
      <c r="BG56" s="570"/>
      <c r="BH56" s="570"/>
      <c r="BI56" s="570"/>
      <c r="BJ56" s="570"/>
      <c r="BK56" s="570"/>
      <c r="BL56" s="570"/>
      <c r="BM56" s="570"/>
      <c r="BN56" s="570"/>
      <c r="BO56" s="570"/>
      <c r="BP56" s="570"/>
      <c r="BQ56" s="570"/>
      <c r="BR56" s="570"/>
      <c r="BS56" s="570"/>
      <c r="BT56" s="570"/>
      <c r="BU56" s="570"/>
      <c r="BV56" s="570"/>
      <c r="BW56" s="570"/>
      <c r="BX56" s="570"/>
      <c r="BY56" s="570"/>
    </row>
    <row r="57" spans="11:77" outlineLevel="1">
      <c r="K57" s="570"/>
      <c r="L57" s="570"/>
      <c r="M57" s="570"/>
      <c r="N57" s="570"/>
      <c r="O57" s="570"/>
      <c r="P57" s="570"/>
      <c r="Q57" s="570"/>
      <c r="R57" s="570"/>
      <c r="S57" s="570"/>
      <c r="T57" s="570"/>
      <c r="U57" s="570"/>
      <c r="V57" s="570"/>
      <c r="W57" s="570"/>
      <c r="X57" s="570"/>
      <c r="Y57" s="570"/>
      <c r="Z57" s="570"/>
      <c r="AA57" s="570"/>
      <c r="AB57" s="570"/>
      <c r="AC57" s="570"/>
      <c r="AD57" s="570"/>
      <c r="AE57" s="570"/>
      <c r="AF57" s="570"/>
      <c r="AG57" s="570"/>
      <c r="AH57" s="570"/>
      <c r="AI57" s="570"/>
      <c r="AJ57" s="570"/>
      <c r="AK57" s="570"/>
      <c r="AL57" s="570"/>
      <c r="AM57" s="570"/>
      <c r="AN57" s="570"/>
      <c r="AO57" s="570"/>
      <c r="AP57" s="570"/>
      <c r="AQ57" s="570"/>
      <c r="AR57" s="570"/>
      <c r="AS57" s="570"/>
      <c r="AT57" s="570"/>
      <c r="AU57" s="570"/>
      <c r="AV57" s="570"/>
      <c r="AW57" s="570"/>
      <c r="AX57" s="570"/>
      <c r="AY57" s="570"/>
      <c r="AZ57" s="570"/>
      <c r="BA57" s="570"/>
      <c r="BB57" s="570"/>
      <c r="BC57" s="570"/>
      <c r="BD57" s="570"/>
      <c r="BE57" s="570"/>
      <c r="BF57" s="570"/>
      <c r="BG57" s="570"/>
      <c r="BH57" s="570"/>
      <c r="BI57" s="570"/>
      <c r="BJ57" s="570"/>
      <c r="BK57" s="570"/>
      <c r="BL57" s="570"/>
      <c r="BM57" s="570"/>
      <c r="BN57" s="570"/>
      <c r="BO57" s="570"/>
      <c r="BP57" s="570"/>
      <c r="BQ57" s="570"/>
      <c r="BR57" s="570"/>
      <c r="BS57" s="570"/>
      <c r="BT57" s="570"/>
      <c r="BU57" s="570"/>
      <c r="BV57" s="570"/>
      <c r="BW57" s="570"/>
      <c r="BX57" s="570"/>
      <c r="BY57" s="570"/>
    </row>
    <row r="58" spans="11:77" outlineLevel="1"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J58" s="570"/>
      <c r="AK58" s="570"/>
      <c r="AL58" s="570"/>
      <c r="AM58" s="570"/>
      <c r="AN58" s="570"/>
      <c r="AO58" s="570"/>
      <c r="AP58" s="570"/>
      <c r="AQ58" s="570"/>
      <c r="AR58" s="570"/>
      <c r="AS58" s="570"/>
      <c r="AT58" s="570"/>
      <c r="AU58" s="570"/>
      <c r="AV58" s="570"/>
      <c r="AW58" s="570"/>
      <c r="AX58" s="570"/>
      <c r="AY58" s="570"/>
      <c r="AZ58" s="570"/>
      <c r="BA58" s="570"/>
      <c r="BB58" s="570"/>
      <c r="BC58" s="570"/>
      <c r="BD58" s="570"/>
      <c r="BE58" s="570"/>
      <c r="BF58" s="570"/>
      <c r="BG58" s="570"/>
      <c r="BH58" s="570"/>
      <c r="BI58" s="570"/>
      <c r="BJ58" s="570"/>
      <c r="BK58" s="570"/>
      <c r="BL58" s="570"/>
      <c r="BM58" s="570"/>
      <c r="BN58" s="570"/>
      <c r="BO58" s="570"/>
      <c r="BP58" s="570"/>
      <c r="BQ58" s="570"/>
      <c r="BR58" s="570"/>
      <c r="BS58" s="570"/>
      <c r="BT58" s="570"/>
      <c r="BU58" s="570"/>
      <c r="BV58" s="570"/>
      <c r="BW58" s="570"/>
      <c r="BX58" s="570"/>
      <c r="BY58" s="570"/>
    </row>
    <row r="59" spans="11:77" outlineLevel="1">
      <c r="K59" s="570"/>
      <c r="L59" s="570"/>
      <c r="M59" s="570"/>
      <c r="N59" s="570"/>
      <c r="O59" s="570"/>
      <c r="P59" s="570"/>
      <c r="Q59" s="570"/>
      <c r="R59" s="570"/>
      <c r="S59" s="570"/>
      <c r="T59" s="570"/>
      <c r="U59" s="570"/>
      <c r="V59" s="570"/>
      <c r="W59" s="570"/>
      <c r="X59" s="570"/>
      <c r="Y59" s="570"/>
      <c r="Z59" s="570"/>
      <c r="AA59" s="570"/>
      <c r="AB59" s="570"/>
      <c r="AC59" s="570"/>
      <c r="AD59" s="570"/>
      <c r="AE59" s="570"/>
      <c r="AF59" s="570"/>
      <c r="AG59" s="570"/>
      <c r="AH59" s="570"/>
      <c r="AI59" s="570"/>
      <c r="AJ59" s="570"/>
      <c r="AK59" s="570"/>
      <c r="AL59" s="570"/>
      <c r="AM59" s="570"/>
      <c r="AN59" s="570"/>
      <c r="AO59" s="570"/>
      <c r="AP59" s="570"/>
      <c r="AQ59" s="570"/>
      <c r="AR59" s="570"/>
      <c r="AS59" s="570"/>
      <c r="AT59" s="570"/>
      <c r="AU59" s="570"/>
      <c r="AV59" s="570"/>
      <c r="AW59" s="570"/>
      <c r="AX59" s="570"/>
      <c r="AY59" s="570"/>
      <c r="AZ59" s="570"/>
      <c r="BA59" s="570"/>
      <c r="BB59" s="570"/>
      <c r="BC59" s="570"/>
      <c r="BD59" s="570"/>
      <c r="BE59" s="570"/>
      <c r="BF59" s="570"/>
      <c r="BG59" s="570"/>
      <c r="BH59" s="570"/>
      <c r="BI59" s="570"/>
      <c r="BJ59" s="570"/>
      <c r="BK59" s="570"/>
      <c r="BL59" s="570"/>
      <c r="BM59" s="570"/>
      <c r="BN59" s="570"/>
      <c r="BO59" s="570"/>
      <c r="BP59" s="570"/>
      <c r="BQ59" s="570"/>
      <c r="BR59" s="570"/>
      <c r="BS59" s="570"/>
      <c r="BT59" s="570"/>
      <c r="BU59" s="570"/>
      <c r="BV59" s="570"/>
      <c r="BW59" s="570"/>
      <c r="BX59" s="570"/>
      <c r="BY59" s="570"/>
    </row>
    <row r="60" spans="11:77">
      <c r="K60" s="570"/>
      <c r="L60" s="570"/>
      <c r="M60" s="570"/>
      <c r="N60" s="570"/>
      <c r="O60" s="570"/>
      <c r="P60" s="570"/>
      <c r="Q60" s="570"/>
      <c r="R60" s="570"/>
      <c r="S60" s="570"/>
      <c r="T60" s="570"/>
      <c r="U60" s="570"/>
      <c r="V60" s="570"/>
      <c r="W60" s="570"/>
      <c r="X60" s="570"/>
      <c r="Y60" s="570"/>
      <c r="Z60" s="570"/>
      <c r="AA60" s="570"/>
      <c r="AB60" s="570"/>
      <c r="AC60" s="570"/>
      <c r="AD60" s="570"/>
      <c r="AE60" s="570"/>
      <c r="AF60" s="570"/>
      <c r="AG60" s="570"/>
      <c r="AH60" s="570"/>
      <c r="AI60" s="570"/>
      <c r="AJ60" s="570"/>
      <c r="AK60" s="570"/>
      <c r="AL60" s="570"/>
      <c r="AM60" s="570"/>
      <c r="AN60" s="570"/>
      <c r="AO60" s="570"/>
      <c r="AP60" s="570"/>
      <c r="AQ60" s="570"/>
      <c r="AR60" s="570"/>
      <c r="AS60" s="570"/>
      <c r="AT60" s="570"/>
      <c r="AU60" s="570"/>
      <c r="AV60" s="570"/>
      <c r="AW60" s="570"/>
      <c r="AX60" s="570"/>
      <c r="AY60" s="570"/>
      <c r="AZ60" s="570"/>
      <c r="BA60" s="570"/>
      <c r="BB60" s="570"/>
      <c r="BC60" s="570"/>
      <c r="BD60" s="570"/>
      <c r="BE60" s="570"/>
      <c r="BF60" s="570"/>
      <c r="BG60" s="570"/>
      <c r="BH60" s="570"/>
      <c r="BI60" s="570"/>
      <c r="BJ60" s="570"/>
      <c r="BK60" s="570"/>
      <c r="BL60" s="570"/>
      <c r="BM60" s="570"/>
      <c r="BN60" s="570"/>
      <c r="BO60" s="570"/>
      <c r="BP60" s="570"/>
      <c r="BQ60" s="570"/>
      <c r="BR60" s="570"/>
      <c r="BS60" s="570"/>
      <c r="BT60" s="570"/>
      <c r="BU60" s="570"/>
      <c r="BV60" s="570"/>
      <c r="BW60" s="570"/>
      <c r="BX60" s="570"/>
      <c r="BY60" s="570"/>
    </row>
    <row r="61" spans="11:77">
      <c r="K61" s="570"/>
      <c r="L61" s="570"/>
      <c r="M61" s="570"/>
      <c r="N61" s="570"/>
      <c r="O61" s="570"/>
      <c r="P61" s="570"/>
      <c r="Q61" s="570"/>
      <c r="R61" s="570"/>
      <c r="S61" s="570"/>
      <c r="T61" s="570"/>
      <c r="U61" s="570"/>
      <c r="V61" s="570"/>
      <c r="W61" s="570"/>
      <c r="X61" s="570"/>
      <c r="Y61" s="570"/>
      <c r="Z61" s="570"/>
      <c r="AA61" s="570"/>
      <c r="AB61" s="570"/>
      <c r="AC61" s="570"/>
      <c r="AD61" s="570"/>
      <c r="AE61" s="570"/>
      <c r="AF61" s="570"/>
      <c r="AG61" s="570"/>
      <c r="AH61" s="570"/>
      <c r="AI61" s="570"/>
      <c r="AJ61" s="570"/>
      <c r="AK61" s="570"/>
      <c r="AL61" s="570"/>
      <c r="AM61" s="570"/>
      <c r="AN61" s="570"/>
      <c r="AO61" s="570"/>
      <c r="AP61" s="570"/>
      <c r="AQ61" s="570"/>
      <c r="AR61" s="570"/>
      <c r="AS61" s="570"/>
      <c r="AT61" s="570"/>
      <c r="AU61" s="570"/>
      <c r="AV61" s="570"/>
      <c r="AW61" s="570"/>
      <c r="AX61" s="570"/>
      <c r="AY61" s="570"/>
      <c r="AZ61" s="570"/>
      <c r="BA61" s="570"/>
      <c r="BB61" s="570"/>
      <c r="BC61" s="570"/>
      <c r="BD61" s="570"/>
      <c r="BE61" s="570"/>
      <c r="BF61" s="570"/>
      <c r="BG61" s="570"/>
      <c r="BH61" s="570"/>
      <c r="BI61" s="570"/>
      <c r="BJ61" s="570"/>
      <c r="BK61" s="570"/>
      <c r="BL61" s="570"/>
      <c r="BM61" s="570"/>
      <c r="BN61" s="570"/>
      <c r="BO61" s="570"/>
      <c r="BP61" s="570"/>
      <c r="BQ61" s="570"/>
      <c r="BR61" s="570"/>
      <c r="BS61" s="570"/>
      <c r="BT61" s="570"/>
      <c r="BU61" s="570"/>
      <c r="BV61" s="570"/>
      <c r="BW61" s="570"/>
      <c r="BX61" s="570"/>
      <c r="BY61" s="570"/>
    </row>
    <row r="62" spans="11:77">
      <c r="K62" s="570"/>
      <c r="L62" s="570"/>
      <c r="M62" s="570"/>
      <c r="N62" s="570"/>
      <c r="O62" s="570"/>
      <c r="P62" s="570"/>
      <c r="Q62" s="570"/>
      <c r="R62" s="570"/>
      <c r="S62" s="570"/>
      <c r="T62" s="570"/>
      <c r="U62" s="570"/>
      <c r="V62" s="570"/>
      <c r="W62" s="570"/>
      <c r="X62" s="570"/>
      <c r="Y62" s="570"/>
      <c r="Z62" s="570"/>
      <c r="AA62" s="570"/>
      <c r="AB62" s="570"/>
      <c r="AC62" s="570"/>
      <c r="AD62" s="570"/>
      <c r="AE62" s="570"/>
      <c r="AF62" s="570"/>
      <c r="AG62" s="570"/>
      <c r="AH62" s="570"/>
      <c r="AI62" s="570"/>
      <c r="AJ62" s="570"/>
      <c r="AK62" s="570"/>
      <c r="AL62" s="570"/>
      <c r="AM62" s="570"/>
      <c r="AN62" s="570"/>
      <c r="AO62" s="570"/>
      <c r="AP62" s="570"/>
      <c r="AQ62" s="570"/>
      <c r="AR62" s="570"/>
      <c r="AS62" s="570"/>
      <c r="AT62" s="570"/>
      <c r="AU62" s="570"/>
      <c r="AV62" s="570"/>
      <c r="AW62" s="570"/>
      <c r="AX62" s="570"/>
      <c r="AY62" s="570"/>
      <c r="AZ62" s="570"/>
      <c r="BA62" s="570"/>
      <c r="BB62" s="570"/>
      <c r="BC62" s="570"/>
      <c r="BD62" s="570"/>
      <c r="BE62" s="570"/>
      <c r="BF62" s="570"/>
      <c r="BG62" s="570"/>
      <c r="BH62" s="570"/>
      <c r="BI62" s="570"/>
      <c r="BJ62" s="570"/>
      <c r="BK62" s="570"/>
      <c r="BL62" s="570"/>
      <c r="BM62" s="570"/>
      <c r="BN62" s="570"/>
      <c r="BO62" s="570"/>
      <c r="BP62" s="570"/>
      <c r="BQ62" s="570"/>
      <c r="BR62" s="570"/>
      <c r="BS62" s="570"/>
      <c r="BT62" s="570"/>
      <c r="BU62" s="570"/>
      <c r="BV62" s="570"/>
      <c r="BW62" s="570"/>
      <c r="BX62" s="570"/>
      <c r="BY62" s="570"/>
    </row>
    <row r="63" spans="11:77">
      <c r="K63" s="570"/>
      <c r="L63" s="570"/>
      <c r="M63" s="570"/>
      <c r="N63" s="570"/>
      <c r="O63" s="570"/>
      <c r="P63" s="570"/>
      <c r="Q63" s="570"/>
      <c r="R63" s="570"/>
      <c r="S63" s="570"/>
      <c r="T63" s="570"/>
      <c r="U63" s="570"/>
      <c r="V63" s="570"/>
      <c r="W63" s="570"/>
      <c r="X63" s="570"/>
      <c r="Y63" s="570"/>
      <c r="Z63" s="570"/>
      <c r="AA63" s="570"/>
      <c r="AB63" s="570"/>
      <c r="AC63" s="570"/>
      <c r="AD63" s="570"/>
      <c r="AE63" s="570"/>
      <c r="AF63" s="570"/>
      <c r="AG63" s="570"/>
      <c r="AH63" s="570"/>
      <c r="AI63" s="570"/>
      <c r="AJ63" s="570"/>
      <c r="AK63" s="570"/>
      <c r="AL63" s="570"/>
      <c r="AM63" s="570"/>
      <c r="AN63" s="570"/>
      <c r="AO63" s="570"/>
      <c r="AP63" s="570"/>
      <c r="AQ63" s="570"/>
      <c r="AR63" s="570"/>
      <c r="AS63" s="570"/>
      <c r="AT63" s="570"/>
      <c r="AU63" s="570"/>
      <c r="AV63" s="570"/>
      <c r="AW63" s="570"/>
      <c r="AX63" s="570"/>
      <c r="AY63" s="570"/>
      <c r="AZ63" s="570"/>
      <c r="BA63" s="570"/>
      <c r="BB63" s="570"/>
      <c r="BC63" s="570"/>
      <c r="BD63" s="570"/>
      <c r="BE63" s="570"/>
      <c r="BF63" s="570"/>
      <c r="BG63" s="570"/>
      <c r="BH63" s="570"/>
      <c r="BI63" s="570"/>
      <c r="BJ63" s="570"/>
      <c r="BK63" s="570"/>
      <c r="BL63" s="570"/>
      <c r="BM63" s="570"/>
      <c r="BN63" s="570"/>
      <c r="BO63" s="570"/>
      <c r="BP63" s="570"/>
      <c r="BQ63" s="570"/>
      <c r="BR63" s="570"/>
      <c r="BS63" s="570"/>
      <c r="BT63" s="570"/>
      <c r="BU63" s="570"/>
      <c r="BV63" s="570"/>
      <c r="BW63" s="570"/>
      <c r="BX63" s="570"/>
      <c r="BY63" s="570"/>
    </row>
    <row r="64" spans="11:77">
      <c r="K64" s="570"/>
      <c r="L64" s="570"/>
      <c r="M64" s="570"/>
      <c r="N64" s="570"/>
      <c r="O64" s="570"/>
      <c r="P64" s="570"/>
      <c r="Q64" s="570"/>
      <c r="R64" s="570"/>
      <c r="S64" s="570"/>
      <c r="T64" s="570"/>
      <c r="U64" s="570"/>
      <c r="V64" s="570"/>
      <c r="W64" s="570"/>
      <c r="X64" s="570"/>
      <c r="Y64" s="570"/>
      <c r="Z64" s="570"/>
      <c r="AA64" s="570"/>
      <c r="AB64" s="570"/>
      <c r="AC64" s="570"/>
      <c r="AD64" s="570"/>
      <c r="AE64" s="570"/>
      <c r="AF64" s="570"/>
      <c r="AG64" s="570"/>
      <c r="AH64" s="570"/>
      <c r="AI64" s="570"/>
      <c r="AJ64" s="570"/>
      <c r="AK64" s="570"/>
      <c r="AL64" s="570"/>
      <c r="AM64" s="570"/>
      <c r="AN64" s="570"/>
      <c r="AO64" s="570"/>
      <c r="AP64" s="570"/>
      <c r="AQ64" s="570"/>
      <c r="AR64" s="570"/>
      <c r="AS64" s="570"/>
      <c r="AT64" s="570"/>
      <c r="AU64" s="570"/>
      <c r="AV64" s="570"/>
      <c r="AW64" s="570"/>
      <c r="AX64" s="570"/>
      <c r="AY64" s="570"/>
      <c r="AZ64" s="570"/>
      <c r="BA64" s="570"/>
      <c r="BB64" s="570"/>
      <c r="BC64" s="570"/>
      <c r="BD64" s="570"/>
      <c r="BE64" s="570"/>
      <c r="BF64" s="570"/>
      <c r="BG64" s="570"/>
      <c r="BH64" s="570"/>
      <c r="BI64" s="570"/>
      <c r="BJ64" s="570"/>
      <c r="BK64" s="570"/>
      <c r="BL64" s="570"/>
      <c r="BM64" s="570"/>
      <c r="BN64" s="570"/>
      <c r="BO64" s="570"/>
      <c r="BP64" s="570"/>
      <c r="BQ64" s="570"/>
      <c r="BR64" s="570"/>
      <c r="BS64" s="570"/>
      <c r="BT64" s="570"/>
      <c r="BU64" s="570"/>
      <c r="BV64" s="570"/>
      <c r="BW64" s="570"/>
      <c r="BX64" s="570"/>
      <c r="BY64" s="570"/>
    </row>
    <row r="65" spans="9:77"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570"/>
      <c r="AC65" s="570"/>
      <c r="AD65" s="570"/>
      <c r="AE65" s="570"/>
      <c r="AF65" s="570"/>
      <c r="AG65" s="570"/>
      <c r="AH65" s="570"/>
      <c r="AI65" s="570"/>
      <c r="AJ65" s="570"/>
      <c r="AK65" s="570"/>
      <c r="AL65" s="570"/>
      <c r="AM65" s="570"/>
      <c r="AN65" s="570"/>
      <c r="AO65" s="570"/>
      <c r="AP65" s="570"/>
      <c r="AQ65" s="570"/>
      <c r="AR65" s="570"/>
      <c r="AS65" s="570"/>
      <c r="AT65" s="570"/>
      <c r="AU65" s="570"/>
      <c r="AV65" s="570"/>
      <c r="AW65" s="570"/>
      <c r="AX65" s="570"/>
      <c r="AY65" s="570"/>
      <c r="AZ65" s="570"/>
      <c r="BA65" s="570"/>
      <c r="BB65" s="570"/>
      <c r="BC65" s="570"/>
      <c r="BD65" s="570"/>
      <c r="BE65" s="570"/>
      <c r="BF65" s="570"/>
      <c r="BG65" s="570"/>
      <c r="BH65" s="570"/>
      <c r="BI65" s="570"/>
      <c r="BJ65" s="570"/>
      <c r="BK65" s="570"/>
      <c r="BL65" s="570"/>
      <c r="BM65" s="570"/>
      <c r="BN65" s="570"/>
      <c r="BO65" s="570"/>
      <c r="BP65" s="570"/>
      <c r="BQ65" s="570"/>
      <c r="BR65" s="570"/>
      <c r="BS65" s="570"/>
      <c r="BT65" s="570"/>
      <c r="BU65" s="570"/>
      <c r="BV65" s="570"/>
      <c r="BW65" s="570"/>
      <c r="BX65" s="570"/>
      <c r="BY65" s="570"/>
    </row>
    <row r="66" spans="9:77">
      <c r="K66" s="570"/>
      <c r="L66" s="570"/>
      <c r="M66" s="570"/>
      <c r="N66" s="570"/>
      <c r="O66" s="570"/>
      <c r="P66" s="570"/>
      <c r="Q66" s="570"/>
      <c r="R66" s="570"/>
      <c r="S66" s="570"/>
      <c r="T66" s="570"/>
      <c r="U66" s="570"/>
      <c r="V66" s="570"/>
      <c r="W66" s="570"/>
      <c r="X66" s="570"/>
      <c r="Y66" s="570"/>
      <c r="Z66" s="570"/>
      <c r="AA66" s="570"/>
      <c r="AB66" s="570"/>
      <c r="AC66" s="570"/>
      <c r="AD66" s="570"/>
      <c r="AE66" s="570"/>
      <c r="AF66" s="570"/>
      <c r="AG66" s="570"/>
      <c r="AH66" s="570"/>
      <c r="AI66" s="570"/>
      <c r="AJ66" s="570"/>
      <c r="AK66" s="570"/>
      <c r="AL66" s="570"/>
      <c r="AM66" s="570"/>
      <c r="AN66" s="570"/>
      <c r="AO66" s="570"/>
      <c r="AP66" s="570"/>
      <c r="AQ66" s="570"/>
      <c r="AR66" s="570"/>
      <c r="AS66" s="570"/>
      <c r="AT66" s="570"/>
      <c r="AU66" s="570"/>
      <c r="AV66" s="570"/>
      <c r="AW66" s="570"/>
      <c r="AX66" s="570"/>
      <c r="AY66" s="570"/>
      <c r="AZ66" s="570"/>
      <c r="BA66" s="570"/>
      <c r="BB66" s="570"/>
      <c r="BC66" s="570"/>
      <c r="BD66" s="570"/>
      <c r="BE66" s="570"/>
      <c r="BF66" s="570"/>
      <c r="BG66" s="570"/>
      <c r="BH66" s="570"/>
      <c r="BI66" s="570"/>
      <c r="BJ66" s="570"/>
      <c r="BK66" s="570"/>
      <c r="BL66" s="570"/>
      <c r="BM66" s="570"/>
      <c r="BN66" s="570"/>
      <c r="BO66" s="570"/>
      <c r="BP66" s="570"/>
      <c r="BQ66" s="570"/>
      <c r="BR66" s="570"/>
      <c r="BS66" s="570"/>
      <c r="BT66" s="570"/>
      <c r="BU66" s="570"/>
      <c r="BV66" s="570"/>
      <c r="BW66" s="570"/>
      <c r="BX66" s="570"/>
      <c r="BY66" s="570"/>
    </row>
    <row r="67" spans="9:77">
      <c r="K67" s="570"/>
      <c r="L67" s="570"/>
      <c r="M67" s="570"/>
      <c r="N67" s="570"/>
      <c r="O67" s="570"/>
      <c r="P67" s="570"/>
      <c r="Q67" s="570"/>
      <c r="R67" s="570"/>
      <c r="S67" s="570"/>
      <c r="T67" s="570"/>
      <c r="U67" s="570"/>
      <c r="V67" s="570"/>
      <c r="W67" s="570"/>
      <c r="X67" s="570"/>
      <c r="Y67" s="570"/>
      <c r="Z67" s="570"/>
      <c r="AA67" s="570"/>
      <c r="AB67" s="570"/>
      <c r="AC67" s="570"/>
      <c r="AD67" s="570"/>
      <c r="AE67" s="570"/>
      <c r="AF67" s="570"/>
      <c r="AG67" s="570"/>
      <c r="AH67" s="570"/>
      <c r="AI67" s="570"/>
      <c r="AJ67" s="570"/>
      <c r="AK67" s="570"/>
      <c r="AL67" s="570"/>
      <c r="AM67" s="570"/>
      <c r="AN67" s="570"/>
      <c r="AO67" s="570"/>
      <c r="AP67" s="570"/>
      <c r="AQ67" s="570"/>
      <c r="AR67" s="570"/>
      <c r="AS67" s="570"/>
      <c r="AT67" s="570"/>
      <c r="AU67" s="570"/>
      <c r="AV67" s="570"/>
      <c r="AW67" s="570"/>
      <c r="AX67" s="570"/>
      <c r="AY67" s="570"/>
      <c r="AZ67" s="570"/>
      <c r="BA67" s="570"/>
      <c r="BB67" s="570"/>
      <c r="BC67" s="570"/>
      <c r="BD67" s="570"/>
      <c r="BE67" s="570"/>
      <c r="BF67" s="570"/>
      <c r="BG67" s="570"/>
      <c r="BH67" s="570"/>
      <c r="BI67" s="570"/>
      <c r="BJ67" s="570"/>
      <c r="BK67" s="570"/>
      <c r="BL67" s="570"/>
      <c r="BM67" s="570"/>
      <c r="BN67" s="570"/>
      <c r="BO67" s="570"/>
      <c r="BP67" s="570"/>
      <c r="BQ67" s="570"/>
      <c r="BR67" s="570"/>
      <c r="BS67" s="570"/>
      <c r="BT67" s="570"/>
      <c r="BU67" s="570"/>
      <c r="BV67" s="570"/>
      <c r="BW67" s="570"/>
      <c r="BX67" s="570"/>
      <c r="BY67" s="570"/>
    </row>
    <row r="68" spans="9:77">
      <c r="K68" s="570"/>
      <c r="L68" s="570"/>
      <c r="M68" s="570"/>
      <c r="N68" s="570"/>
      <c r="O68" s="570"/>
      <c r="P68" s="570"/>
      <c r="Q68" s="570"/>
      <c r="R68" s="570"/>
      <c r="S68" s="570"/>
      <c r="T68" s="570"/>
      <c r="U68" s="570"/>
      <c r="V68" s="570"/>
      <c r="W68" s="570"/>
      <c r="X68" s="570"/>
      <c r="Y68" s="570"/>
      <c r="Z68" s="570"/>
      <c r="AA68" s="570"/>
      <c r="AB68" s="570"/>
      <c r="AC68" s="570"/>
      <c r="AD68" s="570"/>
      <c r="AE68" s="570"/>
      <c r="AF68" s="570"/>
      <c r="AG68" s="570"/>
      <c r="AH68" s="570"/>
      <c r="AI68" s="570"/>
      <c r="AJ68" s="570"/>
      <c r="AK68" s="570"/>
      <c r="AL68" s="570"/>
      <c r="AM68" s="570"/>
      <c r="AN68" s="570"/>
      <c r="AO68" s="570"/>
      <c r="AP68" s="570"/>
      <c r="AQ68" s="570"/>
      <c r="AR68" s="570"/>
      <c r="AS68" s="570"/>
      <c r="AT68" s="570"/>
      <c r="AU68" s="570"/>
      <c r="AV68" s="570"/>
      <c r="AW68" s="570"/>
      <c r="AX68" s="570"/>
      <c r="AY68" s="570"/>
      <c r="AZ68" s="570"/>
      <c r="BA68" s="570"/>
      <c r="BB68" s="570"/>
      <c r="BC68" s="570"/>
      <c r="BD68" s="570"/>
      <c r="BE68" s="570"/>
      <c r="BF68" s="570"/>
      <c r="BG68" s="570"/>
      <c r="BH68" s="570"/>
      <c r="BI68" s="570"/>
      <c r="BJ68" s="570"/>
      <c r="BK68" s="570"/>
      <c r="BL68" s="570"/>
      <c r="BM68" s="570"/>
      <c r="BN68" s="570"/>
      <c r="BO68" s="570"/>
      <c r="BP68" s="570"/>
      <c r="BQ68" s="570"/>
      <c r="BR68" s="570"/>
      <c r="BS68" s="570"/>
      <c r="BT68" s="570"/>
      <c r="BU68" s="570"/>
      <c r="BV68" s="570"/>
      <c r="BW68" s="570"/>
      <c r="BX68" s="570"/>
      <c r="BY68" s="570"/>
    </row>
    <row r="69" spans="9:77">
      <c r="K69" s="570"/>
      <c r="L69" s="570"/>
      <c r="M69" s="570"/>
      <c r="N69" s="570"/>
      <c r="O69" s="570"/>
      <c r="P69" s="570"/>
      <c r="Q69" s="570"/>
      <c r="R69" s="570"/>
      <c r="S69" s="570"/>
      <c r="T69" s="570"/>
      <c r="U69" s="570"/>
      <c r="V69" s="570"/>
      <c r="W69" s="570"/>
      <c r="X69" s="570"/>
      <c r="Y69" s="570"/>
      <c r="Z69" s="570"/>
      <c r="AA69" s="570"/>
      <c r="AB69" s="570"/>
      <c r="AC69" s="570"/>
      <c r="AD69" s="570"/>
      <c r="AE69" s="570"/>
      <c r="AF69" s="570"/>
      <c r="AG69" s="570"/>
      <c r="AH69" s="570"/>
      <c r="AI69" s="570"/>
      <c r="AJ69" s="570"/>
      <c r="AK69" s="570"/>
      <c r="AL69" s="570"/>
      <c r="AM69" s="570"/>
      <c r="AN69" s="570"/>
      <c r="AO69" s="570"/>
      <c r="AP69" s="570"/>
      <c r="AQ69" s="570"/>
      <c r="AR69" s="570"/>
      <c r="AS69" s="570"/>
      <c r="AT69" s="570"/>
      <c r="AU69" s="570"/>
      <c r="AV69" s="570"/>
      <c r="AW69" s="570"/>
      <c r="AX69" s="570"/>
      <c r="AY69" s="570"/>
      <c r="AZ69" s="570"/>
      <c r="BA69" s="570"/>
      <c r="BB69" s="570"/>
      <c r="BC69" s="570"/>
      <c r="BD69" s="570"/>
      <c r="BE69" s="570"/>
      <c r="BF69" s="570"/>
      <c r="BG69" s="570"/>
      <c r="BH69" s="570"/>
      <c r="BI69" s="570"/>
      <c r="BJ69" s="570"/>
      <c r="BK69" s="570"/>
      <c r="BL69" s="570"/>
      <c r="BM69" s="570"/>
      <c r="BN69" s="570"/>
      <c r="BO69" s="570"/>
      <c r="BP69" s="570"/>
      <c r="BQ69" s="570"/>
      <c r="BR69" s="570"/>
      <c r="BS69" s="570"/>
      <c r="BT69" s="570"/>
      <c r="BU69" s="570"/>
      <c r="BV69" s="570"/>
      <c r="BW69" s="570"/>
      <c r="BX69" s="570"/>
      <c r="BY69" s="570"/>
    </row>
    <row r="70" spans="9:77">
      <c r="K70" s="570"/>
      <c r="L70" s="570"/>
      <c r="M70" s="570"/>
      <c r="N70" s="570"/>
      <c r="O70" s="570"/>
      <c r="P70" s="570"/>
      <c r="Q70" s="570"/>
      <c r="R70" s="570"/>
      <c r="S70" s="570"/>
      <c r="T70" s="570"/>
      <c r="U70" s="570"/>
      <c r="V70" s="570"/>
      <c r="W70" s="570"/>
      <c r="X70" s="570"/>
      <c r="Y70" s="570"/>
      <c r="Z70" s="570"/>
      <c r="AA70" s="570"/>
      <c r="AB70" s="570"/>
      <c r="AC70" s="570"/>
      <c r="AD70" s="570"/>
      <c r="AE70" s="570"/>
      <c r="AF70" s="570"/>
      <c r="AG70" s="570"/>
      <c r="AH70" s="570"/>
      <c r="AI70" s="570"/>
      <c r="AJ70" s="570"/>
      <c r="AK70" s="570"/>
      <c r="AL70" s="570"/>
      <c r="AM70" s="570"/>
      <c r="AN70" s="570"/>
      <c r="AO70" s="570"/>
      <c r="AP70" s="570"/>
      <c r="AQ70" s="570"/>
      <c r="AR70" s="570"/>
      <c r="AS70" s="570"/>
      <c r="AT70" s="570"/>
      <c r="AU70" s="570"/>
      <c r="AV70" s="570"/>
      <c r="AW70" s="570"/>
      <c r="AX70" s="570"/>
      <c r="AY70" s="570"/>
      <c r="AZ70" s="570"/>
      <c r="BA70" s="570"/>
      <c r="BB70" s="570"/>
      <c r="BC70" s="570"/>
      <c r="BD70" s="570"/>
      <c r="BE70" s="570"/>
      <c r="BF70" s="570"/>
      <c r="BG70" s="570"/>
      <c r="BH70" s="570"/>
      <c r="BI70" s="570"/>
      <c r="BJ70" s="570"/>
      <c r="BK70" s="570"/>
      <c r="BL70" s="570"/>
      <c r="BM70" s="570"/>
      <c r="BN70" s="570"/>
      <c r="BO70" s="570"/>
      <c r="BP70" s="570"/>
      <c r="BQ70" s="570"/>
      <c r="BR70" s="570"/>
      <c r="BS70" s="570"/>
      <c r="BT70" s="570"/>
      <c r="BU70" s="570"/>
      <c r="BV70" s="570"/>
      <c r="BW70" s="570"/>
      <c r="BX70" s="570"/>
      <c r="BY70" s="570"/>
    </row>
    <row r="71" spans="9:77">
      <c r="K71" s="570"/>
      <c r="L71" s="570"/>
      <c r="M71" s="570"/>
      <c r="N71" s="570"/>
      <c r="O71" s="570"/>
      <c r="P71" s="570"/>
      <c r="Q71" s="570"/>
      <c r="R71" s="570"/>
      <c r="S71" s="570"/>
      <c r="T71" s="570"/>
      <c r="U71" s="570"/>
      <c r="V71" s="570"/>
      <c r="W71" s="570"/>
      <c r="X71" s="570"/>
      <c r="Y71" s="570"/>
      <c r="Z71" s="570"/>
      <c r="AA71" s="570"/>
      <c r="AB71" s="570"/>
      <c r="AC71" s="570"/>
      <c r="AD71" s="570"/>
      <c r="AE71" s="570"/>
      <c r="AF71" s="570"/>
      <c r="AG71" s="570"/>
      <c r="AH71" s="570"/>
      <c r="AI71" s="570"/>
      <c r="AJ71" s="570"/>
      <c r="AK71" s="570"/>
      <c r="AL71" s="570"/>
      <c r="AM71" s="570"/>
      <c r="AN71" s="570"/>
      <c r="AO71" s="570"/>
      <c r="AP71" s="570"/>
      <c r="AQ71" s="570"/>
      <c r="AR71" s="570"/>
      <c r="AS71" s="570"/>
      <c r="AT71" s="570"/>
      <c r="AU71" s="570"/>
      <c r="AV71" s="570"/>
      <c r="AW71" s="570"/>
      <c r="AX71" s="570"/>
      <c r="AY71" s="570"/>
      <c r="AZ71" s="570"/>
      <c r="BA71" s="570"/>
      <c r="BB71" s="570"/>
      <c r="BC71" s="570"/>
      <c r="BD71" s="570"/>
      <c r="BE71" s="570"/>
      <c r="BF71" s="570"/>
      <c r="BG71" s="570"/>
      <c r="BH71" s="570"/>
      <c r="BI71" s="570"/>
      <c r="BJ71" s="570"/>
      <c r="BK71" s="570"/>
      <c r="BL71" s="570"/>
      <c r="BM71" s="570"/>
      <c r="BN71" s="570"/>
      <c r="BO71" s="570"/>
      <c r="BP71" s="570"/>
      <c r="BQ71" s="570"/>
      <c r="BR71" s="570"/>
      <c r="BS71" s="570"/>
      <c r="BT71" s="570"/>
      <c r="BU71" s="570"/>
      <c r="BV71" s="570"/>
      <c r="BW71" s="570"/>
      <c r="BX71" s="570"/>
      <c r="BY71" s="570"/>
    </row>
    <row r="72" spans="9:77">
      <c r="K72" s="570"/>
      <c r="L72" s="570"/>
      <c r="M72" s="570"/>
      <c r="N72" s="570"/>
      <c r="O72" s="570"/>
      <c r="P72" s="570"/>
      <c r="Q72" s="570"/>
      <c r="R72" s="570"/>
      <c r="S72" s="570"/>
      <c r="T72" s="570"/>
      <c r="U72" s="570"/>
      <c r="V72" s="570"/>
      <c r="W72" s="570"/>
      <c r="X72" s="570"/>
      <c r="Y72" s="570"/>
      <c r="Z72" s="570"/>
      <c r="AA72" s="570"/>
      <c r="AB72" s="570"/>
      <c r="AC72" s="570"/>
      <c r="AD72" s="570"/>
      <c r="AE72" s="570"/>
      <c r="AF72" s="570"/>
      <c r="AG72" s="570"/>
      <c r="AH72" s="570"/>
      <c r="AI72" s="570"/>
      <c r="AJ72" s="570"/>
      <c r="AK72" s="570"/>
      <c r="AL72" s="570"/>
      <c r="AM72" s="570"/>
      <c r="AN72" s="570"/>
      <c r="AO72" s="570"/>
      <c r="AP72" s="570"/>
      <c r="AQ72" s="570"/>
      <c r="AR72" s="570"/>
      <c r="AS72" s="570"/>
      <c r="AT72" s="570"/>
      <c r="AU72" s="570"/>
      <c r="AV72" s="570"/>
      <c r="AW72" s="570"/>
      <c r="AX72" s="570"/>
      <c r="AY72" s="570"/>
      <c r="AZ72" s="570"/>
      <c r="BA72" s="570"/>
      <c r="BB72" s="570"/>
      <c r="BC72" s="570"/>
      <c r="BD72" s="570"/>
      <c r="BE72" s="570"/>
      <c r="BF72" s="570"/>
      <c r="BG72" s="570"/>
      <c r="BH72" s="570"/>
      <c r="BI72" s="570"/>
      <c r="BJ72" s="570"/>
      <c r="BK72" s="570"/>
      <c r="BL72" s="570"/>
      <c r="BM72" s="570"/>
      <c r="BN72" s="570"/>
      <c r="BO72" s="570"/>
      <c r="BP72" s="570"/>
      <c r="BQ72" s="570"/>
      <c r="BR72" s="570"/>
      <c r="BS72" s="570"/>
      <c r="BT72" s="570"/>
      <c r="BU72" s="570"/>
      <c r="BV72" s="570"/>
      <c r="BW72" s="570"/>
      <c r="BX72" s="570"/>
      <c r="BY72" s="570"/>
    </row>
    <row r="73" spans="9:77">
      <c r="K73" s="570"/>
      <c r="L73" s="570"/>
      <c r="M73" s="570"/>
      <c r="N73" s="570"/>
      <c r="O73" s="570"/>
      <c r="P73" s="570"/>
      <c r="Q73" s="570"/>
      <c r="R73" s="570"/>
      <c r="S73" s="570"/>
      <c r="T73" s="570"/>
      <c r="U73" s="570"/>
      <c r="V73" s="570"/>
      <c r="W73" s="570"/>
      <c r="X73" s="570"/>
      <c r="Y73" s="570"/>
      <c r="Z73" s="570"/>
      <c r="AA73" s="570"/>
      <c r="AB73" s="570"/>
      <c r="AC73" s="570"/>
      <c r="AD73" s="570"/>
      <c r="AE73" s="570"/>
      <c r="AF73" s="570"/>
      <c r="AG73" s="570"/>
      <c r="AH73" s="570"/>
      <c r="AI73" s="570"/>
      <c r="AJ73" s="570"/>
      <c r="AK73" s="570"/>
      <c r="AL73" s="570"/>
      <c r="AM73" s="570"/>
      <c r="AN73" s="570"/>
      <c r="AO73" s="570"/>
      <c r="AP73" s="570"/>
      <c r="AQ73" s="570"/>
      <c r="AR73" s="570"/>
      <c r="AS73" s="570"/>
      <c r="AT73" s="570"/>
      <c r="AU73" s="570"/>
      <c r="AV73" s="570"/>
      <c r="AW73" s="570"/>
      <c r="AX73" s="570"/>
      <c r="AY73" s="570"/>
      <c r="AZ73" s="570"/>
      <c r="BA73" s="570"/>
      <c r="BB73" s="570"/>
      <c r="BC73" s="570"/>
      <c r="BD73" s="570"/>
      <c r="BE73" s="570"/>
      <c r="BF73" s="570"/>
      <c r="BG73" s="570"/>
      <c r="BH73" s="570"/>
      <c r="BI73" s="570"/>
      <c r="BJ73" s="570"/>
      <c r="BK73" s="570"/>
      <c r="BL73" s="570"/>
      <c r="BM73" s="570"/>
      <c r="BN73" s="570"/>
      <c r="BO73" s="570"/>
      <c r="BP73" s="570"/>
      <c r="BQ73" s="570"/>
      <c r="BR73" s="570"/>
      <c r="BS73" s="570"/>
      <c r="BT73" s="570"/>
      <c r="BU73" s="570"/>
      <c r="BV73" s="570"/>
      <c r="BW73" s="570"/>
      <c r="BX73" s="570"/>
      <c r="BY73" s="570"/>
    </row>
    <row r="74" spans="9:77">
      <c r="I74" s="570"/>
      <c r="J74" s="570"/>
      <c r="K74" s="570"/>
      <c r="L74" s="570"/>
      <c r="M74" s="570"/>
      <c r="N74" s="570"/>
      <c r="O74" s="570"/>
      <c r="P74" s="570"/>
      <c r="Q74" s="570"/>
      <c r="R74" s="570"/>
      <c r="S74" s="570"/>
      <c r="T74" s="570"/>
      <c r="U74" s="570"/>
      <c r="V74" s="570"/>
      <c r="W74" s="570"/>
      <c r="X74" s="570"/>
      <c r="Y74" s="570"/>
      <c r="Z74" s="570"/>
      <c r="AA74" s="570"/>
      <c r="AB74" s="570"/>
      <c r="AC74" s="570"/>
      <c r="AD74" s="570"/>
      <c r="AE74" s="570"/>
      <c r="AF74" s="570"/>
      <c r="AG74" s="570"/>
      <c r="AH74" s="570"/>
      <c r="AI74" s="570"/>
      <c r="AJ74" s="570"/>
      <c r="AK74" s="570"/>
      <c r="AL74" s="570"/>
      <c r="AM74" s="570"/>
      <c r="AN74" s="570"/>
      <c r="AO74" s="570"/>
      <c r="AP74" s="570"/>
      <c r="AQ74" s="570"/>
      <c r="AR74" s="570"/>
      <c r="AS74" s="570"/>
      <c r="AT74" s="570"/>
      <c r="AU74" s="570"/>
      <c r="AV74" s="570"/>
      <c r="AW74" s="570"/>
      <c r="AX74" s="570"/>
      <c r="AY74" s="570"/>
      <c r="AZ74" s="570"/>
      <c r="BA74" s="570"/>
      <c r="BB74" s="570"/>
      <c r="BC74" s="570"/>
      <c r="BD74" s="570"/>
      <c r="BE74" s="570"/>
      <c r="BF74" s="570"/>
      <c r="BG74" s="570"/>
      <c r="BH74" s="570"/>
      <c r="BI74" s="570"/>
      <c r="BJ74" s="570"/>
      <c r="BK74" s="570"/>
      <c r="BL74" s="570"/>
      <c r="BM74" s="570"/>
      <c r="BN74" s="570"/>
      <c r="BO74" s="570"/>
      <c r="BP74" s="570"/>
      <c r="BQ74" s="570"/>
      <c r="BR74" s="570"/>
      <c r="BS74" s="570"/>
      <c r="BT74" s="570"/>
      <c r="BU74" s="570"/>
      <c r="BV74" s="570"/>
      <c r="BW74" s="570"/>
      <c r="BX74" s="570"/>
      <c r="BY74" s="570"/>
    </row>
    <row r="75" spans="9:77">
      <c r="I75" s="570"/>
      <c r="J75" s="570"/>
      <c r="K75" s="570"/>
      <c r="L75" s="570"/>
      <c r="M75" s="570"/>
      <c r="N75" s="570"/>
      <c r="O75" s="570"/>
      <c r="P75" s="570"/>
      <c r="Q75" s="570"/>
      <c r="R75" s="570"/>
      <c r="S75" s="570"/>
      <c r="T75" s="570"/>
      <c r="U75" s="570"/>
      <c r="V75" s="570"/>
      <c r="W75" s="570"/>
      <c r="X75" s="570"/>
      <c r="Y75" s="570"/>
      <c r="Z75" s="570"/>
      <c r="AA75" s="570"/>
      <c r="AB75" s="570"/>
      <c r="AC75" s="570"/>
      <c r="AD75" s="570"/>
      <c r="AE75" s="570"/>
      <c r="AF75" s="570"/>
      <c r="AG75" s="570"/>
      <c r="AH75" s="570"/>
      <c r="AI75" s="570"/>
      <c r="AJ75" s="570"/>
      <c r="AK75" s="570"/>
      <c r="AL75" s="570"/>
      <c r="AM75" s="570"/>
      <c r="AN75" s="570"/>
      <c r="AO75" s="570"/>
      <c r="AP75" s="570"/>
      <c r="AQ75" s="570"/>
      <c r="AR75" s="570"/>
      <c r="AS75" s="570"/>
      <c r="AT75" s="570"/>
      <c r="AU75" s="570"/>
      <c r="AV75" s="570"/>
      <c r="AW75" s="570"/>
      <c r="AX75" s="570"/>
      <c r="AY75" s="570"/>
      <c r="AZ75" s="570"/>
      <c r="BA75" s="570"/>
      <c r="BB75" s="570"/>
      <c r="BC75" s="570"/>
      <c r="BD75" s="570"/>
      <c r="BE75" s="570"/>
      <c r="BF75" s="570"/>
      <c r="BG75" s="570"/>
      <c r="BH75" s="570"/>
      <c r="BI75" s="570"/>
      <c r="BJ75" s="570"/>
      <c r="BK75" s="570"/>
      <c r="BL75" s="570"/>
      <c r="BM75" s="570"/>
      <c r="BN75" s="570"/>
      <c r="BO75" s="570"/>
      <c r="BP75" s="570"/>
      <c r="BQ75" s="570"/>
      <c r="BR75" s="570"/>
      <c r="BS75" s="570"/>
      <c r="BT75" s="570"/>
      <c r="BU75" s="570"/>
      <c r="BV75" s="570"/>
      <c r="BW75" s="570"/>
      <c r="BX75" s="570"/>
      <c r="BY75" s="570"/>
    </row>
    <row r="76" spans="9:77"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0"/>
      <c r="U76" s="570"/>
      <c r="V76" s="570"/>
      <c r="W76" s="570"/>
      <c r="X76" s="570"/>
      <c r="Y76" s="570"/>
      <c r="Z76" s="570"/>
      <c r="AA76" s="570"/>
      <c r="AB76" s="570"/>
      <c r="AC76" s="570"/>
      <c r="AD76" s="570"/>
      <c r="AE76" s="570"/>
      <c r="AF76" s="570"/>
      <c r="AG76" s="570"/>
      <c r="AH76" s="570"/>
      <c r="AI76" s="570"/>
      <c r="AJ76" s="570"/>
      <c r="AK76" s="570"/>
      <c r="AL76" s="570"/>
      <c r="AM76" s="570"/>
      <c r="AN76" s="570"/>
      <c r="AO76" s="570"/>
      <c r="AP76" s="570"/>
      <c r="AQ76" s="570"/>
      <c r="AR76" s="570"/>
      <c r="AS76" s="570"/>
      <c r="AT76" s="570"/>
      <c r="AU76" s="570"/>
      <c r="AV76" s="570"/>
      <c r="AW76" s="570"/>
      <c r="AX76" s="570"/>
      <c r="AY76" s="570"/>
      <c r="AZ76" s="570"/>
      <c r="BA76" s="570"/>
      <c r="BB76" s="570"/>
      <c r="BC76" s="570"/>
      <c r="BD76" s="570"/>
      <c r="BE76" s="570"/>
      <c r="BF76" s="570"/>
      <c r="BG76" s="570"/>
      <c r="BH76" s="570"/>
      <c r="BI76" s="570"/>
      <c r="BJ76" s="570"/>
      <c r="BK76" s="570"/>
      <c r="BL76" s="570"/>
      <c r="BM76" s="570"/>
      <c r="BN76" s="570"/>
      <c r="BO76" s="570"/>
      <c r="BP76" s="570"/>
      <c r="BQ76" s="570"/>
      <c r="BR76" s="570"/>
      <c r="BS76" s="570"/>
      <c r="BT76" s="570"/>
      <c r="BU76" s="570"/>
      <c r="BV76" s="570"/>
      <c r="BW76" s="570"/>
      <c r="BX76" s="570"/>
      <c r="BY76" s="570"/>
    </row>
    <row r="77" spans="9:77">
      <c r="I77" s="570"/>
      <c r="J77" s="570"/>
      <c r="K77" s="570"/>
      <c r="L77" s="570"/>
      <c r="M77" s="570"/>
      <c r="N77" s="570"/>
      <c r="O77" s="570"/>
      <c r="P77" s="570"/>
      <c r="Q77" s="570"/>
      <c r="R77" s="570"/>
      <c r="S77" s="570"/>
      <c r="T77" s="570"/>
      <c r="U77" s="570"/>
      <c r="V77" s="570"/>
      <c r="W77" s="570"/>
      <c r="X77" s="570"/>
      <c r="Y77" s="570"/>
      <c r="Z77" s="570"/>
      <c r="AA77" s="570"/>
      <c r="AB77" s="570"/>
      <c r="AC77" s="570"/>
      <c r="AD77" s="570"/>
      <c r="AE77" s="570"/>
      <c r="AF77" s="570"/>
      <c r="AG77" s="570"/>
      <c r="AH77" s="570"/>
      <c r="AI77" s="570"/>
      <c r="AJ77" s="570"/>
      <c r="AK77" s="570"/>
      <c r="AL77" s="570"/>
      <c r="AM77" s="570"/>
      <c r="AN77" s="570"/>
      <c r="AO77" s="570"/>
      <c r="AP77" s="570"/>
      <c r="AQ77" s="570"/>
      <c r="AR77" s="570"/>
      <c r="AS77" s="570"/>
      <c r="AT77" s="570"/>
      <c r="AU77" s="570"/>
      <c r="AV77" s="570"/>
      <c r="AW77" s="570"/>
      <c r="AX77" s="570"/>
      <c r="AY77" s="570"/>
      <c r="AZ77" s="570"/>
      <c r="BA77" s="570"/>
      <c r="BB77" s="570"/>
      <c r="BC77" s="570"/>
      <c r="BD77" s="570"/>
      <c r="BE77" s="570"/>
      <c r="BF77" s="570"/>
      <c r="BG77" s="570"/>
      <c r="BH77" s="570"/>
      <c r="BI77" s="570"/>
      <c r="BJ77" s="570"/>
      <c r="BK77" s="570"/>
      <c r="BL77" s="570"/>
      <c r="BM77" s="570"/>
      <c r="BN77" s="570"/>
      <c r="BO77" s="570"/>
      <c r="BP77" s="570"/>
      <c r="BQ77" s="570"/>
      <c r="BR77" s="570"/>
      <c r="BS77" s="570"/>
      <c r="BT77" s="570"/>
      <c r="BU77" s="570"/>
      <c r="BV77" s="570"/>
      <c r="BW77" s="570"/>
      <c r="BX77" s="570"/>
      <c r="BY77" s="570"/>
    </row>
    <row r="78" spans="9:77">
      <c r="I78" s="570"/>
      <c r="J78" s="570"/>
      <c r="K78" s="570"/>
      <c r="L78" s="570"/>
      <c r="M78" s="570"/>
      <c r="N78" s="570"/>
      <c r="O78" s="570"/>
      <c r="P78" s="570"/>
      <c r="Q78" s="570"/>
      <c r="R78" s="570"/>
      <c r="S78" s="570"/>
      <c r="T78" s="570"/>
      <c r="U78" s="570"/>
      <c r="V78" s="570"/>
      <c r="W78" s="570"/>
      <c r="X78" s="570"/>
      <c r="Y78" s="570"/>
      <c r="Z78" s="570"/>
      <c r="AA78" s="570"/>
      <c r="AB78" s="570"/>
      <c r="AC78" s="570"/>
      <c r="AD78" s="570"/>
      <c r="AE78" s="570"/>
      <c r="AF78" s="570"/>
      <c r="AG78" s="570"/>
      <c r="AH78" s="570"/>
      <c r="AI78" s="570"/>
      <c r="AJ78" s="570"/>
      <c r="AK78" s="570"/>
      <c r="AL78" s="570"/>
      <c r="AM78" s="570"/>
      <c r="AN78" s="570"/>
      <c r="AO78" s="570"/>
      <c r="AP78" s="570"/>
      <c r="AQ78" s="570"/>
      <c r="AR78" s="570"/>
      <c r="AS78" s="570"/>
      <c r="AT78" s="570"/>
      <c r="AU78" s="570"/>
      <c r="AV78" s="570"/>
      <c r="AW78" s="570"/>
      <c r="AX78" s="570"/>
      <c r="AY78" s="570"/>
      <c r="AZ78" s="570"/>
      <c r="BA78" s="570"/>
      <c r="BB78" s="570"/>
      <c r="BC78" s="570"/>
      <c r="BD78" s="570"/>
      <c r="BE78" s="570"/>
      <c r="BF78" s="570"/>
      <c r="BG78" s="570"/>
      <c r="BH78" s="570"/>
      <c r="BI78" s="570"/>
      <c r="BJ78" s="570"/>
      <c r="BK78" s="570"/>
      <c r="BL78" s="570"/>
      <c r="BM78" s="570"/>
      <c r="BN78" s="570"/>
      <c r="BO78" s="570"/>
      <c r="BP78" s="570"/>
      <c r="BQ78" s="570"/>
      <c r="BR78" s="570"/>
      <c r="BS78" s="570"/>
      <c r="BT78" s="570"/>
      <c r="BU78" s="570"/>
      <c r="BV78" s="570"/>
      <c r="BW78" s="570"/>
      <c r="BX78" s="570"/>
      <c r="BY78" s="570"/>
    </row>
    <row r="79" spans="9:77">
      <c r="I79" s="570"/>
      <c r="J79" s="570"/>
      <c r="K79" s="570"/>
      <c r="L79" s="570"/>
      <c r="M79" s="570"/>
      <c r="N79" s="570"/>
      <c r="O79" s="570"/>
      <c r="P79" s="570"/>
      <c r="Q79" s="570"/>
      <c r="R79" s="570"/>
      <c r="S79" s="570"/>
      <c r="T79" s="570"/>
      <c r="U79" s="570"/>
      <c r="V79" s="570"/>
      <c r="W79" s="570"/>
      <c r="X79" s="570"/>
      <c r="Y79" s="570"/>
      <c r="Z79" s="570"/>
      <c r="AA79" s="570"/>
      <c r="AB79" s="570"/>
      <c r="AC79" s="570"/>
      <c r="AD79" s="570"/>
      <c r="AE79" s="570"/>
      <c r="AF79" s="570"/>
      <c r="AG79" s="570"/>
      <c r="AH79" s="570"/>
      <c r="AI79" s="570"/>
      <c r="AJ79" s="570"/>
      <c r="AK79" s="570"/>
      <c r="AL79" s="570"/>
      <c r="AM79" s="570"/>
      <c r="AN79" s="570"/>
      <c r="AO79" s="570"/>
      <c r="AP79" s="570"/>
      <c r="AQ79" s="570"/>
      <c r="AR79" s="570"/>
      <c r="AS79" s="570"/>
      <c r="AT79" s="570"/>
      <c r="AU79" s="570"/>
      <c r="AV79" s="570"/>
      <c r="AW79" s="570"/>
      <c r="AX79" s="570"/>
      <c r="AY79" s="570"/>
      <c r="AZ79" s="570"/>
      <c r="BA79" s="570"/>
      <c r="BB79" s="570"/>
      <c r="BC79" s="570"/>
      <c r="BD79" s="570"/>
      <c r="BE79" s="570"/>
      <c r="BF79" s="570"/>
      <c r="BG79" s="570"/>
      <c r="BH79" s="570"/>
      <c r="BI79" s="570"/>
      <c r="BJ79" s="570"/>
      <c r="BK79" s="570"/>
      <c r="BL79" s="570"/>
      <c r="BM79" s="570"/>
      <c r="BN79" s="570"/>
      <c r="BO79" s="570"/>
      <c r="BP79" s="570"/>
      <c r="BQ79" s="570"/>
      <c r="BR79" s="570"/>
      <c r="BS79" s="570"/>
      <c r="BT79" s="570"/>
      <c r="BU79" s="570"/>
      <c r="BV79" s="570"/>
      <c r="BW79" s="570"/>
      <c r="BX79" s="570"/>
      <c r="BY79" s="570"/>
    </row>
    <row r="80" spans="9:77">
      <c r="I80" s="570"/>
      <c r="J80" s="570"/>
      <c r="K80" s="570"/>
      <c r="L80" s="570"/>
      <c r="M80" s="570"/>
      <c r="N80" s="570"/>
      <c r="O80" s="570"/>
      <c r="P80" s="570"/>
      <c r="Q80" s="570"/>
      <c r="R80" s="570"/>
      <c r="S80" s="570"/>
      <c r="T80" s="570"/>
      <c r="U80" s="570"/>
      <c r="V80" s="570"/>
      <c r="W80" s="570"/>
      <c r="X80" s="570"/>
      <c r="Y80" s="570"/>
      <c r="Z80" s="570"/>
      <c r="AA80" s="570"/>
      <c r="AB80" s="570"/>
      <c r="AC80" s="570"/>
      <c r="AD80" s="570"/>
      <c r="AE80" s="570"/>
      <c r="AF80" s="570"/>
      <c r="AG80" s="570"/>
      <c r="AH80" s="570"/>
      <c r="AI80" s="570"/>
      <c r="AJ80" s="570"/>
      <c r="AK80" s="570"/>
      <c r="AL80" s="570"/>
      <c r="AM80" s="570"/>
      <c r="AN80" s="570"/>
      <c r="AO80" s="570"/>
      <c r="AP80" s="570"/>
      <c r="AQ80" s="570"/>
      <c r="AR80" s="570"/>
      <c r="AS80" s="570"/>
      <c r="AT80" s="570"/>
      <c r="AU80" s="570"/>
      <c r="AV80" s="570"/>
      <c r="AW80" s="570"/>
      <c r="AX80" s="570"/>
      <c r="AY80" s="570"/>
      <c r="AZ80" s="570"/>
      <c r="BA80" s="570"/>
      <c r="BB80" s="570"/>
      <c r="BC80" s="570"/>
      <c r="BD80" s="570"/>
      <c r="BE80" s="570"/>
      <c r="BF80" s="570"/>
      <c r="BG80" s="570"/>
      <c r="BH80" s="570"/>
      <c r="BI80" s="570"/>
      <c r="BJ80" s="570"/>
      <c r="BK80" s="570"/>
      <c r="BL80" s="570"/>
      <c r="BM80" s="570"/>
      <c r="BN80" s="570"/>
      <c r="BO80" s="570"/>
      <c r="BP80" s="570"/>
      <c r="BQ80" s="570"/>
      <c r="BR80" s="570"/>
      <c r="BS80" s="570"/>
      <c r="BT80" s="570"/>
      <c r="BU80" s="570"/>
      <c r="BV80" s="570"/>
      <c r="BW80" s="570"/>
      <c r="BX80" s="570"/>
      <c r="BY80" s="570"/>
    </row>
    <row r="81" spans="5:77">
      <c r="I81" s="570"/>
      <c r="J81" s="570"/>
      <c r="K81" s="570"/>
      <c r="L81" s="570"/>
      <c r="M81" s="570"/>
      <c r="N81" s="570"/>
      <c r="O81" s="570"/>
      <c r="P81" s="570"/>
      <c r="Q81" s="570"/>
      <c r="R81" s="570"/>
      <c r="S81" s="570"/>
      <c r="T81" s="570"/>
      <c r="U81" s="570"/>
      <c r="V81" s="570"/>
      <c r="W81" s="570"/>
      <c r="X81" s="570"/>
      <c r="Y81" s="570"/>
      <c r="Z81" s="570"/>
      <c r="AA81" s="570"/>
      <c r="AB81" s="570"/>
      <c r="AC81" s="570"/>
      <c r="AD81" s="570"/>
      <c r="AE81" s="570"/>
      <c r="AF81" s="570"/>
      <c r="AG81" s="570"/>
      <c r="AH81" s="570"/>
      <c r="AI81" s="570"/>
      <c r="AJ81" s="570"/>
      <c r="AK81" s="570"/>
      <c r="AL81" s="570"/>
      <c r="AM81" s="570"/>
      <c r="AN81" s="570"/>
      <c r="AO81" s="570"/>
      <c r="AP81" s="570"/>
      <c r="AQ81" s="570"/>
      <c r="AR81" s="570"/>
      <c r="AS81" s="570"/>
      <c r="AT81" s="570"/>
      <c r="AU81" s="570"/>
      <c r="AV81" s="570"/>
      <c r="AW81" s="570"/>
      <c r="AX81" s="570"/>
      <c r="AY81" s="570"/>
      <c r="AZ81" s="570"/>
      <c r="BA81" s="570"/>
      <c r="BB81" s="570"/>
      <c r="BC81" s="570"/>
      <c r="BD81" s="570"/>
      <c r="BE81" s="570"/>
      <c r="BF81" s="570"/>
      <c r="BG81" s="570"/>
      <c r="BH81" s="570"/>
      <c r="BI81" s="570"/>
      <c r="BJ81" s="570"/>
      <c r="BK81" s="570"/>
      <c r="BL81" s="570"/>
      <c r="BM81" s="570"/>
      <c r="BN81" s="570"/>
      <c r="BO81" s="570"/>
      <c r="BP81" s="570"/>
      <c r="BQ81" s="570"/>
      <c r="BR81" s="570"/>
      <c r="BS81" s="570"/>
      <c r="BT81" s="570"/>
      <c r="BU81" s="570"/>
      <c r="BV81" s="570"/>
      <c r="BW81" s="570"/>
      <c r="BX81" s="570"/>
      <c r="BY81" s="570"/>
    </row>
    <row r="82" spans="5:77">
      <c r="I82" s="570"/>
      <c r="J82" s="570"/>
      <c r="K82" s="570"/>
      <c r="L82" s="570"/>
      <c r="M82" s="570"/>
      <c r="N82" s="570"/>
      <c r="O82" s="570"/>
      <c r="P82" s="570"/>
      <c r="Q82" s="570"/>
      <c r="R82" s="570"/>
      <c r="S82" s="570"/>
      <c r="T82" s="570"/>
      <c r="U82" s="570"/>
      <c r="V82" s="570"/>
      <c r="W82" s="570"/>
      <c r="X82" s="570"/>
      <c r="Y82" s="570"/>
      <c r="Z82" s="570"/>
      <c r="AA82" s="570"/>
      <c r="AB82" s="570"/>
      <c r="AC82" s="570"/>
      <c r="AD82" s="570"/>
      <c r="AE82" s="570"/>
      <c r="AF82" s="570"/>
      <c r="AG82" s="570"/>
      <c r="AH82" s="570"/>
      <c r="AI82" s="570"/>
      <c r="AJ82" s="570"/>
      <c r="AK82" s="570"/>
      <c r="AL82" s="570"/>
      <c r="AM82" s="570"/>
      <c r="AN82" s="570"/>
      <c r="AO82" s="570"/>
      <c r="AP82" s="570"/>
      <c r="AQ82" s="570"/>
      <c r="AR82" s="570"/>
      <c r="AS82" s="570"/>
      <c r="AT82" s="570"/>
      <c r="AU82" s="570"/>
      <c r="AV82" s="570"/>
      <c r="AW82" s="570"/>
      <c r="AX82" s="570"/>
      <c r="AY82" s="570"/>
      <c r="AZ82" s="570"/>
      <c r="BA82" s="570"/>
      <c r="BB82" s="570"/>
      <c r="BC82" s="570"/>
      <c r="BD82" s="570"/>
      <c r="BE82" s="570"/>
      <c r="BF82" s="570"/>
      <c r="BG82" s="570"/>
      <c r="BH82" s="570"/>
      <c r="BI82" s="570"/>
      <c r="BJ82" s="570"/>
      <c r="BK82" s="570"/>
      <c r="BL82" s="570"/>
      <c r="BM82" s="570"/>
      <c r="BN82" s="570"/>
      <c r="BO82" s="570"/>
      <c r="BP82" s="570"/>
      <c r="BQ82" s="570"/>
      <c r="BR82" s="570"/>
      <c r="BS82" s="570"/>
      <c r="BT82" s="570"/>
      <c r="BU82" s="570"/>
      <c r="BV82" s="570"/>
      <c r="BW82" s="570"/>
      <c r="BX82" s="570"/>
      <c r="BY82" s="570"/>
    </row>
    <row r="83" spans="5:77">
      <c r="E83" s="570"/>
      <c r="F83" s="570"/>
      <c r="G83" s="570"/>
      <c r="H83" s="570"/>
      <c r="I83" s="570"/>
      <c r="J83" s="570"/>
      <c r="K83" s="570"/>
      <c r="L83" s="570"/>
      <c r="M83" s="570"/>
      <c r="N83" s="570"/>
      <c r="O83" s="570"/>
      <c r="P83" s="570"/>
      <c r="Q83" s="570"/>
      <c r="R83" s="570"/>
      <c r="S83" s="570"/>
      <c r="T83" s="570"/>
      <c r="U83" s="570"/>
      <c r="V83" s="570"/>
      <c r="W83" s="570"/>
      <c r="X83" s="570"/>
      <c r="Y83" s="570"/>
      <c r="Z83" s="570"/>
      <c r="AA83" s="570"/>
      <c r="AB83" s="570"/>
      <c r="AC83" s="570"/>
      <c r="AD83" s="570"/>
      <c r="AE83" s="570"/>
      <c r="AF83" s="570"/>
      <c r="AG83" s="570"/>
      <c r="AH83" s="570"/>
      <c r="AI83" s="570"/>
      <c r="AJ83" s="570"/>
      <c r="AK83" s="570"/>
      <c r="AL83" s="570"/>
      <c r="AM83" s="570"/>
      <c r="AN83" s="570"/>
      <c r="AO83" s="570"/>
      <c r="AP83" s="570"/>
      <c r="AQ83" s="570"/>
      <c r="AR83" s="570"/>
      <c r="AS83" s="570"/>
      <c r="AT83" s="570"/>
      <c r="AU83" s="570"/>
      <c r="AV83" s="570"/>
      <c r="AW83" s="570"/>
      <c r="AX83" s="570"/>
      <c r="AY83" s="570"/>
      <c r="AZ83" s="570"/>
      <c r="BA83" s="570"/>
      <c r="BB83" s="570"/>
      <c r="BC83" s="570"/>
      <c r="BD83" s="570"/>
      <c r="BE83" s="570"/>
      <c r="BF83" s="570"/>
      <c r="BG83" s="570"/>
      <c r="BH83" s="570"/>
      <c r="BI83" s="570"/>
      <c r="BJ83" s="570"/>
      <c r="BK83" s="570"/>
      <c r="BL83" s="570"/>
      <c r="BM83" s="570"/>
      <c r="BN83" s="570"/>
      <c r="BO83" s="570"/>
      <c r="BP83" s="570"/>
      <c r="BQ83" s="570"/>
      <c r="BR83" s="570"/>
      <c r="BS83" s="570"/>
      <c r="BT83" s="570"/>
      <c r="BU83" s="570"/>
      <c r="BV83" s="570"/>
      <c r="BW83" s="570"/>
      <c r="BX83" s="570"/>
      <c r="BY83" s="570"/>
    </row>
    <row r="84" spans="5:77">
      <c r="E84" s="570"/>
      <c r="F84" s="570"/>
      <c r="G84" s="570"/>
      <c r="H84" s="570"/>
      <c r="I84" s="570"/>
      <c r="J84" s="570"/>
      <c r="K84" s="570"/>
      <c r="L84" s="570"/>
      <c r="M84" s="570"/>
      <c r="N84" s="570"/>
      <c r="O84" s="570"/>
      <c r="P84" s="570"/>
      <c r="Q84" s="570"/>
      <c r="R84" s="570"/>
      <c r="S84" s="570"/>
      <c r="T84" s="570"/>
      <c r="U84" s="570"/>
      <c r="V84" s="570"/>
      <c r="W84" s="570"/>
      <c r="X84" s="570"/>
      <c r="Y84" s="570"/>
      <c r="Z84" s="570"/>
      <c r="AA84" s="570"/>
      <c r="AB84" s="570"/>
      <c r="AC84" s="570"/>
      <c r="AD84" s="570"/>
      <c r="AE84" s="570"/>
      <c r="AF84" s="570"/>
      <c r="AG84" s="570"/>
      <c r="AH84" s="570"/>
      <c r="AI84" s="570"/>
      <c r="AJ84" s="570"/>
      <c r="AK84" s="570"/>
      <c r="AL84" s="570"/>
      <c r="AM84" s="570"/>
      <c r="AN84" s="570"/>
      <c r="AO84" s="570"/>
      <c r="AP84" s="570"/>
      <c r="AQ84" s="570"/>
      <c r="AR84" s="570"/>
      <c r="AS84" s="570"/>
      <c r="AT84" s="570"/>
      <c r="AU84" s="570"/>
      <c r="AV84" s="570"/>
      <c r="AW84" s="570"/>
      <c r="AX84" s="570"/>
      <c r="AY84" s="570"/>
      <c r="AZ84" s="570"/>
      <c r="BA84" s="570"/>
      <c r="BB84" s="570"/>
      <c r="BC84" s="570"/>
      <c r="BD84" s="570"/>
      <c r="BE84" s="570"/>
      <c r="BF84" s="570"/>
      <c r="BG84" s="570"/>
      <c r="BH84" s="570"/>
      <c r="BI84" s="570"/>
      <c r="BJ84" s="570"/>
      <c r="BK84" s="570"/>
      <c r="BL84" s="570"/>
      <c r="BM84" s="570"/>
      <c r="BN84" s="570"/>
      <c r="BO84" s="570"/>
      <c r="BP84" s="570"/>
      <c r="BQ84" s="570"/>
      <c r="BR84" s="570"/>
      <c r="BS84" s="570"/>
      <c r="BT84" s="570"/>
      <c r="BU84" s="570"/>
      <c r="BV84" s="570"/>
      <c r="BW84" s="570"/>
      <c r="BX84" s="570"/>
      <c r="BY84" s="570"/>
    </row>
    <row r="85" spans="5:77"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0"/>
      <c r="AC85" s="570"/>
      <c r="AD85" s="570"/>
      <c r="AE85" s="570"/>
      <c r="AF85" s="570"/>
      <c r="AG85" s="570"/>
      <c r="AH85" s="570"/>
      <c r="AI85" s="570"/>
      <c r="AJ85" s="570"/>
      <c r="AK85" s="570"/>
      <c r="AL85" s="570"/>
      <c r="AM85" s="570"/>
      <c r="AN85" s="570"/>
      <c r="AO85" s="570"/>
      <c r="AP85" s="570"/>
      <c r="AQ85" s="570"/>
      <c r="AR85" s="570"/>
      <c r="AS85" s="570"/>
      <c r="AT85" s="570"/>
      <c r="AU85" s="570"/>
      <c r="AV85" s="570"/>
      <c r="AW85" s="570"/>
      <c r="AX85" s="570"/>
      <c r="AY85" s="570"/>
      <c r="AZ85" s="570"/>
      <c r="BA85" s="570"/>
      <c r="BB85" s="570"/>
      <c r="BC85" s="570"/>
      <c r="BD85" s="570"/>
      <c r="BE85" s="570"/>
      <c r="BF85" s="570"/>
      <c r="BG85" s="570"/>
      <c r="BH85" s="570"/>
      <c r="BI85" s="570"/>
      <c r="BJ85" s="570"/>
      <c r="BK85" s="570"/>
      <c r="BL85" s="570"/>
      <c r="BM85" s="570"/>
      <c r="BN85" s="570"/>
      <c r="BO85" s="570"/>
      <c r="BP85" s="570"/>
      <c r="BQ85" s="570"/>
      <c r="BR85" s="570"/>
      <c r="BS85" s="570"/>
      <c r="BT85" s="570"/>
      <c r="BU85" s="570"/>
      <c r="BV85" s="570"/>
      <c r="BW85" s="570"/>
      <c r="BX85" s="570"/>
      <c r="BY85" s="570"/>
    </row>
    <row r="86" spans="5:77"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0"/>
      <c r="AC86" s="570"/>
      <c r="AD86" s="570"/>
      <c r="AE86" s="570"/>
      <c r="AF86" s="570"/>
      <c r="AG86" s="570"/>
      <c r="AH86" s="570"/>
      <c r="AI86" s="570"/>
      <c r="AJ86" s="570"/>
      <c r="AK86" s="570"/>
      <c r="AL86" s="570"/>
      <c r="AM86" s="570"/>
      <c r="AN86" s="570"/>
      <c r="AO86" s="570"/>
      <c r="AP86" s="570"/>
      <c r="AQ86" s="570"/>
      <c r="AR86" s="570"/>
      <c r="AS86" s="570"/>
      <c r="AT86" s="570"/>
      <c r="AU86" s="570"/>
      <c r="AV86" s="570"/>
      <c r="AW86" s="570"/>
      <c r="AX86" s="570"/>
      <c r="AY86" s="570"/>
      <c r="AZ86" s="570"/>
      <c r="BA86" s="570"/>
      <c r="BB86" s="570"/>
      <c r="BC86" s="570"/>
      <c r="BD86" s="570"/>
      <c r="BE86" s="570"/>
      <c r="BF86" s="570"/>
      <c r="BG86" s="570"/>
      <c r="BH86" s="570"/>
      <c r="BI86" s="570"/>
      <c r="BJ86" s="570"/>
      <c r="BK86" s="570"/>
      <c r="BL86" s="570"/>
      <c r="BM86" s="570"/>
      <c r="BN86" s="570"/>
      <c r="BO86" s="570"/>
      <c r="BP86" s="570"/>
      <c r="BQ86" s="570"/>
      <c r="BR86" s="570"/>
      <c r="BS86" s="570"/>
      <c r="BT86" s="570"/>
      <c r="BU86" s="570"/>
      <c r="BV86" s="570"/>
      <c r="BW86" s="570"/>
      <c r="BX86" s="570"/>
      <c r="BY86" s="570"/>
    </row>
    <row r="87" spans="5:77">
      <c r="E87" s="570"/>
      <c r="F87" s="570"/>
      <c r="G87" s="570"/>
      <c r="H87" s="570"/>
      <c r="I87" s="570"/>
      <c r="J87" s="570"/>
      <c r="K87" s="570"/>
      <c r="L87" s="570"/>
      <c r="M87" s="570"/>
      <c r="N87" s="570"/>
      <c r="O87" s="570"/>
      <c r="P87" s="570"/>
      <c r="Q87" s="570"/>
      <c r="R87" s="570"/>
      <c r="S87" s="570"/>
      <c r="T87" s="570"/>
      <c r="U87" s="570"/>
      <c r="V87" s="570"/>
      <c r="W87" s="570"/>
      <c r="X87" s="570"/>
      <c r="Y87" s="570"/>
      <c r="Z87" s="570"/>
      <c r="AA87" s="570"/>
      <c r="AB87" s="570"/>
      <c r="AC87" s="570"/>
      <c r="AD87" s="570"/>
      <c r="AE87" s="570"/>
      <c r="AF87" s="570"/>
      <c r="AG87" s="570"/>
      <c r="AH87" s="570"/>
      <c r="AI87" s="570"/>
      <c r="AJ87" s="570"/>
      <c r="AK87" s="570"/>
      <c r="AL87" s="570"/>
      <c r="AM87" s="570"/>
      <c r="AN87" s="570"/>
      <c r="AO87" s="570"/>
      <c r="AP87" s="570"/>
      <c r="AQ87" s="570"/>
      <c r="AR87" s="570"/>
      <c r="AS87" s="570"/>
      <c r="AT87" s="570"/>
      <c r="AU87" s="570"/>
      <c r="AV87" s="570"/>
      <c r="AW87" s="570"/>
      <c r="AX87" s="570"/>
      <c r="AY87" s="570"/>
      <c r="AZ87" s="570"/>
      <c r="BA87" s="570"/>
      <c r="BB87" s="570"/>
      <c r="BC87" s="570"/>
      <c r="BD87" s="570"/>
      <c r="BE87" s="570"/>
      <c r="BF87" s="570"/>
      <c r="BG87" s="570"/>
      <c r="BH87" s="570"/>
      <c r="BI87" s="570"/>
      <c r="BJ87" s="570"/>
      <c r="BK87" s="570"/>
      <c r="BL87" s="570"/>
      <c r="BM87" s="570"/>
      <c r="BN87" s="570"/>
      <c r="BO87" s="570"/>
      <c r="BP87" s="570"/>
      <c r="BQ87" s="570"/>
      <c r="BR87" s="570"/>
      <c r="BS87" s="570"/>
      <c r="BT87" s="570"/>
      <c r="BU87" s="570"/>
      <c r="BV87" s="570"/>
      <c r="BW87" s="570"/>
      <c r="BX87" s="570"/>
      <c r="BY87" s="570"/>
    </row>
    <row r="88" spans="5:77">
      <c r="E88" s="570"/>
      <c r="F88" s="570"/>
      <c r="G88" s="570"/>
      <c r="H88" s="570"/>
      <c r="I88" s="570"/>
      <c r="J88" s="570"/>
      <c r="K88" s="570"/>
      <c r="L88" s="570"/>
      <c r="M88" s="570"/>
      <c r="N88" s="570"/>
      <c r="O88" s="570"/>
      <c r="P88" s="570"/>
      <c r="Q88" s="570"/>
      <c r="R88" s="570"/>
      <c r="S88" s="570"/>
      <c r="T88" s="570"/>
      <c r="U88" s="570"/>
      <c r="V88" s="570"/>
      <c r="W88" s="570"/>
      <c r="X88" s="570"/>
      <c r="Y88" s="570"/>
      <c r="Z88" s="570"/>
      <c r="AA88" s="570"/>
      <c r="AB88" s="570"/>
      <c r="AC88" s="570"/>
      <c r="AD88" s="570"/>
      <c r="AE88" s="570"/>
      <c r="AF88" s="570"/>
      <c r="AG88" s="570"/>
      <c r="AH88" s="570"/>
      <c r="AI88" s="570"/>
      <c r="AJ88" s="570"/>
      <c r="AK88" s="570"/>
      <c r="AL88" s="570"/>
      <c r="AM88" s="570"/>
      <c r="AN88" s="570"/>
      <c r="AO88" s="570"/>
      <c r="AP88" s="570"/>
      <c r="AQ88" s="570"/>
      <c r="AR88" s="570"/>
      <c r="AS88" s="570"/>
      <c r="AT88" s="570"/>
      <c r="AU88" s="570"/>
      <c r="AV88" s="570"/>
      <c r="AW88" s="570"/>
      <c r="AX88" s="570"/>
      <c r="AY88" s="570"/>
      <c r="AZ88" s="570"/>
      <c r="BA88" s="570"/>
      <c r="BB88" s="570"/>
      <c r="BC88" s="570"/>
      <c r="BD88" s="570"/>
      <c r="BE88" s="570"/>
      <c r="BF88" s="570"/>
      <c r="BG88" s="570"/>
      <c r="BH88" s="570"/>
      <c r="BI88" s="570"/>
      <c r="BJ88" s="570"/>
      <c r="BK88" s="570"/>
      <c r="BL88" s="570"/>
      <c r="BM88" s="570"/>
      <c r="BN88" s="570"/>
      <c r="BO88" s="570"/>
      <c r="BP88" s="570"/>
      <c r="BQ88" s="570"/>
      <c r="BR88" s="570"/>
      <c r="BS88" s="570"/>
      <c r="BT88" s="570"/>
      <c r="BU88" s="570"/>
      <c r="BV88" s="570"/>
      <c r="BW88" s="570"/>
      <c r="BX88" s="570"/>
      <c r="BY88" s="570"/>
    </row>
    <row r="89" spans="5:77">
      <c r="E89" s="570"/>
      <c r="F89" s="570"/>
      <c r="G89" s="570"/>
      <c r="H89" s="570"/>
      <c r="I89" s="570"/>
      <c r="J89" s="570"/>
      <c r="K89" s="570"/>
      <c r="L89" s="570"/>
      <c r="M89" s="570"/>
      <c r="N89" s="570"/>
      <c r="O89" s="570"/>
      <c r="P89" s="570"/>
      <c r="Q89" s="570"/>
      <c r="R89" s="570"/>
      <c r="S89" s="570"/>
      <c r="T89" s="570"/>
      <c r="U89" s="570"/>
      <c r="V89" s="570"/>
      <c r="W89" s="570"/>
      <c r="X89" s="570"/>
      <c r="Y89" s="570"/>
      <c r="Z89" s="570"/>
      <c r="AA89" s="570"/>
      <c r="AB89" s="570"/>
      <c r="AC89" s="570"/>
      <c r="AD89" s="570"/>
      <c r="AE89" s="570"/>
      <c r="AF89" s="570"/>
      <c r="AG89" s="570"/>
      <c r="AH89" s="570"/>
      <c r="AI89" s="570"/>
      <c r="AJ89" s="570"/>
      <c r="AK89" s="570"/>
      <c r="AL89" s="570"/>
      <c r="AM89" s="570"/>
      <c r="AN89" s="570"/>
      <c r="AO89" s="570"/>
      <c r="AP89" s="570"/>
      <c r="AQ89" s="570"/>
      <c r="AR89" s="570"/>
      <c r="AS89" s="570"/>
      <c r="AT89" s="570"/>
      <c r="AU89" s="570"/>
      <c r="AV89" s="570"/>
      <c r="AW89" s="570"/>
      <c r="AX89" s="570"/>
      <c r="AY89" s="570"/>
      <c r="AZ89" s="570"/>
      <c r="BA89" s="570"/>
      <c r="BB89" s="570"/>
      <c r="BC89" s="570"/>
      <c r="BD89" s="570"/>
      <c r="BE89" s="570"/>
      <c r="BF89" s="570"/>
      <c r="BG89" s="570"/>
      <c r="BH89" s="570"/>
      <c r="BI89" s="570"/>
      <c r="BJ89" s="570"/>
      <c r="BK89" s="570"/>
      <c r="BL89" s="570"/>
      <c r="BM89" s="570"/>
      <c r="BN89" s="570"/>
      <c r="BO89" s="570"/>
      <c r="BP89" s="570"/>
      <c r="BQ89" s="570"/>
      <c r="BR89" s="570"/>
      <c r="BS89" s="570"/>
      <c r="BT89" s="570"/>
      <c r="BU89" s="570"/>
      <c r="BV89" s="570"/>
      <c r="BW89" s="570"/>
      <c r="BX89" s="570"/>
      <c r="BY89" s="570"/>
    </row>
    <row r="90" spans="5:77">
      <c r="E90" s="570"/>
      <c r="F90" s="570"/>
      <c r="G90" s="570"/>
      <c r="H90" s="570"/>
      <c r="I90" s="570"/>
      <c r="J90" s="570"/>
      <c r="K90" s="570"/>
      <c r="L90" s="570"/>
      <c r="M90" s="570"/>
      <c r="N90" s="570"/>
      <c r="O90" s="570"/>
      <c r="P90" s="570"/>
      <c r="Q90" s="570"/>
      <c r="R90" s="570"/>
      <c r="S90" s="570"/>
      <c r="T90" s="570"/>
      <c r="U90" s="570"/>
      <c r="V90" s="570"/>
      <c r="W90" s="570"/>
      <c r="X90" s="570"/>
      <c r="Y90" s="570"/>
      <c r="Z90" s="570"/>
      <c r="AA90" s="570"/>
      <c r="AB90" s="570"/>
      <c r="AC90" s="570"/>
      <c r="AD90" s="570"/>
      <c r="AE90" s="570"/>
      <c r="AF90" s="570"/>
      <c r="AG90" s="570"/>
      <c r="AH90" s="570"/>
      <c r="AI90" s="570"/>
      <c r="AJ90" s="570"/>
      <c r="AK90" s="570"/>
      <c r="AL90" s="570"/>
      <c r="AM90" s="570"/>
      <c r="AN90" s="570"/>
      <c r="AO90" s="570"/>
      <c r="AP90" s="570"/>
      <c r="AQ90" s="570"/>
      <c r="AR90" s="570"/>
      <c r="AS90" s="570"/>
      <c r="AT90" s="570"/>
      <c r="AU90" s="570"/>
      <c r="AV90" s="570"/>
      <c r="AW90" s="570"/>
      <c r="AX90" s="570"/>
      <c r="AY90" s="570"/>
      <c r="AZ90" s="570"/>
      <c r="BA90" s="570"/>
      <c r="BB90" s="570"/>
      <c r="BC90" s="570"/>
      <c r="BD90" s="570"/>
      <c r="BE90" s="570"/>
      <c r="BF90" s="570"/>
      <c r="BG90" s="570"/>
      <c r="BH90" s="570"/>
      <c r="BI90" s="570"/>
      <c r="BJ90" s="570"/>
      <c r="BK90" s="570"/>
      <c r="BL90" s="570"/>
      <c r="BM90" s="570"/>
      <c r="BN90" s="570"/>
      <c r="BO90" s="570"/>
      <c r="BP90" s="570"/>
      <c r="BQ90" s="570"/>
      <c r="BR90" s="570"/>
      <c r="BS90" s="570"/>
      <c r="BT90" s="570"/>
      <c r="BU90" s="570"/>
      <c r="BV90" s="570"/>
      <c r="BW90" s="570"/>
      <c r="BX90" s="570"/>
      <c r="BY90" s="570"/>
    </row>
    <row r="91" spans="5:77">
      <c r="E91" s="570"/>
      <c r="F91" s="570"/>
      <c r="G91" s="570"/>
      <c r="H91" s="570"/>
      <c r="I91" s="570"/>
      <c r="J91" s="570"/>
      <c r="K91" s="570"/>
      <c r="L91" s="570"/>
      <c r="M91" s="570"/>
      <c r="N91" s="570"/>
      <c r="O91" s="570"/>
      <c r="P91" s="570"/>
      <c r="Q91" s="570"/>
      <c r="R91" s="570"/>
      <c r="S91" s="570"/>
      <c r="T91" s="570"/>
      <c r="U91" s="570"/>
      <c r="V91" s="570"/>
      <c r="W91" s="570"/>
      <c r="X91" s="570"/>
      <c r="Y91" s="570"/>
      <c r="Z91" s="570"/>
      <c r="AA91" s="570"/>
      <c r="AB91" s="570"/>
      <c r="AC91" s="570"/>
      <c r="AD91" s="570"/>
      <c r="AE91" s="570"/>
      <c r="AF91" s="570"/>
      <c r="AG91" s="570"/>
      <c r="AH91" s="570"/>
      <c r="AI91" s="570"/>
      <c r="AJ91" s="570"/>
      <c r="AK91" s="570"/>
      <c r="AL91" s="570"/>
      <c r="AM91" s="570"/>
      <c r="AN91" s="570"/>
      <c r="AO91" s="570"/>
      <c r="AP91" s="570"/>
      <c r="AQ91" s="570"/>
      <c r="AR91" s="570"/>
      <c r="AS91" s="570"/>
      <c r="AT91" s="570"/>
      <c r="AU91" s="570"/>
      <c r="AV91" s="570"/>
      <c r="AW91" s="570"/>
      <c r="AX91" s="570"/>
      <c r="AY91" s="570"/>
      <c r="AZ91" s="570"/>
      <c r="BA91" s="570"/>
      <c r="BB91" s="570"/>
      <c r="BC91" s="570"/>
      <c r="BD91" s="570"/>
      <c r="BE91" s="570"/>
      <c r="BF91" s="570"/>
      <c r="BG91" s="570"/>
      <c r="BH91" s="570"/>
      <c r="BI91" s="570"/>
      <c r="BJ91" s="570"/>
      <c r="BK91" s="570"/>
      <c r="BL91" s="570"/>
      <c r="BM91" s="570"/>
      <c r="BN91" s="570"/>
      <c r="BO91" s="570"/>
      <c r="BP91" s="570"/>
      <c r="BQ91" s="570"/>
      <c r="BR91" s="570"/>
      <c r="BS91" s="570"/>
      <c r="BT91" s="570"/>
      <c r="BU91" s="570"/>
      <c r="BV91" s="570"/>
      <c r="BW91" s="570"/>
      <c r="BX91" s="570"/>
      <c r="BY91" s="570"/>
    </row>
    <row r="92" spans="5:77"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570"/>
      <c r="AC92" s="570"/>
      <c r="AD92" s="570"/>
      <c r="AE92" s="570"/>
      <c r="AF92" s="570"/>
      <c r="AG92" s="570"/>
      <c r="AH92" s="570"/>
      <c r="AI92" s="570"/>
      <c r="AJ92" s="570"/>
      <c r="AK92" s="570"/>
      <c r="AL92" s="570"/>
      <c r="AM92" s="570"/>
      <c r="AN92" s="570"/>
      <c r="AO92" s="570"/>
      <c r="AP92" s="570"/>
      <c r="AQ92" s="570"/>
      <c r="AR92" s="570"/>
      <c r="AS92" s="570"/>
      <c r="AT92" s="570"/>
      <c r="AU92" s="570"/>
      <c r="AV92" s="570"/>
      <c r="AW92" s="570"/>
      <c r="AX92" s="570"/>
      <c r="AY92" s="570"/>
      <c r="AZ92" s="570"/>
      <c r="BA92" s="570"/>
      <c r="BB92" s="570"/>
      <c r="BC92" s="570"/>
      <c r="BD92" s="570"/>
      <c r="BE92" s="570"/>
      <c r="BF92" s="570"/>
      <c r="BG92" s="570"/>
      <c r="BH92" s="570"/>
      <c r="BI92" s="570"/>
      <c r="BJ92" s="570"/>
      <c r="BK92" s="570"/>
      <c r="BL92" s="570"/>
      <c r="BM92" s="570"/>
      <c r="BN92" s="570"/>
      <c r="BO92" s="570"/>
      <c r="BP92" s="570"/>
      <c r="BQ92" s="570"/>
      <c r="BR92" s="570"/>
      <c r="BS92" s="570"/>
      <c r="BT92" s="570"/>
      <c r="BU92" s="570"/>
      <c r="BV92" s="570"/>
      <c r="BW92" s="570"/>
      <c r="BX92" s="570"/>
      <c r="BY92" s="570"/>
    </row>
    <row r="93" spans="5:77">
      <c r="E93" s="570"/>
      <c r="F93" s="570"/>
      <c r="G93" s="570"/>
      <c r="H93" s="570"/>
      <c r="I93" s="570"/>
      <c r="J93" s="570"/>
      <c r="K93" s="570"/>
      <c r="L93" s="570"/>
      <c r="M93" s="570"/>
      <c r="N93" s="570"/>
      <c r="O93" s="570"/>
      <c r="P93" s="570"/>
      <c r="Q93" s="570"/>
      <c r="R93" s="570"/>
      <c r="S93" s="570"/>
      <c r="T93" s="570"/>
      <c r="U93" s="570"/>
      <c r="V93" s="570"/>
      <c r="W93" s="570"/>
      <c r="X93" s="570"/>
      <c r="Y93" s="570"/>
      <c r="Z93" s="570"/>
      <c r="AA93" s="570"/>
      <c r="AB93" s="570"/>
      <c r="AC93" s="570"/>
      <c r="AD93" s="570"/>
      <c r="AE93" s="570"/>
      <c r="AF93" s="570"/>
      <c r="AG93" s="570"/>
      <c r="AH93" s="570"/>
      <c r="AI93" s="570"/>
      <c r="AJ93" s="570"/>
      <c r="AK93" s="570"/>
      <c r="AL93" s="570"/>
      <c r="AM93" s="570"/>
      <c r="AN93" s="570"/>
      <c r="AO93" s="570"/>
      <c r="AP93" s="570"/>
      <c r="AQ93" s="570"/>
      <c r="AR93" s="570"/>
      <c r="AS93" s="570"/>
      <c r="AT93" s="570"/>
      <c r="AU93" s="570"/>
      <c r="AV93" s="570"/>
      <c r="AW93" s="570"/>
      <c r="AX93" s="570"/>
      <c r="AY93" s="570"/>
      <c r="AZ93" s="570"/>
      <c r="BA93" s="570"/>
      <c r="BB93" s="570"/>
      <c r="BC93" s="570"/>
      <c r="BD93" s="570"/>
      <c r="BE93" s="570"/>
      <c r="BF93" s="570"/>
      <c r="BG93" s="570"/>
      <c r="BH93" s="570"/>
      <c r="BI93" s="570"/>
      <c r="BJ93" s="570"/>
      <c r="BK93" s="570"/>
      <c r="BL93" s="570"/>
      <c r="BM93" s="570"/>
      <c r="BN93" s="570"/>
      <c r="BO93" s="570"/>
      <c r="BP93" s="570"/>
      <c r="BQ93" s="570"/>
      <c r="BR93" s="570"/>
      <c r="BS93" s="570"/>
      <c r="BT93" s="570"/>
      <c r="BU93" s="570"/>
      <c r="BV93" s="570"/>
      <c r="BW93" s="570"/>
      <c r="BX93" s="570"/>
      <c r="BY93" s="570"/>
    </row>
    <row r="94" spans="5:77">
      <c r="E94" s="570"/>
      <c r="F94" s="570"/>
      <c r="G94" s="570"/>
      <c r="H94" s="570"/>
      <c r="I94" s="570"/>
      <c r="J94" s="570"/>
      <c r="K94" s="570"/>
      <c r="L94" s="570"/>
      <c r="M94" s="570"/>
      <c r="N94" s="570"/>
      <c r="O94" s="570"/>
      <c r="P94" s="570"/>
      <c r="Q94" s="570"/>
      <c r="R94" s="570"/>
      <c r="S94" s="570"/>
      <c r="T94" s="570"/>
      <c r="U94" s="570"/>
      <c r="V94" s="570"/>
      <c r="W94" s="570"/>
      <c r="X94" s="570"/>
      <c r="Y94" s="570"/>
      <c r="Z94" s="570"/>
      <c r="AA94" s="570"/>
      <c r="AB94" s="570"/>
      <c r="AC94" s="570"/>
      <c r="AD94" s="570"/>
      <c r="AE94" s="570"/>
      <c r="AF94" s="570"/>
      <c r="AG94" s="570"/>
      <c r="AH94" s="570"/>
      <c r="AI94" s="570"/>
      <c r="AJ94" s="570"/>
      <c r="AK94" s="570"/>
      <c r="AL94" s="570"/>
      <c r="AM94" s="570"/>
      <c r="AN94" s="570"/>
      <c r="AO94" s="570"/>
      <c r="AP94" s="570"/>
      <c r="AQ94" s="570"/>
      <c r="AR94" s="570"/>
      <c r="AS94" s="570"/>
      <c r="AT94" s="570"/>
      <c r="AU94" s="570"/>
      <c r="AV94" s="570"/>
      <c r="AW94" s="570"/>
      <c r="AX94" s="570"/>
      <c r="AY94" s="570"/>
      <c r="AZ94" s="570"/>
      <c r="BA94" s="570"/>
      <c r="BB94" s="570"/>
      <c r="BC94" s="570"/>
      <c r="BD94" s="570"/>
      <c r="BE94" s="570"/>
      <c r="BF94" s="570"/>
      <c r="BG94" s="570"/>
      <c r="BH94" s="570"/>
      <c r="BI94" s="570"/>
      <c r="BJ94" s="570"/>
      <c r="BK94" s="570"/>
      <c r="BL94" s="570"/>
      <c r="BM94" s="570"/>
      <c r="BN94" s="570"/>
      <c r="BO94" s="570"/>
      <c r="BP94" s="570"/>
      <c r="BQ94" s="570"/>
      <c r="BR94" s="570"/>
      <c r="BS94" s="570"/>
      <c r="BT94" s="570"/>
      <c r="BU94" s="570"/>
      <c r="BV94" s="570"/>
      <c r="BW94" s="570"/>
      <c r="BX94" s="570"/>
      <c r="BY94" s="570"/>
    </row>
    <row r="95" spans="5:77">
      <c r="E95" s="570"/>
      <c r="F95" s="570"/>
      <c r="G95" s="570"/>
      <c r="H95" s="570"/>
      <c r="I95" s="570"/>
      <c r="J95" s="570"/>
      <c r="K95" s="570"/>
      <c r="L95" s="570"/>
      <c r="M95" s="570"/>
      <c r="N95" s="570"/>
      <c r="O95" s="570"/>
      <c r="P95" s="570"/>
      <c r="Q95" s="570"/>
      <c r="R95" s="570"/>
      <c r="S95" s="570"/>
      <c r="T95" s="570"/>
      <c r="U95" s="570"/>
      <c r="V95" s="570"/>
      <c r="W95" s="570"/>
      <c r="X95" s="570"/>
      <c r="Y95" s="570"/>
      <c r="Z95" s="570"/>
      <c r="AA95" s="570"/>
      <c r="AB95" s="570"/>
      <c r="AC95" s="570"/>
      <c r="AD95" s="570"/>
      <c r="AE95" s="570"/>
      <c r="AF95" s="570"/>
      <c r="AG95" s="570"/>
      <c r="AH95" s="570"/>
      <c r="AI95" s="570"/>
      <c r="AJ95" s="570"/>
      <c r="AK95" s="570"/>
      <c r="AL95" s="570"/>
      <c r="AM95" s="570"/>
      <c r="AN95" s="570"/>
      <c r="AO95" s="570"/>
      <c r="AP95" s="570"/>
      <c r="AQ95" s="570"/>
      <c r="AR95" s="570"/>
      <c r="AS95" s="570"/>
      <c r="AT95" s="570"/>
      <c r="AU95" s="570"/>
      <c r="AV95" s="570"/>
      <c r="AW95" s="570"/>
      <c r="AX95" s="570"/>
      <c r="AY95" s="570"/>
      <c r="AZ95" s="570"/>
      <c r="BA95" s="570"/>
      <c r="BB95" s="570"/>
      <c r="BC95" s="570"/>
      <c r="BD95" s="570"/>
      <c r="BE95" s="570"/>
      <c r="BF95" s="570"/>
      <c r="BG95" s="570"/>
      <c r="BH95" s="570"/>
      <c r="BI95" s="570"/>
      <c r="BJ95" s="570"/>
      <c r="BK95" s="570"/>
      <c r="BL95" s="570"/>
      <c r="BM95" s="570"/>
      <c r="BN95" s="570"/>
      <c r="BO95" s="570"/>
      <c r="BP95" s="570"/>
      <c r="BQ95" s="570"/>
      <c r="BR95" s="570"/>
      <c r="BS95" s="570"/>
      <c r="BT95" s="570"/>
      <c r="BU95" s="570"/>
      <c r="BV95" s="570"/>
      <c r="BW95" s="570"/>
      <c r="BX95" s="570"/>
      <c r="BY95" s="570"/>
    </row>
    <row r="96" spans="5:77">
      <c r="I96" s="570"/>
      <c r="J96" s="570"/>
      <c r="K96" s="570"/>
      <c r="L96" s="570"/>
      <c r="M96" s="570"/>
      <c r="N96" s="570"/>
      <c r="O96" s="570"/>
      <c r="P96" s="570"/>
      <c r="Q96" s="570"/>
      <c r="R96" s="570"/>
      <c r="S96" s="570"/>
      <c r="T96" s="570"/>
      <c r="U96" s="570"/>
      <c r="V96" s="570"/>
      <c r="W96" s="570"/>
      <c r="X96" s="570"/>
      <c r="Y96" s="570"/>
      <c r="Z96" s="570"/>
      <c r="AA96" s="570"/>
      <c r="AB96" s="570"/>
      <c r="AC96" s="570"/>
      <c r="AD96" s="570"/>
      <c r="AE96" s="570"/>
      <c r="AF96" s="570"/>
      <c r="AG96" s="570"/>
      <c r="AH96" s="570"/>
      <c r="AI96" s="570"/>
      <c r="AJ96" s="570"/>
      <c r="AK96" s="570"/>
      <c r="AL96" s="570"/>
      <c r="AM96" s="570"/>
      <c r="AN96" s="570"/>
      <c r="AO96" s="570"/>
      <c r="AP96" s="570"/>
      <c r="AQ96" s="570"/>
      <c r="AR96" s="570"/>
      <c r="AS96" s="570"/>
      <c r="AT96" s="570"/>
      <c r="AU96" s="570"/>
      <c r="AV96" s="570"/>
      <c r="AW96" s="570"/>
      <c r="AX96" s="570"/>
      <c r="AY96" s="570"/>
      <c r="AZ96" s="570"/>
      <c r="BA96" s="570"/>
      <c r="BB96" s="570"/>
      <c r="BC96" s="570"/>
      <c r="BD96" s="570"/>
      <c r="BE96" s="570"/>
      <c r="BF96" s="570"/>
      <c r="BG96" s="570"/>
      <c r="BH96" s="570"/>
      <c r="BI96" s="570"/>
      <c r="BJ96" s="570"/>
      <c r="BK96" s="570"/>
      <c r="BL96" s="570"/>
      <c r="BM96" s="570"/>
      <c r="BN96" s="570"/>
      <c r="BO96" s="570"/>
      <c r="BP96" s="570"/>
      <c r="BQ96" s="570"/>
      <c r="BR96" s="570"/>
      <c r="BS96" s="570"/>
      <c r="BT96" s="570"/>
      <c r="BU96" s="570"/>
      <c r="BV96" s="570"/>
      <c r="BW96" s="570"/>
      <c r="BX96" s="570"/>
      <c r="BY96" s="570"/>
    </row>
    <row r="97" spans="9:77">
      <c r="I97" s="570"/>
      <c r="J97" s="570"/>
      <c r="K97" s="570"/>
      <c r="L97" s="570"/>
      <c r="M97" s="570"/>
      <c r="N97" s="570"/>
      <c r="O97" s="570"/>
      <c r="P97" s="570"/>
      <c r="Q97" s="570"/>
      <c r="R97" s="570"/>
      <c r="S97" s="570"/>
      <c r="T97" s="570"/>
      <c r="U97" s="570"/>
      <c r="V97" s="570"/>
      <c r="W97" s="570"/>
      <c r="X97" s="570"/>
      <c r="Y97" s="570"/>
      <c r="Z97" s="570"/>
      <c r="AA97" s="570"/>
      <c r="AB97" s="570"/>
      <c r="AC97" s="570"/>
      <c r="AD97" s="570"/>
      <c r="AE97" s="570"/>
      <c r="AF97" s="570"/>
      <c r="AG97" s="570"/>
      <c r="AH97" s="570"/>
      <c r="AI97" s="570"/>
      <c r="AJ97" s="570"/>
      <c r="AK97" s="570"/>
      <c r="AL97" s="570"/>
      <c r="AM97" s="570"/>
      <c r="AN97" s="570"/>
      <c r="AO97" s="570"/>
      <c r="AP97" s="570"/>
      <c r="AQ97" s="570"/>
      <c r="AR97" s="570"/>
      <c r="AS97" s="570"/>
      <c r="AT97" s="570"/>
      <c r="AU97" s="570"/>
      <c r="AV97" s="570"/>
      <c r="AW97" s="570"/>
      <c r="AX97" s="570"/>
      <c r="AY97" s="570"/>
      <c r="AZ97" s="570"/>
      <c r="BA97" s="570"/>
      <c r="BB97" s="570"/>
      <c r="BC97" s="570"/>
      <c r="BD97" s="570"/>
      <c r="BE97" s="570"/>
      <c r="BF97" s="570"/>
      <c r="BG97" s="570"/>
      <c r="BH97" s="570"/>
      <c r="BI97" s="570"/>
      <c r="BJ97" s="570"/>
      <c r="BK97" s="570"/>
      <c r="BL97" s="570"/>
      <c r="BM97" s="570"/>
      <c r="BN97" s="570"/>
      <c r="BO97" s="570"/>
      <c r="BP97" s="570"/>
      <c r="BQ97" s="570"/>
      <c r="BR97" s="570"/>
      <c r="BS97" s="570"/>
      <c r="BT97" s="570"/>
      <c r="BU97" s="570"/>
      <c r="BV97" s="570"/>
      <c r="BW97" s="570"/>
      <c r="BX97" s="570"/>
      <c r="BY97" s="570"/>
    </row>
    <row r="98" spans="9:77">
      <c r="I98" s="570"/>
      <c r="J98" s="570"/>
      <c r="K98" s="570"/>
      <c r="L98" s="570"/>
      <c r="M98" s="570"/>
      <c r="N98" s="570"/>
      <c r="O98" s="570"/>
      <c r="P98" s="570"/>
      <c r="Q98" s="570"/>
      <c r="R98" s="570"/>
      <c r="S98" s="570"/>
      <c r="T98" s="570"/>
      <c r="U98" s="570"/>
      <c r="V98" s="570"/>
      <c r="W98" s="570"/>
      <c r="X98" s="570"/>
      <c r="Y98" s="570"/>
      <c r="Z98" s="570"/>
      <c r="AA98" s="570"/>
      <c r="AB98" s="570"/>
      <c r="AC98" s="570"/>
      <c r="AD98" s="570"/>
      <c r="AE98" s="570"/>
      <c r="AF98" s="570"/>
      <c r="AG98" s="570"/>
      <c r="AH98" s="570"/>
      <c r="AI98" s="570"/>
      <c r="AJ98" s="570"/>
      <c r="AK98" s="570"/>
      <c r="AL98" s="570"/>
      <c r="AM98" s="570"/>
      <c r="AN98" s="570"/>
      <c r="AO98" s="570"/>
      <c r="AP98" s="570"/>
      <c r="AQ98" s="570"/>
      <c r="AR98" s="570"/>
      <c r="AS98" s="570"/>
      <c r="AT98" s="570"/>
      <c r="AU98" s="570"/>
      <c r="AV98" s="570"/>
      <c r="AW98" s="570"/>
      <c r="AX98" s="570"/>
      <c r="AY98" s="570"/>
      <c r="AZ98" s="570"/>
      <c r="BA98" s="570"/>
      <c r="BB98" s="570"/>
      <c r="BC98" s="570"/>
      <c r="BD98" s="570"/>
      <c r="BE98" s="570"/>
      <c r="BF98" s="570"/>
      <c r="BG98" s="570"/>
      <c r="BH98" s="570"/>
      <c r="BI98" s="570"/>
      <c r="BJ98" s="570"/>
      <c r="BK98" s="570"/>
      <c r="BL98" s="570"/>
      <c r="BM98" s="570"/>
      <c r="BN98" s="570"/>
      <c r="BO98" s="570"/>
      <c r="BP98" s="570"/>
      <c r="BQ98" s="570"/>
      <c r="BR98" s="570"/>
      <c r="BS98" s="570"/>
      <c r="BT98" s="570"/>
      <c r="BU98" s="570"/>
      <c r="BV98" s="570"/>
      <c r="BW98" s="570"/>
      <c r="BX98" s="570"/>
      <c r="BY98" s="570"/>
    </row>
    <row r="99" spans="9:77"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570"/>
      <c r="T99" s="570"/>
      <c r="U99" s="570"/>
      <c r="V99" s="570"/>
      <c r="W99" s="570"/>
      <c r="X99" s="570"/>
      <c r="Y99" s="570"/>
      <c r="Z99" s="570"/>
      <c r="AA99" s="570"/>
      <c r="AB99" s="570"/>
      <c r="AC99" s="570"/>
      <c r="AD99" s="570"/>
      <c r="AE99" s="570"/>
      <c r="AF99" s="570"/>
      <c r="AG99" s="570"/>
      <c r="AH99" s="570"/>
      <c r="AI99" s="570"/>
      <c r="AJ99" s="570"/>
      <c r="AK99" s="570"/>
      <c r="AL99" s="570"/>
      <c r="AM99" s="570"/>
      <c r="AN99" s="570"/>
      <c r="AO99" s="570"/>
      <c r="AP99" s="570"/>
      <c r="AQ99" s="570"/>
      <c r="AR99" s="570"/>
      <c r="AS99" s="570"/>
      <c r="AT99" s="570"/>
      <c r="AU99" s="570"/>
      <c r="AV99" s="570"/>
      <c r="AW99" s="570"/>
      <c r="AX99" s="570"/>
      <c r="AY99" s="570"/>
      <c r="AZ99" s="570"/>
      <c r="BA99" s="570"/>
      <c r="BB99" s="570"/>
      <c r="BC99" s="570"/>
      <c r="BD99" s="570"/>
      <c r="BE99" s="570"/>
      <c r="BF99" s="570"/>
      <c r="BG99" s="570"/>
      <c r="BH99" s="570"/>
      <c r="BI99" s="570"/>
      <c r="BJ99" s="570"/>
      <c r="BK99" s="570"/>
      <c r="BL99" s="570"/>
      <c r="BM99" s="570"/>
      <c r="BN99" s="570"/>
      <c r="BO99" s="570"/>
      <c r="BP99" s="570"/>
      <c r="BQ99" s="570"/>
      <c r="BR99" s="570"/>
      <c r="BS99" s="570"/>
      <c r="BT99" s="570"/>
      <c r="BU99" s="570"/>
      <c r="BV99" s="570"/>
      <c r="BW99" s="570"/>
      <c r="BX99" s="570"/>
      <c r="BY99" s="570"/>
    </row>
    <row r="100" spans="9:77">
      <c r="I100" s="570"/>
      <c r="J100" s="570"/>
      <c r="K100" s="570"/>
      <c r="L100" s="570"/>
      <c r="M100" s="570"/>
      <c r="N100" s="570"/>
      <c r="O100" s="570"/>
      <c r="P100" s="570"/>
      <c r="Q100" s="570"/>
      <c r="R100" s="570"/>
      <c r="S100" s="570"/>
      <c r="T100" s="570"/>
      <c r="U100" s="570"/>
      <c r="V100" s="570"/>
      <c r="W100" s="570"/>
      <c r="X100" s="570"/>
      <c r="Y100" s="570"/>
      <c r="Z100" s="570"/>
      <c r="AA100" s="570"/>
      <c r="AB100" s="570"/>
      <c r="AC100" s="570"/>
      <c r="AD100" s="570"/>
      <c r="AE100" s="570"/>
      <c r="AF100" s="570"/>
      <c r="AG100" s="570"/>
      <c r="AH100" s="570"/>
      <c r="AI100" s="570"/>
      <c r="AJ100" s="570"/>
      <c r="AK100" s="570"/>
      <c r="AL100" s="570"/>
      <c r="AM100" s="570"/>
      <c r="AN100" s="570"/>
      <c r="AO100" s="570"/>
      <c r="AP100" s="570"/>
      <c r="AQ100" s="570"/>
      <c r="AR100" s="570"/>
      <c r="AS100" s="570"/>
      <c r="AT100" s="570"/>
      <c r="AU100" s="570"/>
      <c r="AV100" s="570"/>
      <c r="AW100" s="570"/>
      <c r="AX100" s="570"/>
      <c r="AY100" s="570"/>
      <c r="AZ100" s="570"/>
      <c r="BA100" s="570"/>
      <c r="BB100" s="570"/>
      <c r="BC100" s="570"/>
      <c r="BD100" s="570"/>
      <c r="BE100" s="570"/>
      <c r="BF100" s="570"/>
      <c r="BG100" s="570"/>
      <c r="BH100" s="570"/>
      <c r="BI100" s="570"/>
      <c r="BJ100" s="570"/>
      <c r="BK100" s="570"/>
      <c r="BL100" s="570"/>
      <c r="BM100" s="570"/>
      <c r="BN100" s="570"/>
      <c r="BO100" s="570"/>
      <c r="BP100" s="570"/>
      <c r="BQ100" s="570"/>
      <c r="BR100" s="570"/>
      <c r="BS100" s="570"/>
      <c r="BT100" s="570"/>
      <c r="BU100" s="570"/>
      <c r="BV100" s="570"/>
      <c r="BW100" s="570"/>
      <c r="BX100" s="570"/>
      <c r="BY100" s="570"/>
    </row>
    <row r="101" spans="9:77">
      <c r="I101" s="570"/>
      <c r="J101" s="570"/>
      <c r="K101" s="570"/>
      <c r="L101" s="570"/>
      <c r="M101" s="570"/>
      <c r="N101" s="570"/>
      <c r="O101" s="570"/>
      <c r="P101" s="570"/>
      <c r="Q101" s="570"/>
      <c r="R101" s="570"/>
      <c r="S101" s="570"/>
      <c r="T101" s="570"/>
      <c r="U101" s="570"/>
      <c r="V101" s="570"/>
      <c r="W101" s="570"/>
      <c r="X101" s="570"/>
      <c r="Y101" s="570"/>
      <c r="Z101" s="570"/>
      <c r="AA101" s="570"/>
      <c r="AB101" s="570"/>
      <c r="AC101" s="570"/>
      <c r="AD101" s="570"/>
      <c r="AE101" s="570"/>
      <c r="AF101" s="570"/>
      <c r="AG101" s="570"/>
      <c r="AH101" s="570"/>
      <c r="AI101" s="570"/>
      <c r="AJ101" s="570"/>
      <c r="AK101" s="570"/>
      <c r="AL101" s="570"/>
      <c r="AM101" s="570"/>
      <c r="AN101" s="570"/>
      <c r="AO101" s="570"/>
      <c r="AP101" s="570"/>
      <c r="AQ101" s="570"/>
      <c r="AR101" s="570"/>
      <c r="AS101" s="570"/>
      <c r="AT101" s="570"/>
      <c r="AU101" s="570"/>
      <c r="AV101" s="570"/>
      <c r="AW101" s="570"/>
      <c r="AX101" s="570"/>
      <c r="AY101" s="570"/>
      <c r="AZ101" s="570"/>
      <c r="BA101" s="570"/>
      <c r="BB101" s="570"/>
      <c r="BC101" s="570"/>
      <c r="BD101" s="570"/>
      <c r="BE101" s="570"/>
      <c r="BF101" s="570"/>
      <c r="BG101" s="570"/>
      <c r="BH101" s="570"/>
      <c r="BI101" s="570"/>
      <c r="BJ101" s="570"/>
      <c r="BK101" s="570"/>
      <c r="BL101" s="570"/>
      <c r="BM101" s="570"/>
      <c r="BN101" s="570"/>
      <c r="BO101" s="570"/>
      <c r="BP101" s="570"/>
      <c r="BQ101" s="570"/>
      <c r="BR101" s="570"/>
      <c r="BS101" s="570"/>
      <c r="BT101" s="570"/>
      <c r="BU101" s="570"/>
      <c r="BV101" s="570"/>
      <c r="BW101" s="570"/>
      <c r="BX101" s="570"/>
      <c r="BY101" s="570"/>
    </row>
    <row r="102" spans="9:77">
      <c r="I102" s="570"/>
      <c r="J102" s="570"/>
      <c r="K102" s="570"/>
      <c r="L102" s="570"/>
      <c r="M102" s="570"/>
      <c r="N102" s="570"/>
      <c r="O102" s="570"/>
      <c r="P102" s="570"/>
      <c r="Q102" s="570"/>
      <c r="R102" s="570"/>
      <c r="S102" s="570"/>
      <c r="T102" s="570"/>
      <c r="U102" s="570"/>
      <c r="V102" s="570"/>
      <c r="W102" s="570"/>
      <c r="X102" s="570"/>
      <c r="Y102" s="570"/>
      <c r="Z102" s="570"/>
      <c r="AA102" s="570"/>
      <c r="AB102" s="570"/>
      <c r="AC102" s="570"/>
      <c r="AD102" s="570"/>
      <c r="AE102" s="570"/>
      <c r="AF102" s="570"/>
      <c r="AG102" s="570"/>
      <c r="AH102" s="570"/>
      <c r="AI102" s="570"/>
      <c r="AJ102" s="570"/>
      <c r="AK102" s="570"/>
      <c r="AL102" s="570"/>
      <c r="AM102" s="570"/>
      <c r="AN102" s="570"/>
      <c r="AO102" s="570"/>
      <c r="AP102" s="570"/>
      <c r="AQ102" s="570"/>
      <c r="AR102" s="570"/>
      <c r="AS102" s="570"/>
      <c r="AT102" s="570"/>
      <c r="AU102" s="570"/>
      <c r="AV102" s="570"/>
      <c r="AW102" s="570"/>
      <c r="AX102" s="570"/>
      <c r="AY102" s="570"/>
      <c r="AZ102" s="570"/>
      <c r="BA102" s="570"/>
      <c r="BB102" s="570"/>
      <c r="BC102" s="570"/>
      <c r="BD102" s="570"/>
      <c r="BE102" s="570"/>
      <c r="BF102" s="570"/>
      <c r="BG102" s="570"/>
      <c r="BH102" s="570"/>
      <c r="BI102" s="570"/>
      <c r="BJ102" s="570"/>
      <c r="BK102" s="570"/>
      <c r="BL102" s="570"/>
      <c r="BM102" s="570"/>
      <c r="BN102" s="570"/>
      <c r="BO102" s="570"/>
      <c r="BP102" s="570"/>
      <c r="BQ102" s="570"/>
      <c r="BR102" s="570"/>
      <c r="BS102" s="570"/>
      <c r="BT102" s="570"/>
      <c r="BU102" s="570"/>
      <c r="BV102" s="570"/>
      <c r="BW102" s="570"/>
      <c r="BX102" s="570"/>
      <c r="BY102" s="570"/>
    </row>
    <row r="103" spans="9:77">
      <c r="I103" s="570"/>
      <c r="J103" s="570"/>
      <c r="K103" s="570"/>
      <c r="L103" s="570"/>
      <c r="M103" s="570"/>
      <c r="N103" s="570"/>
      <c r="O103" s="570"/>
      <c r="P103" s="570"/>
      <c r="Q103" s="570"/>
      <c r="R103" s="570"/>
      <c r="S103" s="570"/>
      <c r="T103" s="570"/>
      <c r="U103" s="570"/>
      <c r="V103" s="570"/>
      <c r="W103" s="570"/>
      <c r="X103" s="570"/>
      <c r="Y103" s="570"/>
      <c r="Z103" s="570"/>
      <c r="AA103" s="570"/>
      <c r="AB103" s="570"/>
      <c r="AC103" s="570"/>
      <c r="AD103" s="570"/>
      <c r="AE103" s="570"/>
      <c r="AF103" s="570"/>
      <c r="AG103" s="570"/>
      <c r="AH103" s="570"/>
      <c r="AI103" s="570"/>
      <c r="AJ103" s="570"/>
      <c r="AK103" s="570"/>
      <c r="AL103" s="570"/>
      <c r="AM103" s="570"/>
      <c r="AN103" s="570"/>
      <c r="AO103" s="570"/>
      <c r="AP103" s="570"/>
      <c r="AQ103" s="570"/>
      <c r="AR103" s="570"/>
      <c r="AS103" s="570"/>
      <c r="AT103" s="570"/>
      <c r="AU103" s="570"/>
      <c r="AV103" s="570"/>
      <c r="AW103" s="570"/>
      <c r="AX103" s="570"/>
      <c r="AY103" s="570"/>
      <c r="AZ103" s="570"/>
      <c r="BA103" s="570"/>
      <c r="BB103" s="570"/>
      <c r="BC103" s="570"/>
      <c r="BD103" s="570"/>
      <c r="BE103" s="570"/>
      <c r="BF103" s="570"/>
      <c r="BG103" s="570"/>
      <c r="BH103" s="570"/>
      <c r="BI103" s="570"/>
      <c r="BJ103" s="570"/>
      <c r="BK103" s="570"/>
      <c r="BL103" s="570"/>
      <c r="BM103" s="570"/>
      <c r="BN103" s="570"/>
      <c r="BO103" s="570"/>
      <c r="BP103" s="570"/>
      <c r="BQ103" s="570"/>
      <c r="BR103" s="570"/>
      <c r="BS103" s="570"/>
      <c r="BT103" s="570"/>
      <c r="BU103" s="570"/>
      <c r="BV103" s="570"/>
      <c r="BW103" s="570"/>
      <c r="BX103" s="570"/>
      <c r="BY103" s="570"/>
    </row>
    <row r="104" spans="9:77">
      <c r="I104" s="570"/>
      <c r="J104" s="570"/>
      <c r="K104" s="570"/>
      <c r="L104" s="570"/>
      <c r="M104" s="570"/>
      <c r="N104" s="570"/>
      <c r="O104" s="570"/>
      <c r="P104" s="570"/>
      <c r="Q104" s="570"/>
      <c r="R104" s="570"/>
      <c r="S104" s="570"/>
      <c r="T104" s="570"/>
      <c r="U104" s="570"/>
      <c r="V104" s="570"/>
      <c r="W104" s="570"/>
      <c r="X104" s="570"/>
      <c r="Y104" s="570"/>
      <c r="Z104" s="570"/>
      <c r="AA104" s="570"/>
      <c r="AB104" s="570"/>
      <c r="AC104" s="570"/>
      <c r="AD104" s="570"/>
      <c r="AE104" s="570"/>
      <c r="AF104" s="570"/>
      <c r="AG104" s="570"/>
      <c r="AH104" s="570"/>
      <c r="AI104" s="570"/>
      <c r="AJ104" s="570"/>
      <c r="AK104" s="570"/>
      <c r="AL104" s="570"/>
      <c r="AM104" s="570"/>
      <c r="AN104" s="570"/>
      <c r="AO104" s="570"/>
      <c r="AP104" s="570"/>
      <c r="AQ104" s="570"/>
      <c r="AR104" s="570"/>
      <c r="AS104" s="570"/>
      <c r="AT104" s="570"/>
      <c r="AU104" s="570"/>
      <c r="AV104" s="570"/>
      <c r="AW104" s="570"/>
      <c r="AX104" s="570"/>
      <c r="AY104" s="570"/>
      <c r="AZ104" s="570"/>
      <c r="BA104" s="570"/>
      <c r="BB104" s="570"/>
      <c r="BC104" s="570"/>
      <c r="BD104" s="570"/>
      <c r="BE104" s="570"/>
      <c r="BF104" s="570"/>
      <c r="BG104" s="570"/>
      <c r="BH104" s="570"/>
      <c r="BI104" s="570"/>
      <c r="BJ104" s="570"/>
      <c r="BK104" s="570"/>
      <c r="BL104" s="570"/>
      <c r="BM104" s="570"/>
      <c r="BN104" s="570"/>
      <c r="BO104" s="570"/>
      <c r="BP104" s="570"/>
      <c r="BQ104" s="570"/>
      <c r="BR104" s="570"/>
      <c r="BS104" s="570"/>
      <c r="BT104" s="570"/>
      <c r="BU104" s="570"/>
      <c r="BV104" s="570"/>
      <c r="BW104" s="570"/>
      <c r="BX104" s="570"/>
      <c r="BY104" s="570"/>
    </row>
    <row r="105" spans="9:77">
      <c r="I105" s="570"/>
      <c r="J105" s="570"/>
      <c r="K105" s="570"/>
      <c r="L105" s="570"/>
      <c r="M105" s="570"/>
      <c r="N105" s="570"/>
      <c r="O105" s="570"/>
      <c r="P105" s="570"/>
      <c r="Q105" s="570"/>
      <c r="R105" s="570"/>
      <c r="S105" s="570"/>
      <c r="T105" s="570"/>
      <c r="U105" s="570"/>
      <c r="V105" s="570"/>
      <c r="W105" s="570"/>
      <c r="X105" s="570"/>
      <c r="Y105" s="570"/>
      <c r="Z105" s="570"/>
      <c r="AA105" s="570"/>
      <c r="AB105" s="570"/>
      <c r="AC105" s="570"/>
      <c r="AD105" s="570"/>
      <c r="AE105" s="570"/>
      <c r="AF105" s="570"/>
      <c r="AG105" s="570"/>
      <c r="AH105" s="570"/>
      <c r="AI105" s="570"/>
      <c r="AJ105" s="570"/>
      <c r="AK105" s="570"/>
      <c r="AL105" s="570"/>
      <c r="AM105" s="570"/>
      <c r="AN105" s="570"/>
      <c r="AO105" s="570"/>
      <c r="AP105" s="570"/>
      <c r="AQ105" s="570"/>
      <c r="AR105" s="570"/>
      <c r="AS105" s="570"/>
      <c r="AT105" s="570"/>
      <c r="AU105" s="570"/>
      <c r="AV105" s="570"/>
      <c r="AW105" s="570"/>
      <c r="AX105" s="570"/>
      <c r="AY105" s="570"/>
      <c r="AZ105" s="570"/>
      <c r="BA105" s="570"/>
      <c r="BB105" s="570"/>
      <c r="BC105" s="570"/>
      <c r="BD105" s="570"/>
      <c r="BE105" s="570"/>
      <c r="BF105" s="570"/>
      <c r="BG105" s="570"/>
      <c r="BH105" s="570"/>
      <c r="BI105" s="570"/>
      <c r="BJ105" s="570"/>
      <c r="BK105" s="570"/>
      <c r="BL105" s="570"/>
      <c r="BM105" s="570"/>
      <c r="BN105" s="570"/>
      <c r="BO105" s="570"/>
      <c r="BP105" s="570"/>
      <c r="BQ105" s="570"/>
      <c r="BR105" s="570"/>
      <c r="BS105" s="570"/>
      <c r="BT105" s="570"/>
      <c r="BU105" s="570"/>
      <c r="BV105" s="570"/>
      <c r="BW105" s="570"/>
      <c r="BX105" s="570"/>
      <c r="BY105" s="570"/>
    </row>
    <row r="106" spans="9:77">
      <c r="I106" s="570"/>
      <c r="J106" s="570"/>
      <c r="K106" s="570"/>
      <c r="L106" s="570"/>
      <c r="M106" s="570"/>
      <c r="N106" s="570"/>
      <c r="O106" s="570"/>
      <c r="P106" s="570"/>
      <c r="Q106" s="570"/>
      <c r="R106" s="570"/>
      <c r="S106" s="570"/>
      <c r="T106" s="570"/>
      <c r="U106" s="570"/>
      <c r="V106" s="570"/>
      <c r="W106" s="570"/>
      <c r="X106" s="570"/>
      <c r="Y106" s="570"/>
      <c r="Z106" s="570"/>
      <c r="AA106" s="570"/>
      <c r="AB106" s="570"/>
      <c r="AC106" s="570"/>
      <c r="AD106" s="570"/>
      <c r="AE106" s="570"/>
      <c r="AF106" s="570"/>
      <c r="AG106" s="570"/>
      <c r="AH106" s="570"/>
      <c r="AI106" s="570"/>
      <c r="AJ106" s="570"/>
      <c r="AK106" s="570"/>
      <c r="AL106" s="570"/>
      <c r="AM106" s="570"/>
      <c r="AN106" s="570"/>
      <c r="AO106" s="570"/>
      <c r="AP106" s="570"/>
      <c r="AQ106" s="570"/>
      <c r="AR106" s="570"/>
      <c r="AS106" s="570"/>
      <c r="AT106" s="570"/>
      <c r="AU106" s="570"/>
      <c r="AV106" s="570"/>
      <c r="AW106" s="570"/>
      <c r="AX106" s="570"/>
      <c r="AY106" s="570"/>
      <c r="AZ106" s="570"/>
      <c r="BA106" s="570"/>
      <c r="BB106" s="570"/>
      <c r="BC106" s="570"/>
      <c r="BD106" s="570"/>
      <c r="BE106" s="570"/>
      <c r="BF106" s="570"/>
      <c r="BG106" s="570"/>
      <c r="BH106" s="570"/>
      <c r="BI106" s="570"/>
      <c r="BJ106" s="570"/>
      <c r="BK106" s="570"/>
      <c r="BL106" s="570"/>
      <c r="BM106" s="570"/>
      <c r="BN106" s="570"/>
      <c r="BO106" s="570"/>
      <c r="BP106" s="570"/>
      <c r="BQ106" s="570"/>
      <c r="BR106" s="570"/>
      <c r="BS106" s="570"/>
      <c r="BT106" s="570"/>
      <c r="BU106" s="570"/>
      <c r="BV106" s="570"/>
      <c r="BW106" s="570"/>
      <c r="BX106" s="570"/>
      <c r="BY106" s="570"/>
    </row>
    <row r="107" spans="9:77">
      <c r="I107" s="570"/>
      <c r="J107" s="570"/>
      <c r="K107" s="570"/>
      <c r="L107" s="570"/>
      <c r="M107" s="570"/>
      <c r="N107" s="570"/>
      <c r="O107" s="570"/>
      <c r="P107" s="570"/>
      <c r="Q107" s="570"/>
      <c r="R107" s="570"/>
      <c r="S107" s="570"/>
      <c r="T107" s="570"/>
      <c r="U107" s="570"/>
      <c r="V107" s="570"/>
      <c r="W107" s="570"/>
      <c r="X107" s="570"/>
      <c r="Y107" s="570"/>
      <c r="Z107" s="570"/>
      <c r="AA107" s="570"/>
      <c r="AB107" s="570"/>
      <c r="AC107" s="570"/>
      <c r="AD107" s="570"/>
      <c r="AE107" s="570"/>
      <c r="AF107" s="570"/>
      <c r="AG107" s="570"/>
      <c r="AH107" s="570"/>
      <c r="AI107" s="570"/>
      <c r="AJ107" s="570"/>
      <c r="AK107" s="570"/>
      <c r="AL107" s="570"/>
      <c r="AM107" s="570"/>
      <c r="AN107" s="570"/>
      <c r="AO107" s="570"/>
      <c r="AP107" s="570"/>
      <c r="AQ107" s="570"/>
      <c r="AR107" s="570"/>
      <c r="AS107" s="570"/>
      <c r="AT107" s="570"/>
      <c r="AU107" s="570"/>
      <c r="AV107" s="570"/>
      <c r="AW107" s="570"/>
      <c r="AX107" s="570"/>
      <c r="AY107" s="570"/>
      <c r="AZ107" s="570"/>
      <c r="BA107" s="570"/>
      <c r="BB107" s="570"/>
      <c r="BC107" s="570"/>
      <c r="BD107" s="570"/>
      <c r="BE107" s="570"/>
      <c r="BF107" s="570"/>
      <c r="BG107" s="570"/>
      <c r="BH107" s="570"/>
      <c r="BI107" s="570"/>
      <c r="BJ107" s="570"/>
      <c r="BK107" s="570"/>
      <c r="BL107" s="570"/>
      <c r="BM107" s="570"/>
      <c r="BN107" s="570"/>
      <c r="BO107" s="570"/>
      <c r="BP107" s="570"/>
      <c r="BQ107" s="570"/>
      <c r="BR107" s="570"/>
      <c r="BS107" s="570"/>
      <c r="BT107" s="570"/>
      <c r="BU107" s="570"/>
      <c r="BV107" s="570"/>
      <c r="BW107" s="570"/>
      <c r="BX107" s="570"/>
      <c r="BY107" s="570"/>
    </row>
    <row r="108" spans="9:77">
      <c r="I108" s="570"/>
      <c r="J108" s="570"/>
      <c r="K108" s="570"/>
      <c r="L108" s="570"/>
      <c r="M108" s="570"/>
      <c r="N108" s="570"/>
      <c r="O108" s="570"/>
      <c r="P108" s="570"/>
      <c r="Q108" s="570"/>
      <c r="R108" s="570"/>
      <c r="S108" s="570"/>
      <c r="T108" s="570"/>
      <c r="U108" s="570"/>
      <c r="V108" s="570"/>
      <c r="W108" s="570"/>
      <c r="X108" s="570"/>
      <c r="Y108" s="570"/>
      <c r="Z108" s="570"/>
      <c r="AA108" s="570"/>
      <c r="AB108" s="570"/>
      <c r="AC108" s="570"/>
      <c r="AD108" s="570"/>
      <c r="AE108" s="570"/>
      <c r="AF108" s="570"/>
      <c r="AG108" s="570"/>
      <c r="AH108" s="570"/>
      <c r="AI108" s="570"/>
      <c r="AJ108" s="570"/>
      <c r="AK108" s="570"/>
      <c r="AL108" s="570"/>
      <c r="AM108" s="570"/>
      <c r="AN108" s="570"/>
      <c r="AO108" s="570"/>
      <c r="AP108" s="570"/>
      <c r="AQ108" s="570"/>
      <c r="AR108" s="570"/>
      <c r="AS108" s="570"/>
      <c r="AT108" s="570"/>
      <c r="AU108" s="570"/>
      <c r="AV108" s="570"/>
      <c r="AW108" s="570"/>
      <c r="AX108" s="570"/>
      <c r="AY108" s="570"/>
      <c r="AZ108" s="570"/>
      <c r="BA108" s="570"/>
      <c r="BB108" s="570"/>
      <c r="BC108" s="570"/>
      <c r="BD108" s="570"/>
      <c r="BE108" s="570"/>
      <c r="BF108" s="570"/>
      <c r="BG108" s="570"/>
      <c r="BH108" s="570"/>
      <c r="BI108" s="570"/>
      <c r="BJ108" s="570"/>
      <c r="BK108" s="570"/>
      <c r="BL108" s="570"/>
      <c r="BM108" s="570"/>
      <c r="BN108" s="570"/>
      <c r="BO108" s="570"/>
      <c r="BP108" s="570"/>
      <c r="BQ108" s="570"/>
      <c r="BR108" s="570"/>
      <c r="BS108" s="570"/>
      <c r="BT108" s="570"/>
      <c r="BU108" s="570"/>
      <c r="BV108" s="570"/>
      <c r="BW108" s="570"/>
      <c r="BX108" s="570"/>
      <c r="BY108" s="570"/>
    </row>
    <row r="109" spans="9:77">
      <c r="I109" s="570"/>
      <c r="J109" s="570"/>
      <c r="K109" s="570"/>
      <c r="L109" s="570"/>
      <c r="M109" s="570"/>
      <c r="N109" s="570"/>
      <c r="O109" s="570"/>
      <c r="P109" s="570"/>
      <c r="Q109" s="570"/>
      <c r="R109" s="570"/>
      <c r="S109" s="570"/>
      <c r="T109" s="570"/>
      <c r="U109" s="570"/>
      <c r="V109" s="570"/>
      <c r="W109" s="570"/>
      <c r="X109" s="570"/>
      <c r="Y109" s="570"/>
      <c r="Z109" s="570"/>
      <c r="AA109" s="570"/>
      <c r="AB109" s="570"/>
      <c r="AC109" s="570"/>
      <c r="AD109" s="570"/>
      <c r="AE109" s="570"/>
      <c r="AF109" s="570"/>
      <c r="AG109" s="570"/>
      <c r="AH109" s="570"/>
      <c r="AI109" s="570"/>
      <c r="AJ109" s="570"/>
      <c r="AK109" s="570"/>
      <c r="AL109" s="570"/>
      <c r="AM109" s="570"/>
      <c r="AN109" s="570"/>
      <c r="AO109" s="570"/>
      <c r="AP109" s="570"/>
      <c r="AQ109" s="570"/>
      <c r="AR109" s="570"/>
      <c r="AS109" s="570"/>
      <c r="AT109" s="570"/>
      <c r="AU109" s="570"/>
      <c r="AV109" s="570"/>
      <c r="AW109" s="570"/>
      <c r="AX109" s="570"/>
      <c r="AY109" s="570"/>
      <c r="AZ109" s="570"/>
      <c r="BA109" s="570"/>
      <c r="BB109" s="570"/>
      <c r="BC109" s="570"/>
      <c r="BD109" s="570"/>
      <c r="BE109" s="570"/>
      <c r="BF109" s="570"/>
      <c r="BG109" s="570"/>
      <c r="BH109" s="570"/>
      <c r="BI109" s="570"/>
      <c r="BJ109" s="570"/>
      <c r="BK109" s="570"/>
      <c r="BL109" s="570"/>
      <c r="BM109" s="570"/>
      <c r="BN109" s="570"/>
      <c r="BO109" s="570"/>
      <c r="BP109" s="570"/>
      <c r="BQ109" s="570"/>
      <c r="BR109" s="570"/>
      <c r="BS109" s="570"/>
      <c r="BT109" s="570"/>
      <c r="BU109" s="570"/>
      <c r="BV109" s="570"/>
      <c r="BW109" s="570"/>
      <c r="BX109" s="570"/>
      <c r="BY109" s="570"/>
    </row>
    <row r="110" spans="9:77">
      <c r="I110" s="570"/>
      <c r="J110" s="570"/>
      <c r="K110" s="570"/>
      <c r="L110" s="570"/>
      <c r="M110" s="570"/>
      <c r="N110" s="570"/>
      <c r="O110" s="570"/>
      <c r="P110" s="570"/>
      <c r="Q110" s="570"/>
      <c r="R110" s="570"/>
      <c r="S110" s="570"/>
      <c r="T110" s="570"/>
      <c r="U110" s="570"/>
      <c r="V110" s="570"/>
      <c r="W110" s="570"/>
      <c r="X110" s="570"/>
      <c r="Y110" s="570"/>
      <c r="Z110" s="570"/>
      <c r="AA110" s="570"/>
      <c r="AB110" s="570"/>
      <c r="AC110" s="570"/>
      <c r="AD110" s="570"/>
      <c r="AE110" s="570"/>
      <c r="AF110" s="570"/>
      <c r="AG110" s="570"/>
      <c r="AH110" s="570"/>
      <c r="AI110" s="570"/>
      <c r="AJ110" s="570"/>
      <c r="AK110" s="570"/>
      <c r="AL110" s="570"/>
      <c r="AM110" s="570"/>
      <c r="AN110" s="570"/>
      <c r="AO110" s="570"/>
      <c r="AP110" s="570"/>
      <c r="AQ110" s="570"/>
      <c r="AR110" s="570"/>
      <c r="AS110" s="570"/>
      <c r="AT110" s="570"/>
      <c r="AU110" s="570"/>
      <c r="AV110" s="570"/>
      <c r="AW110" s="570"/>
      <c r="AX110" s="570"/>
      <c r="AY110" s="570"/>
      <c r="AZ110" s="570"/>
      <c r="BA110" s="570"/>
      <c r="BB110" s="570"/>
      <c r="BC110" s="570"/>
      <c r="BD110" s="570"/>
      <c r="BE110" s="570"/>
      <c r="BF110" s="570"/>
      <c r="BG110" s="570"/>
      <c r="BH110" s="570"/>
      <c r="BI110" s="570"/>
      <c r="BJ110" s="570"/>
      <c r="BK110" s="570"/>
      <c r="BL110" s="570"/>
      <c r="BM110" s="570"/>
      <c r="BN110" s="570"/>
      <c r="BO110" s="570"/>
      <c r="BP110" s="570"/>
      <c r="BQ110" s="570"/>
      <c r="BR110" s="570"/>
      <c r="BS110" s="570"/>
      <c r="BT110" s="570"/>
      <c r="BU110" s="570"/>
      <c r="BV110" s="570"/>
      <c r="BW110" s="570"/>
      <c r="BX110" s="570"/>
      <c r="BY110" s="570"/>
    </row>
    <row r="111" spans="9:77">
      <c r="I111" s="570"/>
      <c r="J111" s="570"/>
      <c r="K111" s="570"/>
      <c r="L111" s="570"/>
      <c r="M111" s="570"/>
      <c r="N111" s="570"/>
      <c r="O111" s="570"/>
      <c r="P111" s="570"/>
      <c r="Q111" s="570"/>
      <c r="R111" s="570"/>
      <c r="S111" s="570"/>
      <c r="T111" s="570"/>
      <c r="U111" s="570"/>
      <c r="V111" s="570"/>
      <c r="W111" s="570"/>
      <c r="X111" s="570"/>
      <c r="Y111" s="570"/>
      <c r="Z111" s="570"/>
      <c r="AA111" s="570"/>
      <c r="AB111" s="570"/>
      <c r="AC111" s="570"/>
      <c r="AD111" s="570"/>
      <c r="AE111" s="570"/>
      <c r="AF111" s="570"/>
      <c r="AG111" s="570"/>
      <c r="AH111" s="570"/>
      <c r="AI111" s="570"/>
      <c r="AJ111" s="570"/>
      <c r="AK111" s="570"/>
      <c r="AL111" s="570"/>
      <c r="AM111" s="570"/>
      <c r="AN111" s="570"/>
      <c r="AO111" s="570"/>
      <c r="AP111" s="570"/>
      <c r="AQ111" s="570"/>
      <c r="AR111" s="570"/>
      <c r="AS111" s="570"/>
      <c r="AT111" s="570"/>
      <c r="AU111" s="570"/>
      <c r="AV111" s="570"/>
      <c r="AW111" s="570"/>
      <c r="AX111" s="570"/>
      <c r="AY111" s="570"/>
      <c r="AZ111" s="570"/>
      <c r="BA111" s="570"/>
      <c r="BB111" s="570"/>
      <c r="BC111" s="570"/>
      <c r="BD111" s="570"/>
      <c r="BE111" s="570"/>
      <c r="BF111" s="570"/>
      <c r="BG111" s="570"/>
      <c r="BH111" s="570"/>
      <c r="BI111" s="570"/>
      <c r="BJ111" s="570"/>
      <c r="BK111" s="570"/>
      <c r="BL111" s="570"/>
      <c r="BM111" s="570"/>
      <c r="BN111" s="570"/>
      <c r="BO111" s="570"/>
      <c r="BP111" s="570"/>
      <c r="BQ111" s="570"/>
      <c r="BR111" s="570"/>
      <c r="BS111" s="570"/>
      <c r="BT111" s="570"/>
      <c r="BU111" s="570"/>
      <c r="BV111" s="570"/>
      <c r="BW111" s="570"/>
      <c r="BX111" s="570"/>
      <c r="BY111" s="570"/>
    </row>
    <row r="112" spans="9:77">
      <c r="I112" s="570"/>
      <c r="J112" s="570"/>
      <c r="K112" s="570"/>
      <c r="L112" s="570"/>
      <c r="M112" s="570"/>
      <c r="N112" s="570"/>
      <c r="O112" s="570"/>
      <c r="P112" s="570"/>
      <c r="Q112" s="570"/>
      <c r="R112" s="570"/>
      <c r="S112" s="570"/>
      <c r="T112" s="570"/>
      <c r="U112" s="570"/>
      <c r="V112" s="570"/>
      <c r="W112" s="570"/>
      <c r="X112" s="570"/>
      <c r="Y112" s="570"/>
      <c r="Z112" s="570"/>
      <c r="AA112" s="570"/>
      <c r="AB112" s="570"/>
      <c r="AC112" s="570"/>
      <c r="AD112" s="570"/>
      <c r="AE112" s="570"/>
      <c r="AF112" s="570"/>
      <c r="AG112" s="570"/>
      <c r="AH112" s="570"/>
      <c r="AI112" s="570"/>
      <c r="AJ112" s="570"/>
      <c r="AK112" s="570"/>
      <c r="AL112" s="570"/>
      <c r="AM112" s="570"/>
      <c r="AN112" s="570"/>
      <c r="AO112" s="570"/>
      <c r="AP112" s="570"/>
      <c r="AQ112" s="570"/>
      <c r="AR112" s="570"/>
      <c r="AS112" s="570"/>
      <c r="AT112" s="570"/>
      <c r="AU112" s="570"/>
      <c r="AV112" s="570"/>
      <c r="AW112" s="570"/>
      <c r="AX112" s="570"/>
      <c r="AY112" s="570"/>
      <c r="AZ112" s="570"/>
      <c r="BA112" s="570"/>
      <c r="BB112" s="570"/>
      <c r="BC112" s="570"/>
      <c r="BD112" s="570"/>
      <c r="BE112" s="570"/>
      <c r="BF112" s="570"/>
      <c r="BG112" s="570"/>
      <c r="BH112" s="570"/>
      <c r="BI112" s="570"/>
      <c r="BJ112" s="570"/>
      <c r="BK112" s="570"/>
      <c r="BL112" s="570"/>
      <c r="BM112" s="570"/>
      <c r="BN112" s="570"/>
      <c r="BO112" s="570"/>
      <c r="BP112" s="570"/>
      <c r="BQ112" s="570"/>
      <c r="BR112" s="570"/>
      <c r="BS112" s="570"/>
      <c r="BT112" s="570"/>
      <c r="BU112" s="570"/>
      <c r="BV112" s="570"/>
      <c r="BW112" s="570"/>
      <c r="BX112" s="570"/>
      <c r="BY112" s="570"/>
    </row>
    <row r="113" spans="9:77">
      <c r="I113" s="570"/>
      <c r="J113" s="570"/>
      <c r="K113" s="570"/>
      <c r="L113" s="570"/>
      <c r="M113" s="570"/>
      <c r="N113" s="570"/>
      <c r="O113" s="570"/>
      <c r="P113" s="570"/>
      <c r="Q113" s="570"/>
      <c r="R113" s="570"/>
      <c r="S113" s="570"/>
      <c r="T113" s="570"/>
      <c r="U113" s="570"/>
      <c r="V113" s="570"/>
      <c r="W113" s="570"/>
      <c r="X113" s="570"/>
      <c r="Y113" s="570"/>
      <c r="Z113" s="570"/>
      <c r="AA113" s="570"/>
      <c r="AB113" s="570"/>
      <c r="AC113" s="570"/>
      <c r="AD113" s="570"/>
      <c r="AE113" s="570"/>
      <c r="AF113" s="570"/>
      <c r="AG113" s="570"/>
      <c r="AH113" s="570"/>
      <c r="AI113" s="570"/>
      <c r="AJ113" s="570"/>
      <c r="AK113" s="570"/>
      <c r="AL113" s="570"/>
      <c r="AM113" s="570"/>
      <c r="AN113" s="570"/>
      <c r="AO113" s="570"/>
      <c r="AP113" s="570"/>
      <c r="AQ113" s="570"/>
      <c r="AR113" s="570"/>
      <c r="AS113" s="570"/>
      <c r="AT113" s="570"/>
      <c r="AU113" s="570"/>
      <c r="AV113" s="570"/>
      <c r="AW113" s="570"/>
      <c r="AX113" s="570"/>
      <c r="AY113" s="570"/>
      <c r="AZ113" s="570"/>
      <c r="BA113" s="570"/>
      <c r="BB113" s="570"/>
      <c r="BC113" s="570"/>
      <c r="BD113" s="570"/>
      <c r="BE113" s="570"/>
      <c r="BF113" s="570"/>
      <c r="BG113" s="570"/>
      <c r="BH113" s="570"/>
      <c r="BI113" s="570"/>
      <c r="BJ113" s="570"/>
      <c r="BK113" s="570"/>
      <c r="BL113" s="570"/>
      <c r="BM113" s="570"/>
      <c r="BN113" s="570"/>
      <c r="BO113" s="570"/>
      <c r="BP113" s="570"/>
      <c r="BQ113" s="570"/>
      <c r="BR113" s="570"/>
      <c r="BS113" s="570"/>
      <c r="BT113" s="570"/>
      <c r="BU113" s="570"/>
      <c r="BV113" s="570"/>
      <c r="BW113" s="570"/>
      <c r="BX113" s="570"/>
      <c r="BY113" s="570"/>
    </row>
    <row r="114" spans="9:77">
      <c r="I114" s="570"/>
      <c r="J114" s="570"/>
      <c r="K114" s="570"/>
      <c r="L114" s="570"/>
      <c r="M114" s="570"/>
      <c r="N114" s="570"/>
      <c r="O114" s="570"/>
      <c r="P114" s="570"/>
      <c r="Q114" s="570"/>
      <c r="R114" s="570"/>
      <c r="S114" s="570"/>
      <c r="T114" s="570"/>
      <c r="U114" s="570"/>
      <c r="V114" s="570"/>
      <c r="W114" s="570"/>
      <c r="X114" s="570"/>
      <c r="Y114" s="570"/>
      <c r="Z114" s="570"/>
      <c r="AA114" s="570"/>
      <c r="AB114" s="570"/>
      <c r="AC114" s="570"/>
      <c r="AD114" s="570"/>
      <c r="AE114" s="570"/>
      <c r="AF114" s="570"/>
      <c r="AG114" s="570"/>
      <c r="AH114" s="570"/>
      <c r="AI114" s="570"/>
      <c r="AJ114" s="570"/>
      <c r="AK114" s="570"/>
      <c r="AL114" s="570"/>
      <c r="AM114" s="570"/>
      <c r="AN114" s="570"/>
      <c r="AO114" s="570"/>
      <c r="AP114" s="570"/>
      <c r="AQ114" s="570"/>
      <c r="AR114" s="570"/>
      <c r="AS114" s="570"/>
      <c r="AT114" s="570"/>
      <c r="AU114" s="570"/>
      <c r="AV114" s="570"/>
      <c r="AW114" s="570"/>
      <c r="AX114" s="570"/>
      <c r="AY114" s="570"/>
      <c r="AZ114" s="570"/>
      <c r="BA114" s="570"/>
      <c r="BB114" s="570"/>
      <c r="BC114" s="570"/>
      <c r="BD114" s="570"/>
      <c r="BE114" s="570"/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570"/>
      <c r="BP114" s="570"/>
      <c r="BQ114" s="570"/>
      <c r="BR114" s="570"/>
      <c r="BS114" s="570"/>
      <c r="BT114" s="570"/>
      <c r="BU114" s="570"/>
      <c r="BV114" s="570"/>
      <c r="BW114" s="570"/>
      <c r="BX114" s="570"/>
      <c r="BY114" s="570"/>
    </row>
    <row r="115" spans="9:77">
      <c r="I115" s="570"/>
      <c r="J115" s="570"/>
      <c r="K115" s="570"/>
      <c r="L115" s="570"/>
      <c r="M115" s="570"/>
      <c r="N115" s="570"/>
      <c r="O115" s="570"/>
      <c r="P115" s="570"/>
      <c r="Q115" s="570"/>
      <c r="R115" s="570"/>
      <c r="S115" s="570"/>
      <c r="T115" s="570"/>
      <c r="U115" s="570"/>
      <c r="V115" s="570"/>
      <c r="W115" s="570"/>
      <c r="X115" s="570"/>
      <c r="Y115" s="570"/>
      <c r="Z115" s="570"/>
      <c r="AA115" s="570"/>
      <c r="AB115" s="570"/>
      <c r="AC115" s="570"/>
      <c r="AD115" s="570"/>
      <c r="AE115" s="570"/>
      <c r="AF115" s="570"/>
      <c r="AG115" s="570"/>
      <c r="AH115" s="570"/>
      <c r="AI115" s="570"/>
      <c r="AJ115" s="570"/>
      <c r="AK115" s="570"/>
      <c r="AL115" s="570"/>
      <c r="AM115" s="570"/>
      <c r="AN115" s="570"/>
      <c r="AO115" s="570"/>
      <c r="AP115" s="570"/>
      <c r="AQ115" s="570"/>
      <c r="AR115" s="570"/>
      <c r="AS115" s="570"/>
      <c r="AT115" s="570"/>
      <c r="AU115" s="570"/>
      <c r="AV115" s="570"/>
      <c r="AW115" s="570"/>
      <c r="AX115" s="570"/>
      <c r="AY115" s="570"/>
      <c r="AZ115" s="570"/>
      <c r="BA115" s="570"/>
      <c r="BB115" s="570"/>
      <c r="BC115" s="570"/>
      <c r="BD115" s="570"/>
      <c r="BE115" s="570"/>
      <c r="BF115" s="570"/>
      <c r="BG115" s="570"/>
      <c r="BH115" s="570"/>
      <c r="BI115" s="570"/>
      <c r="BJ115" s="570"/>
      <c r="BK115" s="570"/>
      <c r="BL115" s="570"/>
      <c r="BM115" s="570"/>
      <c r="BN115" s="570"/>
      <c r="BO115" s="570"/>
      <c r="BP115" s="570"/>
      <c r="BQ115" s="570"/>
      <c r="BR115" s="570"/>
      <c r="BS115" s="570"/>
      <c r="BT115" s="570"/>
      <c r="BU115" s="570"/>
      <c r="BV115" s="570"/>
      <c r="BW115" s="570"/>
      <c r="BX115" s="570"/>
      <c r="BY115" s="570"/>
    </row>
    <row r="116" spans="9:77">
      <c r="I116" s="570"/>
      <c r="J116" s="570"/>
      <c r="K116" s="570"/>
      <c r="L116" s="570"/>
      <c r="M116" s="570"/>
      <c r="N116" s="570"/>
      <c r="O116" s="570"/>
      <c r="P116" s="570"/>
      <c r="Q116" s="570"/>
      <c r="R116" s="570"/>
      <c r="S116" s="570"/>
      <c r="T116" s="570"/>
      <c r="U116" s="570"/>
      <c r="V116" s="570"/>
      <c r="W116" s="570"/>
      <c r="X116" s="570"/>
      <c r="Y116" s="570"/>
      <c r="Z116" s="570"/>
      <c r="AA116" s="570"/>
      <c r="AB116" s="570"/>
      <c r="AC116" s="570"/>
      <c r="AD116" s="570"/>
      <c r="AE116" s="570"/>
      <c r="AF116" s="570"/>
      <c r="AG116" s="570"/>
      <c r="AH116" s="570"/>
      <c r="AI116" s="570"/>
      <c r="AJ116" s="570"/>
      <c r="AK116" s="570"/>
      <c r="AL116" s="570"/>
      <c r="AM116" s="570"/>
      <c r="AN116" s="570"/>
      <c r="AO116" s="570"/>
      <c r="AP116" s="570"/>
      <c r="AQ116" s="570"/>
      <c r="AR116" s="570"/>
      <c r="AS116" s="570"/>
      <c r="AT116" s="570"/>
      <c r="AU116" s="570"/>
      <c r="AV116" s="570"/>
      <c r="AW116" s="570"/>
      <c r="AX116" s="570"/>
      <c r="AY116" s="570"/>
      <c r="AZ116" s="570"/>
      <c r="BA116" s="570"/>
      <c r="BB116" s="570"/>
      <c r="BC116" s="570"/>
      <c r="BD116" s="570"/>
      <c r="BE116" s="570"/>
      <c r="BF116" s="570"/>
      <c r="BG116" s="570"/>
      <c r="BH116" s="570"/>
      <c r="BI116" s="570"/>
      <c r="BJ116" s="570"/>
      <c r="BK116" s="570"/>
      <c r="BL116" s="570"/>
      <c r="BM116" s="570"/>
      <c r="BN116" s="570"/>
      <c r="BO116" s="570"/>
      <c r="BP116" s="570"/>
      <c r="BQ116" s="570"/>
      <c r="BR116" s="570"/>
      <c r="BS116" s="570"/>
      <c r="BT116" s="570"/>
      <c r="BU116" s="570"/>
      <c r="BV116" s="570"/>
      <c r="BW116" s="570"/>
      <c r="BX116" s="570"/>
      <c r="BY116" s="570"/>
    </row>
    <row r="117" spans="9:77">
      <c r="I117" s="570"/>
      <c r="J117" s="570"/>
      <c r="K117" s="570"/>
      <c r="L117" s="570"/>
      <c r="M117" s="570"/>
      <c r="N117" s="570"/>
      <c r="O117" s="570"/>
      <c r="P117" s="570"/>
      <c r="Q117" s="570"/>
      <c r="R117" s="570"/>
      <c r="S117" s="570"/>
      <c r="T117" s="570"/>
      <c r="U117" s="570"/>
      <c r="V117" s="570"/>
      <c r="W117" s="570"/>
      <c r="X117" s="570"/>
      <c r="Y117" s="570"/>
      <c r="Z117" s="570"/>
      <c r="AA117" s="570"/>
      <c r="AB117" s="570"/>
      <c r="AC117" s="570"/>
      <c r="AD117" s="570"/>
      <c r="AE117" s="570"/>
      <c r="AF117" s="570"/>
      <c r="AG117" s="570"/>
      <c r="AH117" s="570"/>
      <c r="AI117" s="570"/>
      <c r="AJ117" s="570"/>
      <c r="AK117" s="570"/>
      <c r="AL117" s="570"/>
      <c r="AM117" s="570"/>
      <c r="AN117" s="570"/>
      <c r="AO117" s="570"/>
      <c r="AP117" s="570"/>
      <c r="AQ117" s="570"/>
      <c r="AR117" s="570"/>
      <c r="AS117" s="570"/>
      <c r="AT117" s="570"/>
      <c r="AU117" s="570"/>
      <c r="AV117" s="570"/>
      <c r="AW117" s="570"/>
      <c r="AX117" s="570"/>
      <c r="AY117" s="570"/>
      <c r="AZ117" s="570"/>
      <c r="BA117" s="570"/>
      <c r="BB117" s="570"/>
      <c r="BC117" s="570"/>
      <c r="BD117" s="570"/>
      <c r="BE117" s="570"/>
      <c r="BF117" s="570"/>
      <c r="BG117" s="570"/>
      <c r="BH117" s="570"/>
      <c r="BI117" s="570"/>
      <c r="BJ117" s="570"/>
      <c r="BK117" s="570"/>
      <c r="BL117" s="570"/>
      <c r="BM117" s="570"/>
      <c r="BN117" s="570"/>
      <c r="BO117" s="570"/>
      <c r="BP117" s="570"/>
      <c r="BQ117" s="570"/>
      <c r="BR117" s="570"/>
      <c r="BS117" s="570"/>
      <c r="BT117" s="570"/>
      <c r="BU117" s="570"/>
      <c r="BV117" s="570"/>
      <c r="BW117" s="570"/>
      <c r="BX117" s="570"/>
      <c r="BY117" s="570"/>
    </row>
    <row r="118" spans="9:77"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70"/>
      <c r="X118" s="570"/>
      <c r="Y118" s="570"/>
      <c r="Z118" s="570"/>
      <c r="AA118" s="570"/>
      <c r="AB118" s="570"/>
      <c r="AC118" s="570"/>
      <c r="AD118" s="570"/>
      <c r="AE118" s="570"/>
      <c r="AF118" s="570"/>
      <c r="AG118" s="570"/>
      <c r="AH118" s="570"/>
      <c r="AI118" s="570"/>
      <c r="AJ118" s="570"/>
      <c r="AK118" s="570"/>
      <c r="AL118" s="570"/>
      <c r="AM118" s="570"/>
      <c r="AN118" s="570"/>
      <c r="AO118" s="570"/>
      <c r="AP118" s="570"/>
      <c r="AQ118" s="570"/>
      <c r="AR118" s="570"/>
      <c r="AS118" s="570"/>
      <c r="AT118" s="570"/>
      <c r="AU118" s="570"/>
      <c r="AV118" s="570"/>
      <c r="AW118" s="570"/>
      <c r="AX118" s="570"/>
      <c r="AY118" s="570"/>
      <c r="AZ118" s="570"/>
      <c r="BA118" s="570"/>
      <c r="BB118" s="570"/>
      <c r="BC118" s="570"/>
      <c r="BD118" s="570"/>
      <c r="BE118" s="570"/>
      <c r="BF118" s="570"/>
      <c r="BG118" s="570"/>
      <c r="BH118" s="570"/>
      <c r="BI118" s="570"/>
      <c r="BJ118" s="570"/>
      <c r="BK118" s="570"/>
      <c r="BL118" s="570"/>
      <c r="BM118" s="570"/>
      <c r="BN118" s="570"/>
      <c r="BO118" s="570"/>
      <c r="BP118" s="570"/>
      <c r="BQ118" s="570"/>
      <c r="BR118" s="570"/>
      <c r="BS118" s="570"/>
      <c r="BT118" s="570"/>
      <c r="BU118" s="570"/>
      <c r="BV118" s="570"/>
      <c r="BW118" s="570"/>
      <c r="BX118" s="570"/>
      <c r="BY118" s="570"/>
    </row>
    <row r="119" spans="9:77">
      <c r="I119" s="570"/>
      <c r="J119" s="570"/>
      <c r="K119" s="570"/>
      <c r="L119" s="570"/>
      <c r="M119" s="570"/>
      <c r="N119" s="570"/>
      <c r="O119" s="570"/>
      <c r="P119" s="570"/>
      <c r="Q119" s="570"/>
      <c r="R119" s="570"/>
      <c r="S119" s="570"/>
      <c r="T119" s="570"/>
      <c r="U119" s="570"/>
      <c r="V119" s="570"/>
      <c r="W119" s="570"/>
      <c r="X119" s="570"/>
      <c r="Y119" s="570"/>
      <c r="Z119" s="570"/>
      <c r="AA119" s="570"/>
      <c r="AB119" s="570"/>
      <c r="AC119" s="570"/>
      <c r="AD119" s="570"/>
      <c r="AE119" s="570"/>
      <c r="AF119" s="570"/>
      <c r="AG119" s="570"/>
      <c r="AH119" s="570"/>
      <c r="AI119" s="570"/>
      <c r="AJ119" s="570"/>
      <c r="AK119" s="570"/>
      <c r="AL119" s="570"/>
      <c r="AM119" s="570"/>
      <c r="AN119" s="570"/>
      <c r="AO119" s="570"/>
      <c r="AP119" s="570"/>
      <c r="AQ119" s="570"/>
      <c r="AR119" s="570"/>
      <c r="AS119" s="570"/>
      <c r="AT119" s="570"/>
      <c r="AU119" s="570"/>
      <c r="AV119" s="570"/>
      <c r="AW119" s="570"/>
      <c r="AX119" s="570"/>
      <c r="AY119" s="570"/>
      <c r="AZ119" s="570"/>
      <c r="BA119" s="570"/>
      <c r="BB119" s="570"/>
      <c r="BC119" s="570"/>
      <c r="BD119" s="570"/>
      <c r="BE119" s="570"/>
      <c r="BF119" s="570"/>
      <c r="BG119" s="570"/>
      <c r="BH119" s="570"/>
      <c r="BI119" s="570"/>
      <c r="BJ119" s="570"/>
      <c r="BK119" s="570"/>
      <c r="BL119" s="570"/>
      <c r="BM119" s="570"/>
      <c r="BN119" s="570"/>
      <c r="BO119" s="570"/>
      <c r="BP119" s="570"/>
      <c r="BQ119" s="570"/>
      <c r="BR119" s="570"/>
      <c r="BS119" s="570"/>
      <c r="BT119" s="570"/>
      <c r="BU119" s="570"/>
      <c r="BV119" s="570"/>
      <c r="BW119" s="570"/>
      <c r="BX119" s="570"/>
      <c r="BY119" s="570"/>
    </row>
    <row r="120" spans="9:77"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570"/>
      <c r="AC120" s="570"/>
      <c r="AD120" s="570"/>
      <c r="AE120" s="570"/>
      <c r="AF120" s="570"/>
      <c r="AG120" s="570"/>
      <c r="AH120" s="570"/>
      <c r="AI120" s="570"/>
      <c r="AJ120" s="570"/>
      <c r="AK120" s="570"/>
      <c r="AL120" s="570"/>
      <c r="AM120" s="570"/>
      <c r="AN120" s="570"/>
      <c r="AO120" s="570"/>
      <c r="AP120" s="570"/>
      <c r="AQ120" s="570"/>
      <c r="AR120" s="570"/>
      <c r="AS120" s="570"/>
      <c r="AT120" s="570"/>
      <c r="AU120" s="570"/>
      <c r="AV120" s="570"/>
      <c r="AW120" s="570"/>
      <c r="AX120" s="570"/>
      <c r="AY120" s="570"/>
      <c r="AZ120" s="570"/>
      <c r="BA120" s="570"/>
      <c r="BB120" s="570"/>
      <c r="BC120" s="570"/>
      <c r="BD120" s="570"/>
      <c r="BE120" s="570"/>
      <c r="BF120" s="570"/>
      <c r="BG120" s="570"/>
      <c r="BH120" s="570"/>
      <c r="BI120" s="570"/>
      <c r="BJ120" s="570"/>
      <c r="BK120" s="570"/>
      <c r="BL120" s="570"/>
      <c r="BM120" s="570"/>
      <c r="BN120" s="570"/>
      <c r="BO120" s="570"/>
      <c r="BP120" s="570"/>
      <c r="BQ120" s="570"/>
      <c r="BR120" s="570"/>
      <c r="BS120" s="570"/>
      <c r="BT120" s="570"/>
      <c r="BU120" s="570"/>
      <c r="BV120" s="570"/>
      <c r="BW120" s="570"/>
      <c r="BX120" s="570"/>
      <c r="BY120" s="570"/>
    </row>
    <row r="121" spans="9:77">
      <c r="I121" s="570"/>
      <c r="J121" s="570"/>
      <c r="K121" s="570"/>
      <c r="L121" s="570"/>
      <c r="M121" s="570"/>
      <c r="N121" s="570"/>
      <c r="O121" s="570"/>
      <c r="P121" s="570"/>
      <c r="Q121" s="570"/>
      <c r="R121" s="570"/>
      <c r="S121" s="570"/>
      <c r="T121" s="570"/>
      <c r="U121" s="570"/>
      <c r="V121" s="570"/>
      <c r="W121" s="570"/>
      <c r="X121" s="570"/>
      <c r="Y121" s="570"/>
      <c r="Z121" s="570"/>
      <c r="AA121" s="570"/>
      <c r="AB121" s="570"/>
      <c r="AC121" s="570"/>
      <c r="AD121" s="570"/>
      <c r="AE121" s="570"/>
      <c r="AF121" s="570"/>
      <c r="AG121" s="570"/>
      <c r="AH121" s="570"/>
      <c r="AI121" s="570"/>
      <c r="AJ121" s="570"/>
      <c r="AK121" s="570"/>
      <c r="AL121" s="570"/>
      <c r="AM121" s="570"/>
      <c r="AN121" s="570"/>
      <c r="AO121" s="570"/>
      <c r="AP121" s="570"/>
      <c r="AQ121" s="570"/>
      <c r="AR121" s="570"/>
      <c r="AS121" s="570"/>
      <c r="AT121" s="570"/>
      <c r="AU121" s="570"/>
      <c r="AV121" s="570"/>
      <c r="AW121" s="570"/>
      <c r="AX121" s="570"/>
      <c r="AY121" s="570"/>
      <c r="AZ121" s="570"/>
      <c r="BA121" s="570"/>
      <c r="BB121" s="570"/>
      <c r="BC121" s="570"/>
      <c r="BD121" s="570"/>
      <c r="BE121" s="570"/>
      <c r="BF121" s="570"/>
      <c r="BG121" s="570"/>
      <c r="BH121" s="570"/>
      <c r="BI121" s="570"/>
      <c r="BJ121" s="570"/>
      <c r="BK121" s="570"/>
      <c r="BL121" s="570"/>
      <c r="BM121" s="570"/>
      <c r="BN121" s="570"/>
      <c r="BO121" s="570"/>
      <c r="BP121" s="570"/>
      <c r="BQ121" s="570"/>
      <c r="BR121" s="570"/>
      <c r="BS121" s="570"/>
      <c r="BT121" s="570"/>
      <c r="BU121" s="570"/>
      <c r="BV121" s="570"/>
      <c r="BW121" s="570"/>
      <c r="BX121" s="570"/>
      <c r="BY121" s="570"/>
    </row>
    <row r="122" spans="9:77">
      <c r="I122" s="570"/>
      <c r="J122" s="570"/>
      <c r="K122" s="570"/>
      <c r="L122" s="570"/>
      <c r="M122" s="570"/>
      <c r="N122" s="570"/>
      <c r="O122" s="570"/>
      <c r="P122" s="570"/>
      <c r="Q122" s="570"/>
      <c r="R122" s="570"/>
      <c r="S122" s="570"/>
      <c r="T122" s="570"/>
      <c r="U122" s="570"/>
      <c r="V122" s="570"/>
      <c r="W122" s="570"/>
      <c r="X122" s="570"/>
      <c r="Y122" s="570"/>
      <c r="Z122" s="570"/>
      <c r="AA122" s="570"/>
      <c r="AB122" s="570"/>
      <c r="AC122" s="570"/>
      <c r="AD122" s="570"/>
      <c r="AE122" s="570"/>
      <c r="AF122" s="570"/>
      <c r="AG122" s="570"/>
      <c r="AH122" s="570"/>
      <c r="AI122" s="570"/>
      <c r="AJ122" s="570"/>
      <c r="AK122" s="570"/>
      <c r="AL122" s="570"/>
      <c r="AM122" s="570"/>
      <c r="AN122" s="570"/>
      <c r="AO122" s="570"/>
      <c r="AP122" s="570"/>
      <c r="AQ122" s="570"/>
      <c r="AR122" s="570"/>
      <c r="AS122" s="570"/>
      <c r="AT122" s="570"/>
      <c r="AU122" s="570"/>
      <c r="AV122" s="570"/>
      <c r="AW122" s="570"/>
      <c r="AX122" s="570"/>
      <c r="AY122" s="570"/>
      <c r="AZ122" s="570"/>
      <c r="BA122" s="570"/>
      <c r="BB122" s="570"/>
      <c r="BC122" s="570"/>
      <c r="BD122" s="570"/>
      <c r="BE122" s="570"/>
      <c r="BF122" s="570"/>
      <c r="BG122" s="570"/>
      <c r="BH122" s="570"/>
      <c r="BI122" s="570"/>
      <c r="BJ122" s="570"/>
      <c r="BK122" s="570"/>
      <c r="BL122" s="570"/>
      <c r="BM122" s="570"/>
      <c r="BN122" s="570"/>
      <c r="BO122" s="570"/>
      <c r="BP122" s="570"/>
      <c r="BQ122" s="570"/>
      <c r="BR122" s="570"/>
      <c r="BS122" s="570"/>
      <c r="BT122" s="570"/>
      <c r="BU122" s="570"/>
      <c r="BV122" s="570"/>
      <c r="BW122" s="570"/>
      <c r="BX122" s="570"/>
      <c r="BY122" s="570"/>
    </row>
    <row r="123" spans="9:77">
      <c r="I123" s="570"/>
      <c r="J123" s="570"/>
      <c r="K123" s="570"/>
      <c r="L123" s="570"/>
      <c r="M123" s="570"/>
      <c r="N123" s="570"/>
      <c r="O123" s="570"/>
      <c r="P123" s="570"/>
      <c r="Q123" s="570"/>
      <c r="R123" s="570"/>
      <c r="S123" s="570"/>
      <c r="T123" s="570"/>
      <c r="U123" s="570"/>
      <c r="V123" s="570"/>
      <c r="W123" s="570"/>
      <c r="X123" s="570"/>
      <c r="Y123" s="570"/>
      <c r="Z123" s="570"/>
      <c r="AA123" s="570"/>
      <c r="AB123" s="570"/>
      <c r="AC123" s="570"/>
      <c r="AD123" s="570"/>
      <c r="AE123" s="570"/>
      <c r="AF123" s="570"/>
      <c r="AG123" s="570"/>
      <c r="AH123" s="570"/>
      <c r="AI123" s="570"/>
      <c r="AJ123" s="570"/>
      <c r="AK123" s="570"/>
      <c r="AL123" s="570"/>
      <c r="AM123" s="570"/>
      <c r="AN123" s="570"/>
      <c r="AO123" s="570"/>
      <c r="AP123" s="570"/>
      <c r="AQ123" s="570"/>
      <c r="AR123" s="570"/>
      <c r="AS123" s="570"/>
      <c r="AT123" s="570"/>
      <c r="AU123" s="570"/>
      <c r="AV123" s="570"/>
      <c r="AW123" s="570"/>
      <c r="AX123" s="570"/>
      <c r="AY123" s="570"/>
      <c r="AZ123" s="570"/>
      <c r="BA123" s="570"/>
      <c r="BB123" s="570"/>
      <c r="BC123" s="570"/>
      <c r="BD123" s="570"/>
      <c r="BE123" s="570"/>
      <c r="BF123" s="570"/>
      <c r="BG123" s="570"/>
      <c r="BH123" s="570"/>
      <c r="BI123" s="570"/>
      <c r="BJ123" s="570"/>
      <c r="BK123" s="570"/>
      <c r="BL123" s="570"/>
      <c r="BM123" s="570"/>
      <c r="BN123" s="570"/>
      <c r="BO123" s="570"/>
      <c r="BP123" s="570"/>
      <c r="BQ123" s="570"/>
      <c r="BR123" s="570"/>
      <c r="BS123" s="570"/>
      <c r="BT123" s="570"/>
      <c r="BU123" s="570"/>
      <c r="BV123" s="570"/>
      <c r="BW123" s="570"/>
      <c r="BX123" s="570"/>
      <c r="BY123" s="570"/>
    </row>
    <row r="124" spans="9:77">
      <c r="I124" s="570"/>
      <c r="J124" s="570"/>
      <c r="K124" s="570"/>
      <c r="L124" s="570"/>
      <c r="M124" s="570"/>
      <c r="N124" s="570"/>
      <c r="O124" s="570"/>
      <c r="P124" s="570"/>
      <c r="Q124" s="570"/>
      <c r="R124" s="570"/>
      <c r="S124" s="570"/>
      <c r="T124" s="570"/>
      <c r="U124" s="570"/>
      <c r="V124" s="570"/>
      <c r="W124" s="570"/>
      <c r="X124" s="570"/>
      <c r="Y124" s="570"/>
      <c r="Z124" s="570"/>
      <c r="AA124" s="570"/>
      <c r="AB124" s="570"/>
      <c r="AC124" s="570"/>
      <c r="AD124" s="570"/>
      <c r="AE124" s="570"/>
      <c r="AF124" s="570"/>
      <c r="AG124" s="570"/>
      <c r="AH124" s="570"/>
      <c r="AI124" s="570"/>
      <c r="AJ124" s="570"/>
      <c r="AK124" s="570"/>
      <c r="AL124" s="570"/>
      <c r="AM124" s="570"/>
      <c r="AN124" s="570"/>
      <c r="AO124" s="570"/>
      <c r="AP124" s="570"/>
      <c r="AQ124" s="570"/>
      <c r="AR124" s="570"/>
      <c r="AS124" s="570"/>
      <c r="AT124" s="570"/>
      <c r="AU124" s="570"/>
      <c r="AV124" s="570"/>
      <c r="AW124" s="570"/>
      <c r="AX124" s="570"/>
      <c r="AY124" s="570"/>
      <c r="AZ124" s="570"/>
      <c r="BA124" s="570"/>
      <c r="BB124" s="570"/>
      <c r="BC124" s="570"/>
      <c r="BD124" s="570"/>
      <c r="BE124" s="570"/>
      <c r="BF124" s="570"/>
      <c r="BG124" s="570"/>
      <c r="BH124" s="570"/>
      <c r="BI124" s="570"/>
      <c r="BJ124" s="570"/>
      <c r="BK124" s="570"/>
      <c r="BL124" s="570"/>
      <c r="BM124" s="570"/>
      <c r="BN124" s="570"/>
      <c r="BO124" s="570"/>
      <c r="BP124" s="570"/>
      <c r="BQ124" s="570"/>
      <c r="BR124" s="570"/>
      <c r="BS124" s="570"/>
      <c r="BT124" s="570"/>
      <c r="BU124" s="570"/>
      <c r="BV124" s="570"/>
      <c r="BW124" s="570"/>
      <c r="BX124" s="570"/>
      <c r="BY124" s="570"/>
    </row>
    <row r="125" spans="9:77">
      <c r="I125" s="570"/>
      <c r="J125" s="570"/>
      <c r="K125" s="570"/>
      <c r="L125" s="570"/>
      <c r="M125" s="570"/>
      <c r="N125" s="570"/>
      <c r="O125" s="570"/>
      <c r="P125" s="570"/>
      <c r="Q125" s="570"/>
      <c r="R125" s="570"/>
      <c r="S125" s="570"/>
      <c r="T125" s="570"/>
      <c r="U125" s="570"/>
      <c r="V125" s="570"/>
      <c r="W125" s="570"/>
      <c r="X125" s="570"/>
      <c r="Y125" s="570"/>
      <c r="Z125" s="570"/>
      <c r="AA125" s="570"/>
      <c r="AB125" s="570"/>
      <c r="AC125" s="570"/>
      <c r="AD125" s="570"/>
      <c r="AE125" s="570"/>
      <c r="AF125" s="570"/>
      <c r="AG125" s="570"/>
      <c r="AH125" s="570"/>
      <c r="AI125" s="570"/>
      <c r="AJ125" s="570"/>
      <c r="AK125" s="570"/>
      <c r="AL125" s="570"/>
      <c r="AM125" s="570"/>
      <c r="AN125" s="570"/>
      <c r="AO125" s="570"/>
      <c r="AP125" s="570"/>
      <c r="AQ125" s="570"/>
      <c r="AR125" s="570"/>
      <c r="AS125" s="570"/>
      <c r="AT125" s="570"/>
      <c r="AU125" s="570"/>
      <c r="AV125" s="570"/>
      <c r="AW125" s="570"/>
      <c r="AX125" s="570"/>
      <c r="AY125" s="570"/>
      <c r="AZ125" s="570"/>
      <c r="BA125" s="570"/>
      <c r="BB125" s="570"/>
      <c r="BC125" s="570"/>
      <c r="BD125" s="570"/>
      <c r="BE125" s="570"/>
      <c r="BF125" s="570"/>
      <c r="BG125" s="570"/>
      <c r="BH125" s="570"/>
      <c r="BI125" s="570"/>
      <c r="BJ125" s="570"/>
      <c r="BK125" s="570"/>
      <c r="BL125" s="570"/>
      <c r="BM125" s="570"/>
      <c r="BN125" s="570"/>
      <c r="BO125" s="570"/>
      <c r="BP125" s="570"/>
      <c r="BQ125" s="570"/>
      <c r="BR125" s="570"/>
      <c r="BS125" s="570"/>
      <c r="BT125" s="570"/>
      <c r="BU125" s="570"/>
      <c r="BV125" s="570"/>
      <c r="BW125" s="570"/>
      <c r="BX125" s="570"/>
      <c r="BY125" s="570"/>
    </row>
    <row r="126" spans="9:77">
      <c r="I126" s="570"/>
      <c r="J126" s="570"/>
      <c r="K126" s="570"/>
      <c r="L126" s="570"/>
      <c r="M126" s="570"/>
      <c r="N126" s="570"/>
      <c r="O126" s="570"/>
      <c r="P126" s="570"/>
      <c r="Q126" s="570"/>
      <c r="R126" s="570"/>
      <c r="S126" s="570"/>
      <c r="T126" s="570"/>
      <c r="U126" s="570"/>
      <c r="V126" s="570"/>
      <c r="W126" s="570"/>
      <c r="X126" s="570"/>
      <c r="Y126" s="570"/>
      <c r="Z126" s="570"/>
      <c r="AA126" s="570"/>
      <c r="AB126" s="570"/>
      <c r="AC126" s="570"/>
      <c r="AD126" s="570"/>
      <c r="AE126" s="570"/>
      <c r="AF126" s="570"/>
      <c r="AG126" s="570"/>
      <c r="AH126" s="570"/>
      <c r="AI126" s="570"/>
      <c r="AJ126" s="570"/>
      <c r="AK126" s="570"/>
      <c r="AL126" s="570"/>
      <c r="AM126" s="570"/>
      <c r="AN126" s="570"/>
      <c r="AO126" s="570"/>
      <c r="AP126" s="570"/>
      <c r="AQ126" s="570"/>
      <c r="AR126" s="570"/>
      <c r="AS126" s="570"/>
      <c r="AT126" s="570"/>
      <c r="AU126" s="570"/>
      <c r="AV126" s="570"/>
      <c r="AW126" s="570"/>
      <c r="AX126" s="570"/>
      <c r="AY126" s="570"/>
      <c r="AZ126" s="570"/>
      <c r="BA126" s="570"/>
      <c r="BB126" s="570"/>
      <c r="BC126" s="570"/>
      <c r="BD126" s="570"/>
      <c r="BE126" s="570"/>
      <c r="BF126" s="570"/>
      <c r="BG126" s="570"/>
      <c r="BH126" s="570"/>
      <c r="BI126" s="570"/>
      <c r="BJ126" s="570"/>
      <c r="BK126" s="570"/>
      <c r="BL126" s="570"/>
      <c r="BM126" s="570"/>
      <c r="BN126" s="570"/>
      <c r="BO126" s="570"/>
      <c r="BP126" s="570"/>
      <c r="BQ126" s="570"/>
      <c r="BR126" s="570"/>
      <c r="BS126" s="570"/>
      <c r="BT126" s="570"/>
      <c r="BU126" s="570"/>
      <c r="BV126" s="570"/>
      <c r="BW126" s="570"/>
      <c r="BX126" s="570"/>
      <c r="BY126" s="570"/>
    </row>
    <row r="127" spans="9:77">
      <c r="I127" s="570"/>
      <c r="J127" s="570"/>
      <c r="K127" s="570"/>
      <c r="L127" s="570"/>
      <c r="M127" s="570"/>
      <c r="N127" s="570"/>
      <c r="O127" s="570"/>
      <c r="P127" s="570"/>
      <c r="Q127" s="570"/>
      <c r="R127" s="570"/>
      <c r="S127" s="570"/>
      <c r="T127" s="570"/>
      <c r="U127" s="570"/>
      <c r="V127" s="570"/>
      <c r="W127" s="570"/>
      <c r="X127" s="570"/>
      <c r="Y127" s="570"/>
      <c r="Z127" s="570"/>
      <c r="AA127" s="570"/>
      <c r="AB127" s="570"/>
      <c r="AC127" s="570"/>
      <c r="AD127" s="570"/>
      <c r="AE127" s="570"/>
      <c r="AF127" s="570"/>
      <c r="AG127" s="570"/>
      <c r="AH127" s="570"/>
      <c r="AI127" s="570"/>
      <c r="AJ127" s="570"/>
      <c r="AK127" s="570"/>
      <c r="AL127" s="570"/>
      <c r="AM127" s="570"/>
      <c r="AN127" s="570"/>
      <c r="AO127" s="570"/>
      <c r="AP127" s="570"/>
      <c r="AQ127" s="570"/>
      <c r="AR127" s="570"/>
      <c r="AS127" s="570"/>
      <c r="AT127" s="570"/>
      <c r="AU127" s="570"/>
      <c r="AV127" s="570"/>
      <c r="AW127" s="570"/>
      <c r="AX127" s="570"/>
      <c r="AY127" s="570"/>
      <c r="AZ127" s="570"/>
      <c r="BA127" s="570"/>
      <c r="BB127" s="570"/>
      <c r="BC127" s="570"/>
      <c r="BD127" s="570"/>
      <c r="BE127" s="570"/>
      <c r="BF127" s="570"/>
      <c r="BG127" s="570"/>
      <c r="BH127" s="570"/>
      <c r="BI127" s="570"/>
      <c r="BJ127" s="570"/>
      <c r="BK127" s="570"/>
      <c r="BL127" s="570"/>
      <c r="BM127" s="570"/>
      <c r="BN127" s="570"/>
      <c r="BO127" s="570"/>
      <c r="BP127" s="570"/>
      <c r="BQ127" s="570"/>
      <c r="BR127" s="570"/>
      <c r="BS127" s="570"/>
      <c r="BT127" s="570"/>
      <c r="BU127" s="570"/>
      <c r="BV127" s="570"/>
      <c r="BW127" s="570"/>
      <c r="BX127" s="570"/>
      <c r="BY127" s="570"/>
    </row>
    <row r="128" spans="9:77">
      <c r="I128" s="570"/>
      <c r="J128" s="570"/>
      <c r="K128" s="570"/>
      <c r="L128" s="570"/>
      <c r="M128" s="570"/>
      <c r="N128" s="570"/>
      <c r="O128" s="570"/>
      <c r="P128" s="570"/>
      <c r="Q128" s="570"/>
      <c r="R128" s="570"/>
      <c r="S128" s="570"/>
      <c r="T128" s="570"/>
      <c r="U128" s="570"/>
      <c r="V128" s="570"/>
      <c r="W128" s="570"/>
      <c r="X128" s="570"/>
      <c r="Y128" s="570"/>
      <c r="Z128" s="570"/>
      <c r="AA128" s="570"/>
      <c r="AB128" s="570"/>
      <c r="AC128" s="570"/>
      <c r="AD128" s="570"/>
      <c r="AE128" s="570"/>
      <c r="AF128" s="570"/>
      <c r="AG128" s="570"/>
      <c r="AH128" s="570"/>
      <c r="AI128" s="570"/>
      <c r="AJ128" s="570"/>
      <c r="AK128" s="570"/>
      <c r="AL128" s="570"/>
      <c r="AM128" s="570"/>
      <c r="AN128" s="570"/>
      <c r="AO128" s="570"/>
      <c r="AP128" s="570"/>
      <c r="AQ128" s="570"/>
      <c r="AR128" s="570"/>
      <c r="AS128" s="570"/>
      <c r="AT128" s="570"/>
      <c r="AU128" s="570"/>
      <c r="AV128" s="570"/>
      <c r="AW128" s="570"/>
      <c r="AX128" s="570"/>
      <c r="AY128" s="570"/>
      <c r="AZ128" s="570"/>
      <c r="BA128" s="570"/>
      <c r="BB128" s="570"/>
      <c r="BC128" s="570"/>
      <c r="BD128" s="570"/>
      <c r="BE128" s="570"/>
      <c r="BF128" s="570"/>
      <c r="BG128" s="570"/>
      <c r="BH128" s="570"/>
      <c r="BI128" s="570"/>
      <c r="BJ128" s="570"/>
      <c r="BK128" s="570"/>
      <c r="BL128" s="570"/>
      <c r="BM128" s="570"/>
      <c r="BN128" s="570"/>
      <c r="BO128" s="570"/>
      <c r="BP128" s="570"/>
      <c r="BQ128" s="570"/>
      <c r="BR128" s="570"/>
      <c r="BS128" s="570"/>
      <c r="BT128" s="570"/>
      <c r="BU128" s="570"/>
      <c r="BV128" s="570"/>
      <c r="BW128" s="570"/>
      <c r="BX128" s="570"/>
      <c r="BY128" s="570"/>
    </row>
    <row r="129" spans="9:77">
      <c r="I129" s="570"/>
      <c r="J129" s="570"/>
      <c r="K129" s="570"/>
      <c r="L129" s="570"/>
      <c r="M129" s="570"/>
      <c r="N129" s="570"/>
      <c r="O129" s="570"/>
      <c r="P129" s="570"/>
      <c r="Q129" s="570"/>
      <c r="R129" s="570"/>
      <c r="S129" s="570"/>
      <c r="T129" s="570"/>
      <c r="U129" s="570"/>
      <c r="V129" s="570"/>
      <c r="W129" s="570"/>
      <c r="X129" s="570"/>
      <c r="Y129" s="570"/>
      <c r="Z129" s="570"/>
      <c r="AA129" s="570"/>
      <c r="AB129" s="570"/>
      <c r="AC129" s="570"/>
      <c r="AD129" s="570"/>
      <c r="AE129" s="570"/>
      <c r="AF129" s="570"/>
      <c r="AG129" s="570"/>
      <c r="AH129" s="570"/>
      <c r="AI129" s="570"/>
      <c r="AJ129" s="570"/>
      <c r="AK129" s="570"/>
      <c r="AL129" s="570"/>
      <c r="AM129" s="570"/>
      <c r="AN129" s="570"/>
      <c r="AO129" s="570"/>
      <c r="AP129" s="570"/>
      <c r="AQ129" s="570"/>
      <c r="AR129" s="570"/>
      <c r="AS129" s="570"/>
      <c r="AT129" s="570"/>
      <c r="AU129" s="570"/>
      <c r="AV129" s="570"/>
      <c r="AW129" s="570"/>
      <c r="AX129" s="570"/>
      <c r="AY129" s="570"/>
      <c r="AZ129" s="570"/>
      <c r="BA129" s="570"/>
      <c r="BB129" s="570"/>
      <c r="BC129" s="570"/>
      <c r="BD129" s="570"/>
      <c r="BE129" s="570"/>
      <c r="BF129" s="570"/>
      <c r="BG129" s="570"/>
      <c r="BH129" s="570"/>
      <c r="BI129" s="570"/>
      <c r="BJ129" s="570"/>
      <c r="BK129" s="570"/>
      <c r="BL129" s="570"/>
      <c r="BM129" s="570"/>
      <c r="BN129" s="570"/>
      <c r="BO129" s="570"/>
      <c r="BP129" s="570"/>
      <c r="BQ129" s="570"/>
      <c r="BR129" s="570"/>
      <c r="BS129" s="570"/>
      <c r="BT129" s="570"/>
      <c r="BU129" s="570"/>
      <c r="BV129" s="570"/>
      <c r="BW129" s="570"/>
      <c r="BX129" s="570"/>
      <c r="BY129" s="570"/>
    </row>
    <row r="130" spans="9:77">
      <c r="I130" s="570"/>
      <c r="J130" s="570"/>
      <c r="K130" s="570"/>
      <c r="L130" s="570"/>
      <c r="M130" s="570"/>
      <c r="N130" s="570"/>
      <c r="O130" s="570"/>
      <c r="P130" s="570"/>
      <c r="Q130" s="570"/>
      <c r="R130" s="570"/>
      <c r="S130" s="570"/>
      <c r="T130" s="570"/>
      <c r="U130" s="570"/>
      <c r="V130" s="570"/>
      <c r="W130" s="570"/>
      <c r="X130" s="570"/>
      <c r="Y130" s="570"/>
      <c r="Z130" s="570"/>
      <c r="AA130" s="570"/>
      <c r="AB130" s="570"/>
      <c r="AC130" s="570"/>
      <c r="AD130" s="570"/>
      <c r="AE130" s="570"/>
      <c r="AF130" s="570"/>
      <c r="AG130" s="570"/>
      <c r="AH130" s="570"/>
      <c r="AI130" s="570"/>
      <c r="AJ130" s="570"/>
      <c r="AK130" s="570"/>
      <c r="AL130" s="570"/>
      <c r="AM130" s="570"/>
      <c r="AN130" s="570"/>
      <c r="AO130" s="570"/>
      <c r="AP130" s="570"/>
      <c r="AQ130" s="570"/>
      <c r="AR130" s="570"/>
      <c r="AS130" s="570"/>
      <c r="AT130" s="570"/>
      <c r="AU130" s="570"/>
      <c r="AV130" s="570"/>
      <c r="AW130" s="570"/>
      <c r="AX130" s="570"/>
      <c r="AY130" s="570"/>
      <c r="AZ130" s="570"/>
      <c r="BA130" s="570"/>
      <c r="BB130" s="570"/>
      <c r="BC130" s="570"/>
      <c r="BD130" s="570"/>
      <c r="BE130" s="570"/>
      <c r="BF130" s="570"/>
      <c r="BG130" s="570"/>
      <c r="BH130" s="570"/>
      <c r="BI130" s="570"/>
      <c r="BJ130" s="570"/>
      <c r="BK130" s="570"/>
      <c r="BL130" s="570"/>
      <c r="BM130" s="570"/>
      <c r="BN130" s="570"/>
      <c r="BO130" s="570"/>
      <c r="BP130" s="570"/>
      <c r="BQ130" s="570"/>
      <c r="BR130" s="570"/>
      <c r="BS130" s="570"/>
      <c r="BT130" s="570"/>
      <c r="BU130" s="570"/>
      <c r="BV130" s="570"/>
      <c r="BW130" s="570"/>
      <c r="BX130" s="570"/>
      <c r="BY130" s="570"/>
    </row>
    <row r="131" spans="9:77">
      <c r="I131" s="570"/>
      <c r="J131" s="570"/>
      <c r="K131" s="570"/>
      <c r="L131" s="570"/>
      <c r="M131" s="570"/>
      <c r="N131" s="570"/>
      <c r="O131" s="570"/>
      <c r="P131" s="570"/>
      <c r="Q131" s="570"/>
      <c r="R131" s="570"/>
      <c r="S131" s="570"/>
      <c r="T131" s="570"/>
      <c r="U131" s="570"/>
      <c r="V131" s="570"/>
      <c r="W131" s="570"/>
      <c r="X131" s="570"/>
      <c r="Y131" s="570"/>
      <c r="Z131" s="570"/>
      <c r="AA131" s="570"/>
      <c r="AB131" s="570"/>
      <c r="AC131" s="570"/>
      <c r="AD131" s="570"/>
      <c r="AE131" s="570"/>
      <c r="AF131" s="570"/>
      <c r="AG131" s="570"/>
      <c r="AH131" s="570"/>
      <c r="AI131" s="570"/>
      <c r="AJ131" s="570"/>
      <c r="AK131" s="570"/>
      <c r="AL131" s="570"/>
      <c r="AM131" s="570"/>
      <c r="AN131" s="570"/>
      <c r="AO131" s="570"/>
      <c r="AP131" s="570"/>
      <c r="AQ131" s="570"/>
      <c r="AR131" s="570"/>
      <c r="AS131" s="570"/>
      <c r="AT131" s="570"/>
      <c r="AU131" s="570"/>
      <c r="AV131" s="570"/>
      <c r="AW131" s="570"/>
      <c r="AX131" s="570"/>
      <c r="AY131" s="570"/>
      <c r="AZ131" s="570"/>
      <c r="BA131" s="570"/>
      <c r="BB131" s="570"/>
      <c r="BC131" s="570"/>
      <c r="BD131" s="570"/>
      <c r="BE131" s="570"/>
      <c r="BF131" s="570"/>
      <c r="BG131" s="570"/>
      <c r="BH131" s="570"/>
      <c r="BI131" s="570"/>
      <c r="BJ131" s="570"/>
      <c r="BK131" s="570"/>
      <c r="BL131" s="570"/>
      <c r="BM131" s="570"/>
      <c r="BN131" s="570"/>
      <c r="BO131" s="570"/>
      <c r="BP131" s="570"/>
      <c r="BQ131" s="570"/>
      <c r="BR131" s="570"/>
      <c r="BS131" s="570"/>
      <c r="BT131" s="570"/>
      <c r="BU131" s="570"/>
      <c r="BV131" s="570"/>
      <c r="BW131" s="570"/>
      <c r="BX131" s="570"/>
      <c r="BY131" s="570"/>
    </row>
    <row r="132" spans="9:77">
      <c r="K132" s="570"/>
      <c r="L132" s="570"/>
      <c r="M132" s="570"/>
      <c r="N132" s="570"/>
      <c r="O132" s="570"/>
      <c r="P132" s="570"/>
      <c r="Q132" s="570"/>
      <c r="R132" s="570"/>
      <c r="S132" s="570"/>
      <c r="T132" s="570"/>
      <c r="U132" s="570"/>
      <c r="V132" s="570"/>
      <c r="W132" s="570"/>
      <c r="X132" s="570"/>
      <c r="Y132" s="570"/>
      <c r="Z132" s="570"/>
      <c r="AA132" s="570"/>
      <c r="AB132" s="570"/>
      <c r="AC132" s="570"/>
      <c r="AD132" s="570"/>
      <c r="AE132" s="570"/>
      <c r="AF132" s="570"/>
      <c r="AG132" s="570"/>
      <c r="AH132" s="570"/>
      <c r="AI132" s="570"/>
      <c r="AJ132" s="570"/>
      <c r="AK132" s="570"/>
      <c r="AL132" s="570"/>
      <c r="AM132" s="570"/>
      <c r="AN132" s="570"/>
      <c r="AO132" s="570"/>
      <c r="AP132" s="570"/>
      <c r="AQ132" s="570"/>
      <c r="AR132" s="570"/>
      <c r="AS132" s="570"/>
      <c r="AT132" s="570"/>
      <c r="AU132" s="570"/>
      <c r="AV132" s="570"/>
      <c r="AW132" s="570"/>
      <c r="AX132" s="570"/>
      <c r="AY132" s="570"/>
      <c r="AZ132" s="570"/>
      <c r="BA132" s="570"/>
      <c r="BB132" s="570"/>
      <c r="BC132" s="570"/>
      <c r="BD132" s="570"/>
      <c r="BE132" s="570"/>
      <c r="BF132" s="570"/>
      <c r="BG132" s="570"/>
      <c r="BH132" s="570"/>
      <c r="BI132" s="570"/>
      <c r="BJ132" s="570"/>
      <c r="BK132" s="570"/>
      <c r="BL132" s="570"/>
      <c r="BM132" s="570"/>
      <c r="BN132" s="570"/>
      <c r="BO132" s="570"/>
      <c r="BP132" s="570"/>
      <c r="BQ132" s="570"/>
      <c r="BR132" s="570"/>
      <c r="BS132" s="570"/>
      <c r="BT132" s="570"/>
      <c r="BU132" s="570"/>
      <c r="BV132" s="570"/>
      <c r="BW132" s="570"/>
      <c r="BX132" s="570"/>
      <c r="BY132" s="570"/>
    </row>
    <row r="133" spans="9:77">
      <c r="K133" s="570"/>
      <c r="L133" s="570"/>
      <c r="M133" s="570"/>
      <c r="N133" s="570"/>
      <c r="O133" s="570"/>
      <c r="P133" s="570"/>
      <c r="Q133" s="570"/>
      <c r="R133" s="570"/>
      <c r="S133" s="570"/>
      <c r="T133" s="570"/>
      <c r="U133" s="570"/>
      <c r="V133" s="570"/>
      <c r="W133" s="570"/>
      <c r="X133" s="570"/>
      <c r="Y133" s="570"/>
      <c r="Z133" s="570"/>
      <c r="AA133" s="570"/>
      <c r="AB133" s="570"/>
      <c r="AC133" s="570"/>
      <c r="AD133" s="570"/>
      <c r="AE133" s="570"/>
      <c r="AF133" s="570"/>
      <c r="AG133" s="570"/>
      <c r="AH133" s="570"/>
      <c r="AI133" s="570"/>
      <c r="AJ133" s="570"/>
      <c r="AK133" s="570"/>
      <c r="AL133" s="570"/>
      <c r="AM133" s="570"/>
      <c r="AN133" s="570"/>
      <c r="AO133" s="570"/>
      <c r="AP133" s="570"/>
      <c r="AQ133" s="570"/>
      <c r="AR133" s="570"/>
      <c r="AS133" s="570"/>
      <c r="AT133" s="570"/>
      <c r="AU133" s="570"/>
      <c r="AV133" s="570"/>
      <c r="AW133" s="570"/>
      <c r="AX133" s="570"/>
      <c r="AY133" s="570"/>
      <c r="AZ133" s="570"/>
      <c r="BA133" s="570"/>
      <c r="BB133" s="570"/>
      <c r="BC133" s="570"/>
      <c r="BD133" s="570"/>
      <c r="BE133" s="570"/>
      <c r="BF133" s="570"/>
      <c r="BG133" s="570"/>
      <c r="BH133" s="570"/>
      <c r="BI133" s="570"/>
      <c r="BJ133" s="570"/>
      <c r="BK133" s="570"/>
      <c r="BL133" s="570"/>
      <c r="BM133" s="570"/>
      <c r="BN133" s="570"/>
      <c r="BO133" s="570"/>
      <c r="BP133" s="570"/>
      <c r="BQ133" s="570"/>
      <c r="BR133" s="570"/>
      <c r="BS133" s="570"/>
      <c r="BT133" s="570"/>
      <c r="BU133" s="570"/>
      <c r="BV133" s="570"/>
      <c r="BW133" s="570"/>
      <c r="BX133" s="570"/>
      <c r="BY133" s="570"/>
    </row>
    <row r="134" spans="9:77">
      <c r="K134" s="570"/>
      <c r="L134" s="570"/>
      <c r="M134" s="570"/>
      <c r="N134" s="570"/>
      <c r="O134" s="570"/>
      <c r="P134" s="570"/>
      <c r="Q134" s="570"/>
      <c r="R134" s="570"/>
      <c r="S134" s="570"/>
      <c r="T134" s="570"/>
      <c r="U134" s="570"/>
      <c r="V134" s="570"/>
      <c r="W134" s="570"/>
      <c r="X134" s="570"/>
      <c r="Y134" s="570"/>
      <c r="Z134" s="570"/>
      <c r="AA134" s="570"/>
      <c r="AB134" s="570"/>
      <c r="AC134" s="570"/>
      <c r="AD134" s="570"/>
      <c r="AE134" s="570"/>
      <c r="AF134" s="570"/>
      <c r="AG134" s="570"/>
      <c r="AH134" s="570"/>
      <c r="AI134" s="570"/>
      <c r="AJ134" s="570"/>
      <c r="AK134" s="570"/>
      <c r="AL134" s="570"/>
      <c r="AM134" s="570"/>
      <c r="AN134" s="570"/>
      <c r="AO134" s="570"/>
      <c r="AP134" s="570"/>
      <c r="AQ134" s="570"/>
      <c r="AR134" s="570"/>
      <c r="AS134" s="570"/>
      <c r="AT134" s="570"/>
      <c r="AU134" s="570"/>
      <c r="AV134" s="570"/>
      <c r="AW134" s="570"/>
      <c r="AX134" s="570"/>
      <c r="AY134" s="570"/>
      <c r="AZ134" s="570"/>
      <c r="BA134" s="570"/>
      <c r="BB134" s="570"/>
      <c r="BC134" s="570"/>
      <c r="BD134" s="570"/>
      <c r="BE134" s="570"/>
      <c r="BF134" s="570"/>
      <c r="BG134" s="570"/>
      <c r="BH134" s="570"/>
      <c r="BI134" s="570"/>
      <c r="BJ134" s="570"/>
      <c r="BK134" s="570"/>
      <c r="BL134" s="570"/>
      <c r="BM134" s="570"/>
      <c r="BN134" s="570"/>
      <c r="BO134" s="570"/>
      <c r="BP134" s="570"/>
      <c r="BQ134" s="570"/>
      <c r="BR134" s="570"/>
      <c r="BS134" s="570"/>
      <c r="BT134" s="570"/>
      <c r="BU134" s="570"/>
      <c r="BV134" s="570"/>
      <c r="BW134" s="570"/>
      <c r="BX134" s="570"/>
      <c r="BY134" s="570"/>
    </row>
    <row r="135" spans="9:77">
      <c r="K135" s="570"/>
      <c r="L135" s="570"/>
      <c r="M135" s="570"/>
      <c r="N135" s="570"/>
      <c r="O135" s="570"/>
      <c r="P135" s="570"/>
      <c r="Q135" s="570"/>
      <c r="R135" s="570"/>
      <c r="S135" s="570"/>
      <c r="T135" s="570"/>
      <c r="U135" s="570"/>
      <c r="V135" s="570"/>
      <c r="W135" s="570"/>
      <c r="X135" s="570"/>
      <c r="Y135" s="570"/>
      <c r="Z135" s="570"/>
      <c r="AA135" s="570"/>
      <c r="AB135" s="570"/>
      <c r="AC135" s="570"/>
      <c r="AD135" s="570"/>
      <c r="AE135" s="570"/>
      <c r="AF135" s="570"/>
      <c r="AG135" s="570"/>
      <c r="AH135" s="570"/>
      <c r="AI135" s="570"/>
      <c r="AJ135" s="570"/>
      <c r="AK135" s="570"/>
      <c r="AL135" s="570"/>
      <c r="AM135" s="570"/>
      <c r="AN135" s="570"/>
      <c r="AO135" s="570"/>
      <c r="AP135" s="570"/>
      <c r="AQ135" s="570"/>
      <c r="AR135" s="570"/>
      <c r="AS135" s="570"/>
      <c r="AT135" s="570"/>
      <c r="AU135" s="570"/>
      <c r="AV135" s="570"/>
      <c r="AW135" s="570"/>
      <c r="AX135" s="570"/>
      <c r="AY135" s="570"/>
      <c r="AZ135" s="570"/>
      <c r="BA135" s="570"/>
      <c r="BB135" s="570"/>
      <c r="BC135" s="570"/>
      <c r="BD135" s="570"/>
      <c r="BE135" s="570"/>
      <c r="BF135" s="570"/>
      <c r="BG135" s="570"/>
      <c r="BH135" s="570"/>
      <c r="BI135" s="570"/>
      <c r="BJ135" s="570"/>
      <c r="BK135" s="570"/>
      <c r="BL135" s="570"/>
      <c r="BM135" s="570"/>
      <c r="BN135" s="570"/>
      <c r="BO135" s="570"/>
      <c r="BP135" s="570"/>
      <c r="BQ135" s="570"/>
      <c r="BR135" s="570"/>
      <c r="BS135" s="570"/>
      <c r="BT135" s="570"/>
      <c r="BU135" s="570"/>
      <c r="BV135" s="570"/>
      <c r="BW135" s="570"/>
      <c r="BX135" s="570"/>
      <c r="BY135" s="570"/>
    </row>
    <row r="136" spans="9:77">
      <c r="K136" s="570"/>
      <c r="L136" s="570"/>
      <c r="M136" s="570"/>
      <c r="N136" s="570"/>
      <c r="O136" s="570"/>
      <c r="P136" s="570"/>
      <c r="Q136" s="570"/>
      <c r="R136" s="570"/>
      <c r="S136" s="570"/>
      <c r="T136" s="570"/>
      <c r="U136" s="570"/>
      <c r="V136" s="570"/>
      <c r="W136" s="570"/>
      <c r="X136" s="570"/>
      <c r="Y136" s="570"/>
      <c r="Z136" s="570"/>
      <c r="AA136" s="570"/>
      <c r="AB136" s="570"/>
      <c r="AC136" s="570"/>
      <c r="AD136" s="570"/>
      <c r="AE136" s="570"/>
      <c r="AF136" s="570"/>
      <c r="AG136" s="570"/>
      <c r="AH136" s="570"/>
      <c r="AI136" s="570"/>
      <c r="AJ136" s="570"/>
      <c r="AK136" s="570"/>
      <c r="AL136" s="570"/>
      <c r="AM136" s="570"/>
      <c r="AN136" s="570"/>
      <c r="AO136" s="570"/>
      <c r="AP136" s="570"/>
      <c r="AQ136" s="570"/>
      <c r="AR136" s="570"/>
      <c r="AS136" s="570"/>
      <c r="AT136" s="570"/>
      <c r="AU136" s="570"/>
      <c r="AV136" s="570"/>
      <c r="AW136" s="570"/>
      <c r="AX136" s="570"/>
      <c r="AY136" s="570"/>
      <c r="AZ136" s="570"/>
      <c r="BA136" s="570"/>
      <c r="BB136" s="570"/>
      <c r="BC136" s="570"/>
      <c r="BD136" s="570"/>
      <c r="BE136" s="570"/>
      <c r="BF136" s="570"/>
      <c r="BG136" s="570"/>
      <c r="BH136" s="570"/>
      <c r="BI136" s="570"/>
      <c r="BJ136" s="570"/>
      <c r="BK136" s="570"/>
      <c r="BL136" s="570"/>
      <c r="BM136" s="570"/>
      <c r="BN136" s="570"/>
      <c r="BO136" s="570"/>
      <c r="BP136" s="570"/>
      <c r="BQ136" s="570"/>
      <c r="BR136" s="570"/>
      <c r="BS136" s="570"/>
      <c r="BT136" s="570"/>
      <c r="BU136" s="570"/>
      <c r="BV136" s="570"/>
      <c r="BW136" s="570"/>
      <c r="BX136" s="570"/>
      <c r="BY136" s="570"/>
    </row>
    <row r="137" spans="9:77">
      <c r="K137" s="570"/>
      <c r="L137" s="570"/>
      <c r="M137" s="570"/>
      <c r="N137" s="570"/>
      <c r="O137" s="570"/>
      <c r="P137" s="570"/>
      <c r="Q137" s="570"/>
      <c r="R137" s="570"/>
      <c r="S137" s="570"/>
      <c r="T137" s="570"/>
      <c r="U137" s="570"/>
      <c r="V137" s="570"/>
      <c r="W137" s="570"/>
      <c r="X137" s="570"/>
      <c r="Y137" s="570"/>
      <c r="Z137" s="570"/>
      <c r="AA137" s="570"/>
      <c r="AB137" s="570"/>
      <c r="AC137" s="570"/>
      <c r="AD137" s="570"/>
      <c r="AE137" s="570"/>
      <c r="AF137" s="570"/>
      <c r="AG137" s="570"/>
      <c r="AH137" s="570"/>
      <c r="AI137" s="570"/>
      <c r="AJ137" s="570"/>
      <c r="AK137" s="570"/>
      <c r="AL137" s="570"/>
      <c r="AM137" s="570"/>
      <c r="AN137" s="570"/>
      <c r="AO137" s="570"/>
      <c r="AP137" s="570"/>
      <c r="AQ137" s="570"/>
      <c r="AR137" s="570"/>
      <c r="AS137" s="570"/>
      <c r="AT137" s="570"/>
      <c r="AU137" s="570"/>
      <c r="AV137" s="570"/>
      <c r="AW137" s="570"/>
      <c r="AX137" s="570"/>
      <c r="AY137" s="570"/>
      <c r="AZ137" s="570"/>
      <c r="BA137" s="570"/>
      <c r="BB137" s="570"/>
      <c r="BC137" s="570"/>
      <c r="BD137" s="570"/>
      <c r="BE137" s="570"/>
      <c r="BF137" s="570"/>
      <c r="BG137" s="570"/>
      <c r="BH137" s="570"/>
      <c r="BI137" s="570"/>
      <c r="BJ137" s="570"/>
      <c r="BK137" s="570"/>
      <c r="BL137" s="570"/>
      <c r="BM137" s="570"/>
      <c r="BN137" s="570"/>
      <c r="BO137" s="570"/>
      <c r="BP137" s="570"/>
      <c r="BQ137" s="570"/>
      <c r="BR137" s="570"/>
      <c r="BS137" s="570"/>
      <c r="BT137" s="570"/>
      <c r="BU137" s="570"/>
      <c r="BV137" s="570"/>
      <c r="BW137" s="570"/>
      <c r="BX137" s="570"/>
      <c r="BY137" s="570"/>
    </row>
    <row r="138" spans="9:77">
      <c r="K138" s="570"/>
      <c r="L138" s="570"/>
      <c r="M138" s="570"/>
      <c r="N138" s="570"/>
      <c r="O138" s="570"/>
      <c r="P138" s="570"/>
      <c r="Q138" s="570"/>
      <c r="R138" s="570"/>
      <c r="S138" s="570"/>
      <c r="T138" s="570"/>
      <c r="U138" s="570"/>
      <c r="V138" s="570"/>
      <c r="W138" s="570"/>
      <c r="X138" s="570"/>
      <c r="Y138" s="570"/>
      <c r="Z138" s="570"/>
      <c r="AA138" s="570"/>
      <c r="AB138" s="570"/>
      <c r="AC138" s="570"/>
      <c r="AD138" s="570"/>
      <c r="AE138" s="570"/>
      <c r="AF138" s="570"/>
      <c r="AG138" s="570"/>
      <c r="AH138" s="570"/>
      <c r="AI138" s="570"/>
      <c r="AJ138" s="570"/>
      <c r="AK138" s="570"/>
      <c r="AL138" s="570"/>
      <c r="AM138" s="570"/>
      <c r="AN138" s="570"/>
      <c r="AO138" s="570"/>
      <c r="AP138" s="570"/>
      <c r="AQ138" s="570"/>
      <c r="AR138" s="570"/>
      <c r="AS138" s="570"/>
      <c r="AT138" s="570"/>
      <c r="AU138" s="570"/>
      <c r="AV138" s="570"/>
      <c r="AW138" s="570"/>
      <c r="AX138" s="570"/>
      <c r="AY138" s="570"/>
      <c r="AZ138" s="570"/>
      <c r="BA138" s="570"/>
      <c r="BB138" s="570"/>
      <c r="BC138" s="570"/>
      <c r="BD138" s="570"/>
      <c r="BE138" s="570"/>
      <c r="BF138" s="570"/>
      <c r="BG138" s="570"/>
      <c r="BH138" s="570"/>
      <c r="BI138" s="570"/>
      <c r="BJ138" s="570"/>
      <c r="BK138" s="570"/>
      <c r="BL138" s="570"/>
      <c r="BM138" s="570"/>
      <c r="BN138" s="570"/>
      <c r="BO138" s="570"/>
      <c r="BP138" s="570"/>
      <c r="BQ138" s="570"/>
      <c r="BR138" s="570"/>
      <c r="BS138" s="570"/>
      <c r="BT138" s="570"/>
      <c r="BU138" s="570"/>
      <c r="BV138" s="570"/>
      <c r="BW138" s="570"/>
      <c r="BX138" s="570"/>
      <c r="BY138" s="570"/>
    </row>
    <row r="139" spans="9:77">
      <c r="K139" s="570"/>
      <c r="L139" s="570"/>
      <c r="M139" s="570"/>
      <c r="N139" s="570"/>
      <c r="O139" s="570"/>
      <c r="P139" s="570"/>
      <c r="Q139" s="570"/>
      <c r="R139" s="570"/>
      <c r="S139" s="570"/>
      <c r="T139" s="570"/>
      <c r="U139" s="570"/>
      <c r="V139" s="570"/>
      <c r="W139" s="570"/>
      <c r="X139" s="570"/>
      <c r="Y139" s="570"/>
      <c r="Z139" s="570"/>
      <c r="AA139" s="570"/>
      <c r="AB139" s="570"/>
      <c r="AC139" s="570"/>
      <c r="AD139" s="570"/>
      <c r="AE139" s="570"/>
      <c r="AF139" s="570"/>
      <c r="AG139" s="570"/>
      <c r="AH139" s="570"/>
      <c r="AI139" s="570"/>
      <c r="AJ139" s="570"/>
      <c r="AK139" s="570"/>
      <c r="AL139" s="570"/>
      <c r="AM139" s="570"/>
      <c r="AN139" s="570"/>
      <c r="AO139" s="570"/>
      <c r="AP139" s="570"/>
      <c r="AQ139" s="570"/>
      <c r="AR139" s="570"/>
      <c r="AS139" s="570"/>
      <c r="AT139" s="570"/>
      <c r="AU139" s="570"/>
      <c r="AV139" s="570"/>
      <c r="AW139" s="570"/>
      <c r="AX139" s="570"/>
      <c r="AY139" s="570"/>
      <c r="AZ139" s="570"/>
      <c r="BA139" s="570"/>
      <c r="BB139" s="570"/>
      <c r="BC139" s="570"/>
      <c r="BD139" s="570"/>
      <c r="BE139" s="570"/>
      <c r="BF139" s="570"/>
      <c r="BG139" s="570"/>
      <c r="BH139" s="570"/>
      <c r="BI139" s="570"/>
      <c r="BJ139" s="570"/>
      <c r="BK139" s="570"/>
      <c r="BL139" s="570"/>
      <c r="BM139" s="570"/>
      <c r="BN139" s="570"/>
      <c r="BO139" s="570"/>
      <c r="BP139" s="570"/>
      <c r="BQ139" s="570"/>
      <c r="BR139" s="570"/>
      <c r="BS139" s="570"/>
      <c r="BT139" s="570"/>
      <c r="BU139" s="570"/>
      <c r="BV139" s="570"/>
      <c r="BW139" s="570"/>
      <c r="BX139" s="570"/>
      <c r="BY139" s="570"/>
    </row>
    <row r="140" spans="9:77">
      <c r="K140" s="570"/>
      <c r="L140" s="570"/>
      <c r="M140" s="570"/>
      <c r="N140" s="570"/>
      <c r="O140" s="570"/>
      <c r="P140" s="570"/>
      <c r="Q140" s="570"/>
      <c r="R140" s="570"/>
      <c r="S140" s="570"/>
      <c r="T140" s="570"/>
      <c r="U140" s="570"/>
      <c r="V140" s="570"/>
      <c r="W140" s="570"/>
      <c r="X140" s="570"/>
      <c r="Y140" s="570"/>
      <c r="Z140" s="570"/>
      <c r="AA140" s="570"/>
      <c r="AB140" s="570"/>
      <c r="AC140" s="570"/>
      <c r="AD140" s="570"/>
      <c r="AE140" s="570"/>
      <c r="AF140" s="570"/>
      <c r="AG140" s="570"/>
      <c r="AH140" s="570"/>
      <c r="AI140" s="570"/>
      <c r="AJ140" s="570"/>
      <c r="AK140" s="570"/>
      <c r="AL140" s="570"/>
      <c r="AM140" s="570"/>
      <c r="AN140" s="570"/>
      <c r="AO140" s="570"/>
      <c r="AP140" s="570"/>
      <c r="AQ140" s="570"/>
      <c r="AR140" s="570"/>
      <c r="AS140" s="570"/>
      <c r="AT140" s="570"/>
      <c r="AU140" s="570"/>
      <c r="AV140" s="570"/>
      <c r="AW140" s="570"/>
      <c r="AX140" s="570"/>
      <c r="AY140" s="570"/>
      <c r="AZ140" s="570"/>
      <c r="BA140" s="570"/>
      <c r="BB140" s="570"/>
      <c r="BC140" s="570"/>
      <c r="BD140" s="570"/>
      <c r="BE140" s="570"/>
      <c r="BF140" s="570"/>
      <c r="BG140" s="570"/>
      <c r="BH140" s="570"/>
      <c r="BI140" s="570"/>
      <c r="BJ140" s="570"/>
      <c r="BK140" s="570"/>
      <c r="BL140" s="570"/>
      <c r="BM140" s="570"/>
      <c r="BN140" s="570"/>
      <c r="BO140" s="570"/>
      <c r="BP140" s="570"/>
      <c r="BQ140" s="570"/>
      <c r="BR140" s="570"/>
      <c r="BS140" s="570"/>
      <c r="BT140" s="570"/>
      <c r="BU140" s="570"/>
      <c r="BV140" s="570"/>
      <c r="BW140" s="570"/>
      <c r="BX140" s="570"/>
      <c r="BY140" s="570"/>
    </row>
    <row r="141" spans="9:77">
      <c r="K141" s="570"/>
      <c r="L141" s="570"/>
      <c r="M141" s="570"/>
      <c r="N141" s="570"/>
      <c r="O141" s="570"/>
      <c r="P141" s="570"/>
      <c r="Q141" s="570"/>
      <c r="R141" s="570"/>
      <c r="S141" s="570"/>
      <c r="T141" s="570"/>
      <c r="U141" s="570"/>
      <c r="V141" s="570"/>
      <c r="W141" s="570"/>
      <c r="X141" s="570"/>
      <c r="Y141" s="570"/>
      <c r="Z141" s="570"/>
      <c r="AA141" s="570"/>
      <c r="AB141" s="570"/>
      <c r="AC141" s="570"/>
      <c r="AD141" s="570"/>
      <c r="AE141" s="570"/>
      <c r="AF141" s="570"/>
      <c r="AG141" s="570"/>
      <c r="AH141" s="570"/>
      <c r="AI141" s="570"/>
      <c r="AJ141" s="570"/>
      <c r="AK141" s="570"/>
      <c r="AL141" s="570"/>
      <c r="AM141" s="570"/>
      <c r="AN141" s="570"/>
      <c r="AO141" s="570"/>
      <c r="AP141" s="570"/>
      <c r="AQ141" s="570"/>
      <c r="AR141" s="570"/>
      <c r="AS141" s="570"/>
      <c r="AT141" s="570"/>
      <c r="AU141" s="570"/>
      <c r="AV141" s="570"/>
      <c r="AW141" s="570"/>
      <c r="AX141" s="570"/>
      <c r="AY141" s="570"/>
      <c r="AZ141" s="570"/>
      <c r="BA141" s="570"/>
      <c r="BB141" s="570"/>
      <c r="BC141" s="570"/>
      <c r="BD141" s="570"/>
      <c r="BE141" s="570"/>
      <c r="BF141" s="570"/>
      <c r="BG141" s="570"/>
      <c r="BH141" s="570"/>
      <c r="BI141" s="570"/>
      <c r="BJ141" s="570"/>
      <c r="BK141" s="570"/>
      <c r="BL141" s="570"/>
      <c r="BM141" s="570"/>
      <c r="BN141" s="570"/>
      <c r="BO141" s="570"/>
      <c r="BP141" s="570"/>
      <c r="BQ141" s="570"/>
      <c r="BR141" s="570"/>
      <c r="BS141" s="570"/>
      <c r="BT141" s="570"/>
      <c r="BU141" s="570"/>
      <c r="BV141" s="570"/>
      <c r="BW141" s="570"/>
      <c r="BX141" s="570"/>
      <c r="BY141" s="570"/>
    </row>
    <row r="142" spans="9:77">
      <c r="K142" s="570"/>
      <c r="L142" s="570"/>
      <c r="M142" s="570"/>
      <c r="N142" s="570"/>
      <c r="O142" s="570"/>
      <c r="P142" s="570"/>
      <c r="Q142" s="570"/>
      <c r="R142" s="570"/>
      <c r="S142" s="570"/>
      <c r="T142" s="570"/>
      <c r="U142" s="570"/>
      <c r="V142" s="570"/>
      <c r="W142" s="570"/>
      <c r="X142" s="570"/>
      <c r="Y142" s="570"/>
      <c r="Z142" s="570"/>
      <c r="AA142" s="570"/>
      <c r="AB142" s="570"/>
      <c r="AC142" s="570"/>
      <c r="AD142" s="570"/>
      <c r="AE142" s="570"/>
      <c r="AF142" s="570"/>
      <c r="AG142" s="570"/>
      <c r="AH142" s="570"/>
      <c r="AI142" s="570"/>
      <c r="AJ142" s="570"/>
      <c r="AK142" s="570"/>
      <c r="AL142" s="570"/>
      <c r="AM142" s="570"/>
      <c r="AN142" s="570"/>
      <c r="AO142" s="570"/>
      <c r="AP142" s="570"/>
      <c r="AQ142" s="570"/>
      <c r="AR142" s="570"/>
      <c r="AS142" s="570"/>
      <c r="AT142" s="570"/>
      <c r="AU142" s="570"/>
      <c r="AV142" s="570"/>
      <c r="AW142" s="570"/>
      <c r="AX142" s="570"/>
      <c r="AY142" s="570"/>
      <c r="AZ142" s="570"/>
      <c r="BA142" s="570"/>
      <c r="BB142" s="570"/>
      <c r="BC142" s="570"/>
      <c r="BD142" s="570"/>
      <c r="BE142" s="570"/>
      <c r="BF142" s="570"/>
      <c r="BG142" s="570"/>
      <c r="BH142" s="570"/>
      <c r="BI142" s="570"/>
      <c r="BJ142" s="570"/>
      <c r="BK142" s="570"/>
      <c r="BL142" s="570"/>
      <c r="BM142" s="570"/>
      <c r="BN142" s="570"/>
      <c r="BO142" s="570"/>
      <c r="BP142" s="570"/>
      <c r="BQ142" s="570"/>
      <c r="BR142" s="570"/>
      <c r="BS142" s="570"/>
      <c r="BT142" s="570"/>
      <c r="BU142" s="570"/>
      <c r="BV142" s="570"/>
      <c r="BW142" s="570"/>
      <c r="BX142" s="570"/>
      <c r="BY142" s="570"/>
    </row>
    <row r="143" spans="9:77">
      <c r="K143" s="570"/>
      <c r="L143" s="570"/>
      <c r="M143" s="570"/>
      <c r="N143" s="570"/>
      <c r="O143" s="570"/>
      <c r="P143" s="570"/>
      <c r="Q143" s="570"/>
      <c r="R143" s="570"/>
      <c r="S143" s="570"/>
      <c r="T143" s="570"/>
      <c r="U143" s="570"/>
      <c r="V143" s="570"/>
      <c r="W143" s="570"/>
      <c r="X143" s="570"/>
      <c r="Y143" s="570"/>
      <c r="Z143" s="570"/>
      <c r="AA143" s="570"/>
      <c r="AB143" s="570"/>
      <c r="AC143" s="570"/>
      <c r="AD143" s="570"/>
      <c r="AE143" s="570"/>
      <c r="AF143" s="570"/>
      <c r="AG143" s="570"/>
      <c r="AH143" s="570"/>
      <c r="AI143" s="570"/>
      <c r="AJ143" s="570"/>
      <c r="AK143" s="570"/>
      <c r="AL143" s="570"/>
      <c r="AM143" s="570"/>
      <c r="AN143" s="570"/>
      <c r="AO143" s="570"/>
      <c r="AP143" s="570"/>
      <c r="AQ143" s="570"/>
      <c r="AR143" s="570"/>
      <c r="AS143" s="570"/>
      <c r="AT143" s="570"/>
      <c r="AU143" s="570"/>
      <c r="AV143" s="570"/>
      <c r="AW143" s="570"/>
      <c r="AX143" s="570"/>
      <c r="AY143" s="570"/>
      <c r="AZ143" s="570"/>
      <c r="BA143" s="570"/>
      <c r="BB143" s="570"/>
      <c r="BC143" s="570"/>
      <c r="BD143" s="570"/>
      <c r="BE143" s="570"/>
      <c r="BF143" s="570"/>
      <c r="BG143" s="570"/>
      <c r="BH143" s="570"/>
      <c r="BI143" s="570"/>
      <c r="BJ143" s="570"/>
      <c r="BK143" s="570"/>
      <c r="BL143" s="570"/>
      <c r="BM143" s="570"/>
      <c r="BN143" s="570"/>
      <c r="BO143" s="570"/>
      <c r="BP143" s="570"/>
      <c r="BQ143" s="570"/>
      <c r="BR143" s="570"/>
      <c r="BS143" s="570"/>
      <c r="BT143" s="570"/>
      <c r="BU143" s="570"/>
      <c r="BV143" s="570"/>
      <c r="BW143" s="570"/>
      <c r="BX143" s="570"/>
      <c r="BY143" s="570"/>
    </row>
    <row r="144" spans="9:77">
      <c r="K144" s="570"/>
      <c r="L144" s="570"/>
      <c r="M144" s="570"/>
      <c r="N144" s="570"/>
      <c r="O144" s="570"/>
      <c r="P144" s="570"/>
      <c r="Q144" s="570"/>
      <c r="R144" s="570"/>
      <c r="S144" s="570"/>
      <c r="T144" s="570"/>
      <c r="U144" s="570"/>
      <c r="V144" s="570"/>
      <c r="W144" s="570"/>
      <c r="X144" s="570"/>
      <c r="Y144" s="570"/>
      <c r="Z144" s="570"/>
      <c r="AA144" s="570"/>
      <c r="AB144" s="570"/>
      <c r="AC144" s="570"/>
      <c r="AD144" s="570"/>
      <c r="AE144" s="570"/>
      <c r="AF144" s="570"/>
      <c r="AG144" s="570"/>
      <c r="AH144" s="570"/>
      <c r="AI144" s="570"/>
      <c r="AJ144" s="570"/>
      <c r="AK144" s="570"/>
      <c r="AL144" s="570"/>
      <c r="AM144" s="570"/>
      <c r="AN144" s="570"/>
      <c r="AO144" s="570"/>
      <c r="AP144" s="570"/>
      <c r="AQ144" s="570"/>
      <c r="AR144" s="570"/>
      <c r="AS144" s="570"/>
      <c r="AT144" s="570"/>
      <c r="AU144" s="570"/>
      <c r="AV144" s="570"/>
      <c r="AW144" s="570"/>
      <c r="AX144" s="570"/>
      <c r="AY144" s="570"/>
      <c r="AZ144" s="570"/>
      <c r="BA144" s="570"/>
      <c r="BB144" s="570"/>
      <c r="BC144" s="570"/>
      <c r="BD144" s="570"/>
      <c r="BE144" s="570"/>
      <c r="BF144" s="570"/>
      <c r="BG144" s="570"/>
      <c r="BH144" s="570"/>
      <c r="BI144" s="570"/>
      <c r="BJ144" s="570"/>
      <c r="BK144" s="570"/>
      <c r="BL144" s="570"/>
      <c r="BM144" s="570"/>
      <c r="BN144" s="570"/>
      <c r="BO144" s="570"/>
      <c r="BP144" s="570"/>
      <c r="BQ144" s="570"/>
      <c r="BR144" s="570"/>
      <c r="BS144" s="570"/>
      <c r="BT144" s="570"/>
      <c r="BU144" s="570"/>
      <c r="BV144" s="570"/>
      <c r="BW144" s="570"/>
      <c r="BX144" s="570"/>
      <c r="BY144" s="570"/>
    </row>
    <row r="145" spans="11:77">
      <c r="K145" s="570"/>
      <c r="L145" s="570"/>
      <c r="M145" s="570"/>
      <c r="N145" s="570"/>
      <c r="O145" s="570"/>
      <c r="P145" s="570"/>
      <c r="Q145" s="570"/>
      <c r="R145" s="570"/>
      <c r="S145" s="570"/>
      <c r="T145" s="570"/>
      <c r="U145" s="570"/>
      <c r="V145" s="570"/>
      <c r="W145" s="570"/>
      <c r="X145" s="570"/>
      <c r="Y145" s="570"/>
      <c r="Z145" s="570"/>
      <c r="AA145" s="570"/>
      <c r="AB145" s="570"/>
      <c r="AC145" s="570"/>
      <c r="AD145" s="570"/>
      <c r="AE145" s="570"/>
      <c r="AF145" s="570"/>
      <c r="AG145" s="570"/>
      <c r="AH145" s="570"/>
      <c r="AI145" s="570"/>
      <c r="AJ145" s="570"/>
      <c r="AK145" s="570"/>
      <c r="AL145" s="570"/>
      <c r="AM145" s="570"/>
      <c r="AN145" s="570"/>
      <c r="AO145" s="570"/>
      <c r="AP145" s="570"/>
      <c r="AQ145" s="570"/>
      <c r="AR145" s="570"/>
      <c r="AS145" s="570"/>
      <c r="AT145" s="570"/>
      <c r="AU145" s="570"/>
      <c r="AV145" s="570"/>
      <c r="AW145" s="570"/>
      <c r="AX145" s="570"/>
      <c r="AY145" s="570"/>
      <c r="AZ145" s="570"/>
      <c r="BA145" s="570"/>
      <c r="BB145" s="570"/>
      <c r="BC145" s="570"/>
      <c r="BD145" s="570"/>
      <c r="BE145" s="570"/>
      <c r="BF145" s="570"/>
      <c r="BG145" s="570"/>
      <c r="BH145" s="570"/>
      <c r="BI145" s="570"/>
      <c r="BJ145" s="570"/>
      <c r="BK145" s="570"/>
      <c r="BL145" s="570"/>
      <c r="BM145" s="570"/>
      <c r="BN145" s="570"/>
      <c r="BO145" s="570"/>
      <c r="BP145" s="570"/>
      <c r="BQ145" s="570"/>
      <c r="BR145" s="570"/>
      <c r="BS145" s="570"/>
      <c r="BT145" s="570"/>
      <c r="BU145" s="570"/>
      <c r="BV145" s="570"/>
      <c r="BW145" s="570"/>
      <c r="BX145" s="570"/>
      <c r="BY145" s="570"/>
    </row>
    <row r="146" spans="11:77">
      <c r="K146" s="570"/>
      <c r="L146" s="570"/>
      <c r="M146" s="570"/>
      <c r="N146" s="570"/>
      <c r="O146" s="570"/>
      <c r="P146" s="570"/>
      <c r="Q146" s="570"/>
      <c r="R146" s="570"/>
      <c r="S146" s="570"/>
      <c r="T146" s="570"/>
      <c r="U146" s="570"/>
      <c r="V146" s="570"/>
      <c r="W146" s="570"/>
      <c r="X146" s="570"/>
      <c r="Y146" s="570"/>
      <c r="Z146" s="570"/>
      <c r="AA146" s="570"/>
      <c r="AB146" s="570"/>
      <c r="AC146" s="570"/>
      <c r="AD146" s="570"/>
      <c r="AE146" s="570"/>
      <c r="AF146" s="570"/>
      <c r="AG146" s="570"/>
      <c r="AH146" s="570"/>
      <c r="AI146" s="570"/>
      <c r="AJ146" s="570"/>
      <c r="AK146" s="570"/>
      <c r="AL146" s="570"/>
      <c r="AM146" s="570"/>
      <c r="AN146" s="570"/>
      <c r="AO146" s="570"/>
      <c r="AP146" s="570"/>
      <c r="AQ146" s="570"/>
      <c r="AR146" s="570"/>
      <c r="AS146" s="570"/>
      <c r="AT146" s="570"/>
      <c r="AU146" s="570"/>
      <c r="AV146" s="570"/>
      <c r="AW146" s="570"/>
      <c r="AX146" s="570"/>
      <c r="AY146" s="570"/>
      <c r="AZ146" s="570"/>
      <c r="BA146" s="570"/>
      <c r="BB146" s="570"/>
      <c r="BC146" s="570"/>
      <c r="BD146" s="570"/>
      <c r="BE146" s="570"/>
      <c r="BF146" s="570"/>
      <c r="BG146" s="570"/>
      <c r="BH146" s="570"/>
      <c r="BI146" s="570"/>
      <c r="BJ146" s="570"/>
      <c r="BK146" s="570"/>
      <c r="BL146" s="570"/>
      <c r="BM146" s="570"/>
      <c r="BN146" s="570"/>
      <c r="BO146" s="570"/>
      <c r="BP146" s="570"/>
      <c r="BQ146" s="570"/>
      <c r="BR146" s="570"/>
      <c r="BS146" s="570"/>
      <c r="BT146" s="570"/>
      <c r="BU146" s="570"/>
      <c r="BV146" s="570"/>
      <c r="BW146" s="570"/>
      <c r="BX146" s="570"/>
      <c r="BY146" s="570"/>
    </row>
    <row r="147" spans="11:77">
      <c r="K147" s="570"/>
      <c r="L147" s="570"/>
      <c r="M147" s="570"/>
      <c r="N147" s="570"/>
      <c r="O147" s="570"/>
      <c r="P147" s="570"/>
      <c r="Q147" s="570"/>
      <c r="R147" s="570"/>
      <c r="S147" s="570"/>
      <c r="T147" s="570"/>
      <c r="U147" s="570"/>
      <c r="V147" s="570"/>
      <c r="W147" s="570"/>
      <c r="X147" s="570"/>
      <c r="Y147" s="570"/>
      <c r="Z147" s="570"/>
      <c r="AA147" s="570"/>
      <c r="AB147" s="570"/>
      <c r="AC147" s="570"/>
      <c r="AD147" s="570"/>
      <c r="AE147" s="570"/>
      <c r="AF147" s="570"/>
      <c r="AG147" s="570"/>
      <c r="AH147" s="570"/>
      <c r="AI147" s="570"/>
      <c r="AJ147" s="570"/>
      <c r="AK147" s="570"/>
      <c r="AL147" s="570"/>
      <c r="AM147" s="570"/>
      <c r="AN147" s="570"/>
      <c r="AO147" s="570"/>
      <c r="AP147" s="570"/>
      <c r="AQ147" s="570"/>
      <c r="AR147" s="570"/>
      <c r="AS147" s="570"/>
      <c r="AT147" s="570"/>
      <c r="AU147" s="570"/>
      <c r="AV147" s="570"/>
      <c r="AW147" s="570"/>
      <c r="AX147" s="570"/>
      <c r="AY147" s="570"/>
      <c r="AZ147" s="570"/>
      <c r="BA147" s="570"/>
      <c r="BB147" s="570"/>
      <c r="BC147" s="570"/>
      <c r="BD147" s="570"/>
      <c r="BE147" s="570"/>
      <c r="BF147" s="570"/>
      <c r="BG147" s="570"/>
      <c r="BH147" s="570"/>
      <c r="BI147" s="570"/>
      <c r="BJ147" s="570"/>
      <c r="BK147" s="570"/>
      <c r="BL147" s="570"/>
      <c r="BM147" s="570"/>
      <c r="BN147" s="570"/>
      <c r="BO147" s="570"/>
      <c r="BP147" s="570"/>
      <c r="BQ147" s="570"/>
      <c r="BR147" s="570"/>
      <c r="BS147" s="570"/>
      <c r="BT147" s="570"/>
      <c r="BU147" s="570"/>
      <c r="BV147" s="570"/>
      <c r="BW147" s="570"/>
      <c r="BX147" s="570"/>
      <c r="BY147" s="570"/>
    </row>
    <row r="148" spans="11:77">
      <c r="K148" s="570"/>
      <c r="L148" s="570"/>
      <c r="M148" s="570"/>
      <c r="N148" s="570"/>
      <c r="O148" s="570"/>
      <c r="P148" s="570"/>
      <c r="Q148" s="570"/>
      <c r="R148" s="570"/>
      <c r="S148" s="570"/>
      <c r="T148" s="570"/>
      <c r="U148" s="570"/>
      <c r="V148" s="570"/>
      <c r="W148" s="570"/>
      <c r="X148" s="570"/>
      <c r="Y148" s="570"/>
      <c r="Z148" s="570"/>
      <c r="AA148" s="570"/>
      <c r="AB148" s="570"/>
      <c r="AC148" s="570"/>
      <c r="AD148" s="570"/>
      <c r="AE148" s="570"/>
      <c r="AF148" s="570"/>
      <c r="AG148" s="570"/>
      <c r="AH148" s="570"/>
      <c r="AI148" s="570"/>
      <c r="AJ148" s="570"/>
      <c r="AK148" s="570"/>
      <c r="AL148" s="570"/>
      <c r="AM148" s="570"/>
      <c r="AN148" s="570"/>
      <c r="AO148" s="570"/>
      <c r="AP148" s="570"/>
      <c r="AQ148" s="570"/>
      <c r="AR148" s="570"/>
      <c r="AS148" s="570"/>
      <c r="AT148" s="570"/>
      <c r="AU148" s="570"/>
      <c r="AV148" s="570"/>
      <c r="AW148" s="570"/>
      <c r="AX148" s="570"/>
      <c r="AY148" s="570"/>
      <c r="AZ148" s="570"/>
      <c r="BA148" s="570"/>
      <c r="BB148" s="570"/>
      <c r="BC148" s="570"/>
      <c r="BD148" s="570"/>
      <c r="BE148" s="570"/>
      <c r="BF148" s="570"/>
      <c r="BG148" s="570"/>
      <c r="BH148" s="570"/>
      <c r="BI148" s="570"/>
      <c r="BJ148" s="570"/>
      <c r="BK148" s="570"/>
      <c r="BL148" s="570"/>
      <c r="BM148" s="570"/>
      <c r="BN148" s="570"/>
      <c r="BO148" s="570"/>
      <c r="BP148" s="570"/>
      <c r="BQ148" s="570"/>
      <c r="BR148" s="570"/>
      <c r="BS148" s="570"/>
      <c r="BT148" s="570"/>
      <c r="BU148" s="570"/>
      <c r="BV148" s="570"/>
      <c r="BW148" s="570"/>
      <c r="BX148" s="570"/>
      <c r="BY148" s="570"/>
    </row>
    <row r="149" spans="11:77">
      <c r="K149" s="570"/>
      <c r="L149" s="570"/>
      <c r="M149" s="570"/>
      <c r="N149" s="570"/>
      <c r="O149" s="570"/>
      <c r="P149" s="570"/>
      <c r="Q149" s="570"/>
      <c r="R149" s="570"/>
      <c r="S149" s="570"/>
      <c r="T149" s="570"/>
      <c r="U149" s="570"/>
      <c r="V149" s="570"/>
      <c r="W149" s="570"/>
      <c r="X149" s="570"/>
      <c r="Y149" s="570"/>
      <c r="Z149" s="570"/>
      <c r="AA149" s="570"/>
      <c r="AB149" s="570"/>
      <c r="AC149" s="570"/>
      <c r="AD149" s="570"/>
      <c r="AE149" s="570"/>
      <c r="AF149" s="570"/>
      <c r="AG149" s="570"/>
      <c r="AH149" s="570"/>
      <c r="AI149" s="570"/>
      <c r="AJ149" s="570"/>
      <c r="AK149" s="570"/>
      <c r="AL149" s="570"/>
      <c r="AM149" s="570"/>
      <c r="AN149" s="570"/>
      <c r="AO149" s="570"/>
      <c r="AP149" s="570"/>
      <c r="AQ149" s="570"/>
      <c r="AR149" s="570"/>
      <c r="AS149" s="570"/>
      <c r="AT149" s="570"/>
      <c r="AU149" s="570"/>
      <c r="AV149" s="570"/>
      <c r="AW149" s="570"/>
      <c r="AX149" s="570"/>
      <c r="AY149" s="570"/>
      <c r="AZ149" s="570"/>
      <c r="BA149" s="570"/>
      <c r="BB149" s="570"/>
      <c r="BC149" s="570"/>
      <c r="BD149" s="570"/>
      <c r="BE149" s="570"/>
      <c r="BF149" s="570"/>
      <c r="BG149" s="570"/>
      <c r="BH149" s="570"/>
      <c r="BI149" s="570"/>
      <c r="BJ149" s="570"/>
      <c r="BK149" s="570"/>
      <c r="BL149" s="570"/>
      <c r="BM149" s="570"/>
      <c r="BN149" s="570"/>
      <c r="BO149" s="570"/>
      <c r="BP149" s="570"/>
      <c r="BQ149" s="570"/>
      <c r="BR149" s="570"/>
      <c r="BS149" s="570"/>
      <c r="BT149" s="570"/>
      <c r="BU149" s="570"/>
      <c r="BV149" s="570"/>
      <c r="BW149" s="570"/>
      <c r="BX149" s="570"/>
      <c r="BY149" s="570"/>
    </row>
    <row r="150" spans="11:77">
      <c r="K150" s="570"/>
      <c r="L150" s="570"/>
      <c r="M150" s="570"/>
      <c r="N150" s="570"/>
      <c r="O150" s="570"/>
      <c r="P150" s="570"/>
      <c r="Q150" s="570"/>
      <c r="R150" s="570"/>
      <c r="S150" s="570"/>
      <c r="T150" s="570"/>
      <c r="U150" s="570"/>
      <c r="V150" s="570"/>
      <c r="W150" s="570"/>
      <c r="X150" s="570"/>
      <c r="Y150" s="570"/>
      <c r="Z150" s="570"/>
      <c r="AA150" s="570"/>
      <c r="AB150" s="570"/>
      <c r="AC150" s="570"/>
      <c r="AD150" s="570"/>
      <c r="AE150" s="570"/>
      <c r="AF150" s="570"/>
      <c r="AG150" s="570"/>
      <c r="AH150" s="570"/>
      <c r="AI150" s="570"/>
      <c r="AJ150" s="570"/>
      <c r="AK150" s="570"/>
      <c r="AL150" s="570"/>
      <c r="AM150" s="570"/>
      <c r="AN150" s="570"/>
      <c r="AO150" s="570"/>
      <c r="AP150" s="570"/>
      <c r="AQ150" s="570"/>
      <c r="AR150" s="570"/>
      <c r="AS150" s="570"/>
      <c r="AT150" s="570"/>
      <c r="AU150" s="570"/>
      <c r="AV150" s="570"/>
      <c r="AW150" s="570"/>
      <c r="AX150" s="570"/>
      <c r="AY150" s="570"/>
      <c r="AZ150" s="570"/>
      <c r="BA150" s="570"/>
      <c r="BB150" s="570"/>
      <c r="BC150" s="570"/>
      <c r="BD150" s="570"/>
      <c r="BE150" s="570"/>
      <c r="BF150" s="570"/>
      <c r="BG150" s="570"/>
      <c r="BH150" s="570"/>
      <c r="BI150" s="570"/>
      <c r="BJ150" s="570"/>
      <c r="BK150" s="570"/>
      <c r="BL150" s="570"/>
      <c r="BM150" s="570"/>
      <c r="BN150" s="570"/>
      <c r="BO150" s="570"/>
      <c r="BP150" s="570"/>
      <c r="BQ150" s="570"/>
      <c r="BR150" s="570"/>
      <c r="BS150" s="570"/>
      <c r="BT150" s="570"/>
      <c r="BU150" s="570"/>
      <c r="BV150" s="570"/>
      <c r="BW150" s="570"/>
      <c r="BX150" s="570"/>
      <c r="BY150" s="570"/>
    </row>
    <row r="151" spans="11:77">
      <c r="K151" s="570"/>
      <c r="L151" s="570"/>
      <c r="M151" s="570"/>
      <c r="N151" s="570"/>
      <c r="O151" s="570"/>
      <c r="P151" s="570"/>
      <c r="Q151" s="570"/>
      <c r="R151" s="570"/>
      <c r="S151" s="570"/>
      <c r="T151" s="570"/>
      <c r="U151" s="570"/>
      <c r="V151" s="570"/>
      <c r="W151" s="570"/>
      <c r="X151" s="570"/>
      <c r="Y151" s="570"/>
      <c r="Z151" s="570"/>
      <c r="AA151" s="570"/>
      <c r="AB151" s="570"/>
      <c r="AC151" s="570"/>
      <c r="AD151" s="570"/>
      <c r="AE151" s="570"/>
      <c r="AF151" s="570"/>
      <c r="AG151" s="570"/>
      <c r="AH151" s="570"/>
      <c r="AI151" s="570"/>
      <c r="AJ151" s="570"/>
      <c r="AK151" s="570"/>
      <c r="AL151" s="570"/>
      <c r="AM151" s="570"/>
      <c r="AN151" s="570"/>
      <c r="AO151" s="570"/>
      <c r="AP151" s="570"/>
      <c r="AQ151" s="570"/>
      <c r="AR151" s="570"/>
      <c r="AS151" s="570"/>
      <c r="AT151" s="570"/>
      <c r="AU151" s="570"/>
      <c r="AV151" s="570"/>
      <c r="AW151" s="570"/>
      <c r="AX151" s="570"/>
      <c r="AY151" s="570"/>
      <c r="AZ151" s="570"/>
      <c r="BA151" s="570"/>
      <c r="BB151" s="570"/>
      <c r="BC151" s="570"/>
      <c r="BD151" s="570"/>
      <c r="BE151" s="570"/>
      <c r="BF151" s="570"/>
      <c r="BG151" s="570"/>
      <c r="BH151" s="570"/>
      <c r="BI151" s="570"/>
      <c r="BJ151" s="570"/>
      <c r="BK151" s="570"/>
      <c r="BL151" s="570"/>
      <c r="BM151" s="570"/>
      <c r="BN151" s="570"/>
      <c r="BO151" s="570"/>
      <c r="BP151" s="570"/>
      <c r="BQ151" s="570"/>
      <c r="BR151" s="570"/>
      <c r="BS151" s="570"/>
      <c r="BT151" s="570"/>
      <c r="BU151" s="570"/>
      <c r="BV151" s="570"/>
      <c r="BW151" s="570"/>
      <c r="BX151" s="570"/>
      <c r="BY151" s="570"/>
    </row>
    <row r="152" spans="11:77">
      <c r="K152" s="570"/>
      <c r="L152" s="570"/>
      <c r="M152" s="570"/>
      <c r="N152" s="570"/>
      <c r="O152" s="570"/>
      <c r="P152" s="570"/>
      <c r="Q152" s="570"/>
      <c r="R152" s="570"/>
      <c r="S152" s="570"/>
      <c r="T152" s="570"/>
      <c r="U152" s="570"/>
      <c r="V152" s="570"/>
      <c r="W152" s="570"/>
      <c r="X152" s="570"/>
      <c r="Y152" s="570"/>
      <c r="Z152" s="570"/>
      <c r="AA152" s="570"/>
      <c r="AB152" s="570"/>
      <c r="AC152" s="570"/>
      <c r="AD152" s="570"/>
      <c r="AE152" s="570"/>
      <c r="AF152" s="570"/>
      <c r="AG152" s="570"/>
      <c r="AH152" s="570"/>
      <c r="AI152" s="570"/>
      <c r="AJ152" s="570"/>
      <c r="AK152" s="570"/>
      <c r="AL152" s="570"/>
      <c r="AM152" s="570"/>
      <c r="AN152" s="570"/>
      <c r="AO152" s="570"/>
      <c r="AP152" s="570"/>
      <c r="AQ152" s="570"/>
      <c r="AR152" s="570"/>
      <c r="AS152" s="570"/>
      <c r="AT152" s="570"/>
      <c r="AU152" s="570"/>
      <c r="AV152" s="570"/>
      <c r="AW152" s="570"/>
      <c r="AX152" s="570"/>
      <c r="AY152" s="570"/>
      <c r="AZ152" s="570"/>
      <c r="BA152" s="570"/>
      <c r="BB152" s="570"/>
      <c r="BC152" s="570"/>
      <c r="BD152" s="570"/>
      <c r="BE152" s="570"/>
      <c r="BF152" s="570"/>
      <c r="BG152" s="570"/>
      <c r="BH152" s="570"/>
      <c r="BI152" s="570"/>
      <c r="BJ152" s="570"/>
      <c r="BK152" s="570"/>
      <c r="BL152" s="570"/>
      <c r="BM152" s="570"/>
      <c r="BN152" s="570"/>
      <c r="BO152" s="570"/>
      <c r="BP152" s="570"/>
      <c r="BQ152" s="570"/>
      <c r="BR152" s="570"/>
      <c r="BS152" s="570"/>
      <c r="BT152" s="570"/>
      <c r="BU152" s="570"/>
      <c r="BV152" s="570"/>
      <c r="BW152" s="570"/>
      <c r="BX152" s="570"/>
      <c r="BY152" s="570"/>
    </row>
    <row r="153" spans="11:77">
      <c r="K153" s="570"/>
      <c r="L153" s="570"/>
      <c r="M153" s="570"/>
      <c r="N153" s="570"/>
      <c r="O153" s="570"/>
      <c r="P153" s="570"/>
      <c r="Q153" s="570"/>
      <c r="R153" s="570"/>
      <c r="S153" s="570"/>
      <c r="T153" s="570"/>
      <c r="U153" s="570"/>
      <c r="V153" s="570"/>
      <c r="W153" s="570"/>
      <c r="X153" s="570"/>
      <c r="Y153" s="570"/>
      <c r="Z153" s="570"/>
      <c r="AA153" s="570"/>
      <c r="AB153" s="570"/>
      <c r="AC153" s="570"/>
      <c r="AD153" s="570"/>
      <c r="AE153" s="570"/>
      <c r="AF153" s="570"/>
      <c r="AG153" s="570"/>
      <c r="AH153" s="570"/>
      <c r="AI153" s="570"/>
      <c r="AJ153" s="570"/>
      <c r="AK153" s="570"/>
      <c r="AL153" s="570"/>
      <c r="AM153" s="570"/>
      <c r="AN153" s="570"/>
      <c r="AO153" s="570"/>
      <c r="AP153" s="570"/>
      <c r="AQ153" s="570"/>
      <c r="AR153" s="570"/>
      <c r="AS153" s="570"/>
      <c r="AT153" s="570"/>
      <c r="AU153" s="570"/>
      <c r="AV153" s="570"/>
      <c r="AW153" s="570"/>
      <c r="AX153" s="570"/>
      <c r="AY153" s="570"/>
      <c r="AZ153" s="570"/>
      <c r="BA153" s="570"/>
      <c r="BB153" s="570"/>
      <c r="BC153" s="570"/>
      <c r="BD153" s="570"/>
      <c r="BE153" s="570"/>
      <c r="BF153" s="570"/>
      <c r="BG153" s="570"/>
      <c r="BH153" s="570"/>
      <c r="BI153" s="570"/>
      <c r="BJ153" s="570"/>
      <c r="BK153" s="570"/>
      <c r="BL153" s="570"/>
      <c r="BM153" s="570"/>
      <c r="BN153" s="570"/>
      <c r="BO153" s="570"/>
      <c r="BP153" s="570"/>
      <c r="BQ153" s="570"/>
      <c r="BR153" s="570"/>
      <c r="BS153" s="570"/>
      <c r="BT153" s="570"/>
      <c r="BU153" s="570"/>
      <c r="BV153" s="570"/>
      <c r="BW153" s="570"/>
      <c r="BX153" s="570"/>
      <c r="BY153" s="570"/>
    </row>
    <row r="154" spans="11:77">
      <c r="K154" s="570"/>
      <c r="L154" s="570"/>
      <c r="M154" s="570"/>
      <c r="N154" s="570"/>
      <c r="O154" s="570"/>
      <c r="P154" s="570"/>
      <c r="Q154" s="570"/>
      <c r="R154" s="570"/>
      <c r="S154" s="570"/>
      <c r="T154" s="570"/>
      <c r="U154" s="570"/>
      <c r="V154" s="570"/>
      <c r="W154" s="570"/>
      <c r="X154" s="570"/>
      <c r="Y154" s="570"/>
      <c r="Z154" s="570"/>
      <c r="AA154" s="570"/>
      <c r="AB154" s="570"/>
      <c r="AC154" s="570"/>
      <c r="AD154" s="570"/>
      <c r="AE154" s="570"/>
      <c r="AF154" s="570"/>
      <c r="AG154" s="570"/>
      <c r="AH154" s="570"/>
      <c r="AI154" s="570"/>
      <c r="AJ154" s="570"/>
      <c r="AK154" s="570"/>
      <c r="AL154" s="570"/>
      <c r="AM154" s="570"/>
      <c r="AN154" s="570"/>
      <c r="AO154" s="570"/>
      <c r="AP154" s="570"/>
      <c r="AQ154" s="570"/>
      <c r="AR154" s="570"/>
      <c r="AS154" s="570"/>
      <c r="AT154" s="570"/>
      <c r="AU154" s="570"/>
      <c r="AV154" s="570"/>
      <c r="AW154" s="570"/>
      <c r="AX154" s="570"/>
      <c r="AY154" s="570"/>
      <c r="AZ154" s="570"/>
      <c r="BA154" s="570"/>
      <c r="BB154" s="570"/>
      <c r="BC154" s="570"/>
      <c r="BD154" s="570"/>
      <c r="BE154" s="570"/>
      <c r="BF154" s="570"/>
      <c r="BG154" s="570"/>
      <c r="BH154" s="570"/>
      <c r="BI154" s="570"/>
      <c r="BJ154" s="570"/>
      <c r="BK154" s="570"/>
      <c r="BL154" s="570"/>
      <c r="BM154" s="570"/>
      <c r="BN154" s="570"/>
      <c r="BO154" s="570"/>
      <c r="BP154" s="570"/>
      <c r="BQ154" s="570"/>
      <c r="BR154" s="570"/>
      <c r="BS154" s="570"/>
      <c r="BT154" s="570"/>
      <c r="BU154" s="570"/>
      <c r="BV154" s="570"/>
      <c r="BW154" s="570"/>
      <c r="BX154" s="570"/>
      <c r="BY154" s="570"/>
    </row>
    <row r="155" spans="11:77">
      <c r="K155" s="570"/>
      <c r="L155" s="570"/>
      <c r="M155" s="570"/>
      <c r="N155" s="570"/>
      <c r="O155" s="570"/>
      <c r="P155" s="570"/>
      <c r="Q155" s="570"/>
      <c r="R155" s="570"/>
      <c r="S155" s="570"/>
      <c r="T155" s="570"/>
      <c r="U155" s="570"/>
      <c r="V155" s="570"/>
      <c r="W155" s="570"/>
      <c r="X155" s="570"/>
      <c r="Y155" s="570"/>
      <c r="Z155" s="570"/>
      <c r="AA155" s="570"/>
      <c r="AB155" s="570"/>
      <c r="AC155" s="570"/>
      <c r="AD155" s="570"/>
      <c r="AE155" s="570"/>
      <c r="AF155" s="570"/>
      <c r="AG155" s="570"/>
      <c r="AH155" s="570"/>
      <c r="AI155" s="570"/>
      <c r="AJ155" s="570"/>
      <c r="AK155" s="570"/>
      <c r="AL155" s="570"/>
      <c r="AM155" s="570"/>
      <c r="AN155" s="570"/>
      <c r="AO155" s="570"/>
      <c r="AP155" s="570"/>
      <c r="AQ155" s="570"/>
      <c r="AR155" s="570"/>
      <c r="AS155" s="570"/>
      <c r="AT155" s="570"/>
      <c r="AU155" s="570"/>
      <c r="AV155" s="570"/>
      <c r="AW155" s="570"/>
      <c r="AX155" s="570"/>
      <c r="AY155" s="570"/>
      <c r="AZ155" s="570"/>
      <c r="BA155" s="570"/>
      <c r="BB155" s="570"/>
      <c r="BC155" s="570"/>
      <c r="BD155" s="570"/>
      <c r="BE155" s="570"/>
      <c r="BF155" s="570"/>
      <c r="BG155" s="570"/>
      <c r="BH155" s="570"/>
      <c r="BI155" s="570"/>
      <c r="BJ155" s="570"/>
      <c r="BK155" s="570"/>
      <c r="BL155" s="570"/>
      <c r="BM155" s="570"/>
      <c r="BN155" s="570"/>
      <c r="BO155" s="570"/>
      <c r="BP155" s="570"/>
      <c r="BQ155" s="570"/>
      <c r="BR155" s="570"/>
      <c r="BS155" s="570"/>
      <c r="BT155" s="570"/>
      <c r="BU155" s="570"/>
      <c r="BV155" s="570"/>
      <c r="BW155" s="570"/>
      <c r="BX155" s="570"/>
      <c r="BY155" s="570"/>
    </row>
    <row r="156" spans="11:77">
      <c r="K156" s="570"/>
      <c r="L156" s="570"/>
      <c r="M156" s="570"/>
      <c r="N156" s="570"/>
      <c r="O156" s="570"/>
      <c r="P156" s="570"/>
      <c r="Q156" s="570"/>
      <c r="R156" s="570"/>
      <c r="S156" s="570"/>
      <c r="T156" s="570"/>
      <c r="U156" s="570"/>
      <c r="V156" s="570"/>
      <c r="W156" s="570"/>
      <c r="X156" s="570"/>
      <c r="Y156" s="570"/>
      <c r="Z156" s="570"/>
      <c r="AA156" s="570"/>
      <c r="AB156" s="570"/>
      <c r="AC156" s="570"/>
      <c r="AD156" s="570"/>
      <c r="AE156" s="570"/>
      <c r="AF156" s="570"/>
      <c r="AG156" s="570"/>
      <c r="AH156" s="570"/>
      <c r="AI156" s="570"/>
      <c r="AJ156" s="570"/>
      <c r="AK156" s="570"/>
      <c r="AL156" s="570"/>
      <c r="AM156" s="570"/>
      <c r="AN156" s="570"/>
      <c r="AO156" s="570"/>
      <c r="AP156" s="570"/>
      <c r="AQ156" s="570"/>
      <c r="AR156" s="570"/>
      <c r="AS156" s="570"/>
      <c r="AT156" s="570"/>
      <c r="AU156" s="570"/>
      <c r="AV156" s="570"/>
      <c r="AW156" s="570"/>
      <c r="AX156" s="570"/>
      <c r="AY156" s="570"/>
      <c r="AZ156" s="570"/>
      <c r="BA156" s="570"/>
      <c r="BB156" s="570"/>
      <c r="BC156" s="570"/>
      <c r="BD156" s="570"/>
      <c r="BE156" s="570"/>
      <c r="BF156" s="570"/>
      <c r="BG156" s="570"/>
      <c r="BH156" s="570"/>
      <c r="BI156" s="570"/>
      <c r="BJ156" s="570"/>
      <c r="BK156" s="570"/>
      <c r="BL156" s="570"/>
      <c r="BM156" s="570"/>
      <c r="BN156" s="570"/>
      <c r="BO156" s="570"/>
      <c r="BP156" s="570"/>
      <c r="BQ156" s="570"/>
      <c r="BR156" s="570"/>
      <c r="BS156" s="570"/>
      <c r="BT156" s="570"/>
      <c r="BU156" s="570"/>
      <c r="BV156" s="570"/>
      <c r="BW156" s="570"/>
      <c r="BX156" s="570"/>
      <c r="BY156" s="570"/>
    </row>
    <row r="157" spans="11:77">
      <c r="K157" s="570"/>
      <c r="L157" s="570"/>
      <c r="M157" s="570"/>
      <c r="N157" s="570"/>
      <c r="O157" s="570"/>
      <c r="P157" s="570"/>
      <c r="Q157" s="570"/>
      <c r="R157" s="570"/>
      <c r="S157" s="570"/>
      <c r="T157" s="570"/>
      <c r="U157" s="570"/>
      <c r="V157" s="570"/>
      <c r="W157" s="570"/>
      <c r="X157" s="570"/>
      <c r="Y157" s="570"/>
      <c r="Z157" s="570"/>
      <c r="AA157" s="570"/>
      <c r="AB157" s="570"/>
      <c r="AC157" s="570"/>
      <c r="AD157" s="570"/>
      <c r="AE157" s="570"/>
      <c r="AF157" s="570"/>
      <c r="AG157" s="570"/>
      <c r="AH157" s="570"/>
      <c r="AI157" s="570"/>
      <c r="AJ157" s="570"/>
      <c r="AK157" s="570"/>
      <c r="AL157" s="570"/>
      <c r="AM157" s="570"/>
      <c r="AN157" s="570"/>
      <c r="AO157" s="570"/>
      <c r="AP157" s="570"/>
      <c r="AQ157" s="570"/>
      <c r="AR157" s="570"/>
      <c r="AS157" s="570"/>
      <c r="AT157" s="570"/>
      <c r="AU157" s="570"/>
      <c r="AV157" s="570"/>
      <c r="AW157" s="570"/>
      <c r="AX157" s="570"/>
      <c r="AY157" s="570"/>
      <c r="AZ157" s="570"/>
      <c r="BA157" s="570"/>
      <c r="BB157" s="570"/>
      <c r="BC157" s="570"/>
      <c r="BD157" s="570"/>
      <c r="BE157" s="570"/>
      <c r="BF157" s="570"/>
      <c r="BG157" s="570"/>
      <c r="BH157" s="570"/>
      <c r="BI157" s="570"/>
      <c r="BJ157" s="570"/>
      <c r="BK157" s="570"/>
      <c r="BL157" s="570"/>
      <c r="BM157" s="570"/>
      <c r="BN157" s="570"/>
      <c r="BO157" s="570"/>
      <c r="BP157" s="570"/>
      <c r="BQ157" s="570"/>
      <c r="BR157" s="570"/>
      <c r="BS157" s="570"/>
      <c r="BT157" s="570"/>
      <c r="BU157" s="570"/>
      <c r="BV157" s="570"/>
      <c r="BW157" s="570"/>
      <c r="BX157" s="570"/>
      <c r="BY157" s="570"/>
    </row>
    <row r="158" spans="11:77">
      <c r="K158" s="570"/>
      <c r="L158" s="570"/>
      <c r="M158" s="570"/>
      <c r="N158" s="570"/>
      <c r="O158" s="570"/>
      <c r="P158" s="570"/>
      <c r="Q158" s="570"/>
      <c r="R158" s="570"/>
      <c r="S158" s="570"/>
      <c r="T158" s="570"/>
      <c r="U158" s="570"/>
      <c r="V158" s="570"/>
      <c r="W158" s="570"/>
      <c r="X158" s="570"/>
      <c r="Y158" s="570"/>
      <c r="Z158" s="570"/>
      <c r="AA158" s="570"/>
      <c r="AB158" s="570"/>
      <c r="AC158" s="570"/>
      <c r="AD158" s="570"/>
      <c r="AE158" s="570"/>
      <c r="AF158" s="570"/>
      <c r="AG158" s="570"/>
      <c r="AH158" s="570"/>
      <c r="AI158" s="570"/>
      <c r="AJ158" s="570"/>
      <c r="AK158" s="570"/>
      <c r="AL158" s="570"/>
      <c r="AM158" s="570"/>
      <c r="AN158" s="570"/>
      <c r="AO158" s="570"/>
      <c r="AP158" s="570"/>
      <c r="AQ158" s="570"/>
      <c r="AR158" s="570"/>
      <c r="AS158" s="570"/>
      <c r="AT158" s="570"/>
      <c r="AU158" s="570"/>
      <c r="AV158" s="570"/>
      <c r="AW158" s="570"/>
      <c r="AX158" s="570"/>
      <c r="AY158" s="570"/>
      <c r="AZ158" s="570"/>
      <c r="BA158" s="570"/>
      <c r="BB158" s="570"/>
      <c r="BC158" s="570"/>
      <c r="BD158" s="570"/>
      <c r="BE158" s="570"/>
      <c r="BF158" s="570"/>
      <c r="BG158" s="570"/>
      <c r="BH158" s="570"/>
      <c r="BI158" s="570"/>
      <c r="BJ158" s="570"/>
      <c r="BK158" s="570"/>
      <c r="BL158" s="570"/>
      <c r="BM158" s="570"/>
      <c r="BN158" s="570"/>
      <c r="BO158" s="570"/>
      <c r="BP158" s="570"/>
      <c r="BQ158" s="570"/>
      <c r="BR158" s="570"/>
      <c r="BS158" s="570"/>
      <c r="BT158" s="570"/>
      <c r="BU158" s="570"/>
      <c r="BV158" s="570"/>
      <c r="BW158" s="570"/>
      <c r="BX158" s="570"/>
      <c r="BY158" s="570"/>
    </row>
    <row r="159" spans="11:77">
      <c r="K159" s="570"/>
      <c r="L159" s="570"/>
      <c r="M159" s="570"/>
      <c r="N159" s="570"/>
      <c r="O159" s="570"/>
      <c r="P159" s="570"/>
      <c r="Q159" s="570"/>
      <c r="R159" s="570"/>
      <c r="S159" s="570"/>
      <c r="T159" s="570"/>
      <c r="U159" s="570"/>
      <c r="V159" s="570"/>
      <c r="W159" s="570"/>
      <c r="X159" s="570"/>
      <c r="Y159" s="570"/>
      <c r="Z159" s="570"/>
      <c r="AA159" s="570"/>
      <c r="AB159" s="570"/>
      <c r="AC159" s="570"/>
      <c r="AD159" s="570"/>
      <c r="AE159" s="570"/>
      <c r="AF159" s="570"/>
      <c r="AG159" s="570"/>
      <c r="AH159" s="570"/>
      <c r="AI159" s="570"/>
      <c r="AJ159" s="570"/>
      <c r="AK159" s="570"/>
      <c r="AL159" s="570"/>
      <c r="AM159" s="570"/>
      <c r="AN159" s="570"/>
      <c r="AO159" s="570"/>
      <c r="AP159" s="570"/>
      <c r="AQ159" s="570"/>
      <c r="AR159" s="570"/>
      <c r="AS159" s="570"/>
      <c r="AT159" s="570"/>
      <c r="AU159" s="570"/>
      <c r="AV159" s="570"/>
      <c r="AW159" s="570"/>
      <c r="AX159" s="570"/>
      <c r="AY159" s="570"/>
      <c r="AZ159" s="570"/>
      <c r="BA159" s="570"/>
      <c r="BB159" s="570"/>
      <c r="BC159" s="570"/>
      <c r="BD159" s="570"/>
      <c r="BE159" s="570"/>
      <c r="BF159" s="570"/>
      <c r="BG159" s="570"/>
      <c r="BH159" s="570"/>
      <c r="BI159" s="570"/>
      <c r="BJ159" s="570"/>
      <c r="BK159" s="570"/>
      <c r="BL159" s="570"/>
      <c r="BM159" s="570"/>
      <c r="BN159" s="570"/>
      <c r="BO159" s="570"/>
      <c r="BP159" s="570"/>
      <c r="BQ159" s="570"/>
      <c r="BR159" s="570"/>
      <c r="BS159" s="570"/>
      <c r="BT159" s="570"/>
      <c r="BU159" s="570"/>
      <c r="BV159" s="570"/>
      <c r="BW159" s="570"/>
      <c r="BX159" s="570"/>
      <c r="BY159" s="570"/>
    </row>
    <row r="160" spans="11:77">
      <c r="K160" s="570"/>
      <c r="L160" s="570"/>
      <c r="M160" s="570"/>
      <c r="N160" s="570"/>
      <c r="O160" s="570"/>
      <c r="P160" s="570"/>
      <c r="Q160" s="570"/>
      <c r="R160" s="570"/>
      <c r="S160" s="570"/>
      <c r="T160" s="570"/>
      <c r="U160" s="570"/>
      <c r="V160" s="570"/>
      <c r="W160" s="570"/>
      <c r="X160" s="570"/>
      <c r="Y160" s="570"/>
      <c r="Z160" s="570"/>
      <c r="AA160" s="570"/>
      <c r="AB160" s="570"/>
      <c r="AC160" s="570"/>
      <c r="AD160" s="570"/>
      <c r="AE160" s="570"/>
      <c r="AF160" s="570"/>
      <c r="AG160" s="570"/>
      <c r="AH160" s="570"/>
      <c r="AI160" s="570"/>
      <c r="AJ160" s="570"/>
      <c r="AK160" s="570"/>
      <c r="AL160" s="570"/>
      <c r="AM160" s="570"/>
      <c r="AN160" s="570"/>
      <c r="AO160" s="570"/>
      <c r="AP160" s="570"/>
      <c r="AQ160" s="570"/>
      <c r="AR160" s="570"/>
      <c r="AS160" s="570"/>
      <c r="AT160" s="570"/>
      <c r="AU160" s="570"/>
      <c r="AV160" s="570"/>
      <c r="AW160" s="570"/>
      <c r="AX160" s="570"/>
      <c r="AY160" s="570"/>
      <c r="AZ160" s="570"/>
      <c r="BA160" s="570"/>
      <c r="BB160" s="570"/>
      <c r="BC160" s="570"/>
      <c r="BD160" s="570"/>
      <c r="BE160" s="570"/>
      <c r="BF160" s="570"/>
      <c r="BG160" s="570"/>
      <c r="BH160" s="570"/>
      <c r="BI160" s="570"/>
      <c r="BJ160" s="570"/>
      <c r="BK160" s="570"/>
      <c r="BL160" s="570"/>
      <c r="BM160" s="570"/>
      <c r="BN160" s="570"/>
      <c r="BO160" s="570"/>
      <c r="BP160" s="570"/>
      <c r="BQ160" s="570"/>
      <c r="BR160" s="570"/>
      <c r="BS160" s="570"/>
      <c r="BT160" s="570"/>
      <c r="BU160" s="570"/>
      <c r="BV160" s="570"/>
      <c r="BW160" s="570"/>
      <c r="BX160" s="570"/>
      <c r="BY160" s="570"/>
    </row>
    <row r="161" spans="11:77">
      <c r="K161" s="570"/>
      <c r="L161" s="570"/>
      <c r="M161" s="570"/>
      <c r="N161" s="570"/>
      <c r="O161" s="570"/>
      <c r="P161" s="570"/>
      <c r="Q161" s="570"/>
      <c r="R161" s="570"/>
      <c r="S161" s="570"/>
      <c r="T161" s="570"/>
      <c r="U161" s="570"/>
      <c r="V161" s="570"/>
      <c r="W161" s="570"/>
      <c r="X161" s="570"/>
      <c r="Y161" s="570"/>
      <c r="Z161" s="570"/>
      <c r="AA161" s="570"/>
      <c r="AB161" s="570"/>
      <c r="AC161" s="570"/>
      <c r="AD161" s="570"/>
      <c r="AE161" s="570"/>
      <c r="AF161" s="570"/>
      <c r="AG161" s="570"/>
      <c r="AH161" s="570"/>
      <c r="AI161" s="570"/>
      <c r="AJ161" s="570"/>
      <c r="AK161" s="570"/>
      <c r="AL161" s="570"/>
      <c r="AM161" s="570"/>
      <c r="AN161" s="570"/>
      <c r="AO161" s="570"/>
      <c r="AP161" s="570"/>
      <c r="AQ161" s="570"/>
      <c r="AR161" s="570"/>
      <c r="AS161" s="570"/>
      <c r="AT161" s="570"/>
      <c r="AU161" s="570"/>
      <c r="AV161" s="570"/>
      <c r="AW161" s="570"/>
      <c r="AX161" s="570"/>
      <c r="AY161" s="570"/>
      <c r="AZ161" s="570"/>
      <c r="BA161" s="570"/>
      <c r="BB161" s="570"/>
      <c r="BC161" s="570"/>
      <c r="BD161" s="570"/>
      <c r="BE161" s="570"/>
      <c r="BF161" s="570"/>
      <c r="BG161" s="570"/>
      <c r="BH161" s="570"/>
      <c r="BI161" s="570"/>
      <c r="BJ161" s="570"/>
      <c r="BK161" s="570"/>
      <c r="BL161" s="570"/>
      <c r="BM161" s="570"/>
      <c r="BN161" s="570"/>
      <c r="BO161" s="570"/>
      <c r="BP161" s="570"/>
      <c r="BQ161" s="570"/>
      <c r="BR161" s="570"/>
      <c r="BS161" s="570"/>
      <c r="BT161" s="570"/>
      <c r="BU161" s="570"/>
      <c r="BV161" s="570"/>
      <c r="BW161" s="570"/>
      <c r="BX161" s="570"/>
      <c r="BY161" s="570"/>
    </row>
    <row r="162" spans="11:77">
      <c r="K162" s="570"/>
      <c r="L162" s="570"/>
      <c r="M162" s="570"/>
      <c r="N162" s="570"/>
      <c r="O162" s="570"/>
      <c r="P162" s="570"/>
      <c r="Q162" s="570"/>
      <c r="R162" s="570"/>
      <c r="S162" s="570"/>
      <c r="T162" s="570"/>
      <c r="U162" s="570"/>
      <c r="V162" s="570"/>
      <c r="W162" s="570"/>
      <c r="X162" s="570"/>
      <c r="Y162" s="570"/>
      <c r="Z162" s="570"/>
      <c r="AA162" s="570"/>
      <c r="AB162" s="570"/>
      <c r="AC162" s="570"/>
      <c r="AD162" s="570"/>
      <c r="AE162" s="570"/>
      <c r="AF162" s="570"/>
      <c r="AG162" s="570"/>
      <c r="AH162" s="570"/>
      <c r="AI162" s="570"/>
      <c r="AJ162" s="570"/>
      <c r="AK162" s="570"/>
      <c r="AL162" s="570"/>
      <c r="AM162" s="570"/>
      <c r="AN162" s="570"/>
      <c r="AO162" s="570"/>
      <c r="AP162" s="570"/>
      <c r="AQ162" s="570"/>
      <c r="AR162" s="570"/>
      <c r="AS162" s="570"/>
      <c r="AT162" s="570"/>
      <c r="AU162" s="570"/>
      <c r="AV162" s="570"/>
      <c r="AW162" s="570"/>
      <c r="AX162" s="570"/>
      <c r="AY162" s="570"/>
      <c r="AZ162" s="570"/>
      <c r="BA162" s="570"/>
      <c r="BB162" s="570"/>
      <c r="BC162" s="570"/>
      <c r="BD162" s="570"/>
      <c r="BE162" s="570"/>
      <c r="BF162" s="570"/>
      <c r="BG162" s="570"/>
      <c r="BH162" s="570"/>
      <c r="BI162" s="570"/>
      <c r="BJ162" s="570"/>
      <c r="BK162" s="570"/>
      <c r="BL162" s="570"/>
      <c r="BM162" s="570"/>
      <c r="BN162" s="570"/>
      <c r="BO162" s="570"/>
      <c r="BP162" s="570"/>
      <c r="BQ162" s="570"/>
      <c r="BR162" s="570"/>
      <c r="BS162" s="570"/>
      <c r="BT162" s="570"/>
      <c r="BU162" s="570"/>
      <c r="BV162" s="570"/>
      <c r="BW162" s="570"/>
      <c r="BX162" s="570"/>
      <c r="BY162" s="570"/>
    </row>
    <row r="163" spans="11:77">
      <c r="K163" s="570"/>
      <c r="L163" s="570"/>
      <c r="M163" s="570"/>
      <c r="N163" s="570"/>
      <c r="O163" s="570"/>
      <c r="P163" s="570"/>
      <c r="Q163" s="570"/>
      <c r="R163" s="570"/>
      <c r="S163" s="570"/>
      <c r="T163" s="570"/>
      <c r="U163" s="570"/>
      <c r="V163" s="570"/>
      <c r="W163" s="570"/>
      <c r="X163" s="570"/>
      <c r="Y163" s="570"/>
      <c r="Z163" s="570"/>
      <c r="AA163" s="570"/>
      <c r="AB163" s="570"/>
      <c r="AC163" s="570"/>
      <c r="AD163" s="570"/>
      <c r="AE163" s="570"/>
      <c r="AF163" s="570"/>
      <c r="AG163" s="570"/>
      <c r="AH163" s="570"/>
      <c r="AI163" s="570"/>
      <c r="AJ163" s="570"/>
      <c r="AK163" s="570"/>
      <c r="AL163" s="570"/>
      <c r="AM163" s="570"/>
      <c r="AN163" s="570"/>
      <c r="AO163" s="570"/>
      <c r="AP163" s="570"/>
      <c r="AQ163" s="570"/>
      <c r="AR163" s="570"/>
      <c r="AS163" s="570"/>
      <c r="AT163" s="570"/>
      <c r="AU163" s="570"/>
      <c r="AV163" s="570"/>
      <c r="AW163" s="570"/>
      <c r="AX163" s="570"/>
      <c r="AY163" s="570"/>
      <c r="AZ163" s="570"/>
      <c r="BA163" s="570"/>
      <c r="BB163" s="570"/>
      <c r="BC163" s="570"/>
      <c r="BD163" s="570"/>
      <c r="BE163" s="570"/>
      <c r="BF163" s="570"/>
      <c r="BG163" s="570"/>
      <c r="BH163" s="570"/>
      <c r="BI163" s="570"/>
      <c r="BJ163" s="570"/>
      <c r="BK163" s="570"/>
      <c r="BL163" s="570"/>
      <c r="BM163" s="570"/>
      <c r="BN163" s="570"/>
      <c r="BO163" s="570"/>
      <c r="BP163" s="570"/>
      <c r="BQ163" s="570"/>
      <c r="BR163" s="570"/>
      <c r="BS163" s="570"/>
      <c r="BT163" s="570"/>
      <c r="BU163" s="570"/>
      <c r="BV163" s="570"/>
      <c r="BW163" s="570"/>
      <c r="BX163" s="570"/>
      <c r="BY163" s="570"/>
    </row>
    <row r="164" spans="11:77">
      <c r="K164" s="570"/>
      <c r="L164" s="570"/>
      <c r="M164" s="570"/>
      <c r="N164" s="570"/>
      <c r="O164" s="570"/>
      <c r="P164" s="570"/>
      <c r="Q164" s="570"/>
      <c r="R164" s="570"/>
      <c r="S164" s="570"/>
      <c r="T164" s="570"/>
      <c r="U164" s="570"/>
      <c r="V164" s="570"/>
      <c r="W164" s="570"/>
      <c r="X164" s="570"/>
      <c r="Y164" s="570"/>
      <c r="Z164" s="570"/>
      <c r="AA164" s="570"/>
      <c r="AB164" s="570"/>
      <c r="AC164" s="570"/>
      <c r="AD164" s="570"/>
      <c r="AE164" s="570"/>
      <c r="AF164" s="570"/>
      <c r="AG164" s="570"/>
      <c r="AH164" s="570"/>
      <c r="AI164" s="570"/>
      <c r="AJ164" s="570"/>
      <c r="AK164" s="570"/>
      <c r="AL164" s="570"/>
      <c r="AM164" s="570"/>
      <c r="AN164" s="570"/>
      <c r="AO164" s="570"/>
      <c r="AP164" s="570"/>
      <c r="AQ164" s="570"/>
      <c r="AR164" s="570"/>
      <c r="AS164" s="570"/>
      <c r="AT164" s="570"/>
      <c r="AU164" s="570"/>
      <c r="AV164" s="570"/>
      <c r="AW164" s="570"/>
      <c r="AX164" s="570"/>
      <c r="AY164" s="570"/>
      <c r="AZ164" s="570"/>
      <c r="BA164" s="570"/>
      <c r="BB164" s="570"/>
      <c r="BC164" s="570"/>
      <c r="BD164" s="570"/>
      <c r="BE164" s="570"/>
      <c r="BF164" s="570"/>
      <c r="BG164" s="570"/>
      <c r="BH164" s="570"/>
      <c r="BI164" s="570"/>
      <c r="BJ164" s="570"/>
      <c r="BK164" s="570"/>
      <c r="BL164" s="570"/>
      <c r="BM164" s="570"/>
      <c r="BN164" s="570"/>
      <c r="BO164" s="570"/>
      <c r="BP164" s="570"/>
      <c r="BQ164" s="570"/>
      <c r="BR164" s="570"/>
      <c r="BS164" s="570"/>
      <c r="BT164" s="570"/>
      <c r="BU164" s="570"/>
      <c r="BV164" s="570"/>
      <c r="BW164" s="570"/>
      <c r="BX164" s="570"/>
      <c r="BY164" s="570"/>
    </row>
    <row r="165" spans="11:77">
      <c r="K165" s="570"/>
      <c r="L165" s="570"/>
      <c r="M165" s="570"/>
      <c r="N165" s="570"/>
      <c r="O165" s="570"/>
      <c r="P165" s="570"/>
      <c r="Q165" s="570"/>
      <c r="R165" s="570"/>
      <c r="S165" s="570"/>
      <c r="T165" s="570"/>
      <c r="U165" s="570"/>
      <c r="V165" s="570"/>
      <c r="W165" s="570"/>
      <c r="X165" s="570"/>
      <c r="Y165" s="570"/>
      <c r="Z165" s="570"/>
      <c r="AA165" s="570"/>
      <c r="AB165" s="570"/>
      <c r="AC165" s="570"/>
      <c r="AD165" s="570"/>
      <c r="AE165" s="570"/>
      <c r="AF165" s="570"/>
      <c r="AG165" s="570"/>
      <c r="AH165" s="570"/>
      <c r="AI165" s="570"/>
      <c r="AJ165" s="570"/>
      <c r="AK165" s="570"/>
      <c r="AL165" s="570"/>
      <c r="AM165" s="570"/>
      <c r="AN165" s="570"/>
      <c r="AO165" s="570"/>
      <c r="AP165" s="570"/>
      <c r="AQ165" s="570"/>
      <c r="AR165" s="570"/>
      <c r="AS165" s="570"/>
      <c r="AT165" s="570"/>
      <c r="AU165" s="570"/>
      <c r="AV165" s="570"/>
      <c r="AW165" s="570"/>
      <c r="AX165" s="570"/>
      <c r="AY165" s="570"/>
      <c r="AZ165" s="570"/>
      <c r="BA165" s="570"/>
      <c r="BB165" s="570"/>
      <c r="BC165" s="570"/>
      <c r="BD165" s="570"/>
      <c r="BE165" s="570"/>
      <c r="BF165" s="570"/>
      <c r="BG165" s="570"/>
      <c r="BH165" s="570"/>
      <c r="BI165" s="570"/>
      <c r="BJ165" s="570"/>
      <c r="BK165" s="570"/>
      <c r="BL165" s="570"/>
      <c r="BM165" s="570"/>
      <c r="BN165" s="570"/>
      <c r="BO165" s="570"/>
      <c r="BP165" s="570"/>
      <c r="BQ165" s="570"/>
      <c r="BR165" s="570"/>
      <c r="BS165" s="570"/>
      <c r="BT165" s="570"/>
      <c r="BU165" s="570"/>
      <c r="BV165" s="570"/>
      <c r="BW165" s="570"/>
      <c r="BX165" s="570"/>
      <c r="BY165" s="570"/>
    </row>
    <row r="166" spans="11:77">
      <c r="K166" s="570"/>
      <c r="L166" s="570"/>
      <c r="M166" s="570"/>
      <c r="N166" s="570"/>
      <c r="O166" s="570"/>
      <c r="P166" s="570"/>
      <c r="Q166" s="570"/>
      <c r="R166" s="570"/>
      <c r="S166" s="570"/>
      <c r="T166" s="570"/>
      <c r="U166" s="570"/>
      <c r="V166" s="570"/>
      <c r="W166" s="570"/>
      <c r="X166" s="570"/>
      <c r="Y166" s="570"/>
      <c r="Z166" s="570"/>
      <c r="AA166" s="570"/>
      <c r="AB166" s="570"/>
      <c r="AC166" s="570"/>
      <c r="AD166" s="570"/>
      <c r="AE166" s="570"/>
      <c r="AF166" s="570"/>
      <c r="AG166" s="570"/>
      <c r="AH166" s="570"/>
      <c r="AI166" s="570"/>
      <c r="AJ166" s="570"/>
      <c r="AK166" s="570"/>
      <c r="AL166" s="570"/>
      <c r="AM166" s="570"/>
      <c r="AN166" s="570"/>
      <c r="AO166" s="570"/>
      <c r="AP166" s="570"/>
      <c r="AQ166" s="570"/>
      <c r="AR166" s="570"/>
      <c r="AS166" s="570"/>
      <c r="AT166" s="570"/>
      <c r="AU166" s="570"/>
      <c r="AV166" s="570"/>
      <c r="AW166" s="570"/>
      <c r="AX166" s="570"/>
      <c r="AY166" s="570"/>
      <c r="AZ166" s="570"/>
      <c r="BA166" s="570"/>
      <c r="BB166" s="570"/>
      <c r="BC166" s="570"/>
      <c r="BD166" s="570"/>
      <c r="BE166" s="570"/>
      <c r="BF166" s="570"/>
      <c r="BG166" s="570"/>
      <c r="BH166" s="570"/>
      <c r="BI166" s="570"/>
      <c r="BJ166" s="570"/>
      <c r="BK166" s="570"/>
      <c r="BL166" s="570"/>
      <c r="BM166" s="570"/>
      <c r="BN166" s="570"/>
      <c r="BO166" s="570"/>
      <c r="BP166" s="570"/>
      <c r="BQ166" s="570"/>
      <c r="BR166" s="570"/>
      <c r="BS166" s="570"/>
      <c r="BT166" s="570"/>
      <c r="BU166" s="570"/>
      <c r="BV166" s="570"/>
      <c r="BW166" s="570"/>
      <c r="BX166" s="570"/>
      <c r="BY166" s="570"/>
    </row>
    <row r="167" spans="11:77">
      <c r="K167" s="570"/>
      <c r="L167" s="570"/>
      <c r="M167" s="570"/>
      <c r="N167" s="570"/>
      <c r="O167" s="570"/>
      <c r="P167" s="570"/>
      <c r="Q167" s="570"/>
      <c r="R167" s="570"/>
      <c r="S167" s="570"/>
      <c r="T167" s="570"/>
      <c r="U167" s="570"/>
      <c r="V167" s="570"/>
      <c r="W167" s="570"/>
      <c r="X167" s="570"/>
      <c r="Y167" s="570"/>
      <c r="Z167" s="570"/>
      <c r="AA167" s="570"/>
      <c r="AB167" s="570"/>
      <c r="AC167" s="570"/>
      <c r="AD167" s="570"/>
      <c r="AE167" s="570"/>
      <c r="AF167" s="570"/>
      <c r="AG167" s="570"/>
      <c r="AH167" s="570"/>
      <c r="AI167" s="570"/>
      <c r="AJ167" s="570"/>
      <c r="AK167" s="570"/>
      <c r="AL167" s="570"/>
      <c r="AM167" s="570"/>
      <c r="AN167" s="570"/>
      <c r="AO167" s="570"/>
      <c r="AP167" s="570"/>
      <c r="AQ167" s="570"/>
      <c r="AR167" s="570"/>
      <c r="AS167" s="570"/>
      <c r="AT167" s="570"/>
      <c r="AU167" s="570"/>
      <c r="AV167" s="570"/>
      <c r="AW167" s="570"/>
      <c r="AX167" s="570"/>
      <c r="AY167" s="570"/>
      <c r="AZ167" s="570"/>
      <c r="BA167" s="570"/>
      <c r="BB167" s="570"/>
      <c r="BC167" s="570"/>
      <c r="BD167" s="570"/>
      <c r="BE167" s="570"/>
      <c r="BF167" s="570"/>
      <c r="BG167" s="570"/>
      <c r="BH167" s="570"/>
      <c r="BI167" s="570"/>
      <c r="BJ167" s="570"/>
      <c r="BK167" s="570"/>
      <c r="BL167" s="570"/>
      <c r="BM167" s="570"/>
      <c r="BN167" s="570"/>
      <c r="BO167" s="570"/>
      <c r="BP167" s="570"/>
      <c r="BQ167" s="570"/>
      <c r="BR167" s="570"/>
      <c r="BS167" s="570"/>
      <c r="BT167" s="570"/>
      <c r="BU167" s="570"/>
      <c r="BV167" s="570"/>
      <c r="BW167" s="570"/>
      <c r="BX167" s="570"/>
      <c r="BY167" s="570"/>
    </row>
    <row r="168" spans="11:77">
      <c r="K168" s="570"/>
      <c r="L168" s="570"/>
      <c r="M168" s="570"/>
      <c r="N168" s="570"/>
      <c r="O168" s="570"/>
      <c r="P168" s="570"/>
      <c r="Q168" s="570"/>
      <c r="R168" s="570"/>
      <c r="S168" s="570"/>
      <c r="T168" s="570"/>
      <c r="U168" s="570"/>
      <c r="V168" s="570"/>
      <c r="W168" s="570"/>
      <c r="X168" s="570"/>
      <c r="Y168" s="570"/>
      <c r="Z168" s="570"/>
      <c r="AA168" s="570"/>
      <c r="AB168" s="570"/>
      <c r="AC168" s="570"/>
      <c r="AD168" s="570"/>
      <c r="AE168" s="570"/>
      <c r="AF168" s="570"/>
      <c r="AG168" s="570"/>
      <c r="AH168" s="570"/>
      <c r="AI168" s="570"/>
      <c r="AJ168" s="570"/>
      <c r="AK168" s="570"/>
      <c r="AL168" s="570"/>
      <c r="AM168" s="570"/>
      <c r="AN168" s="570"/>
      <c r="AO168" s="570"/>
      <c r="AP168" s="570"/>
      <c r="AQ168" s="570"/>
      <c r="AR168" s="570"/>
      <c r="AS168" s="570"/>
      <c r="AT168" s="570"/>
      <c r="AU168" s="570"/>
      <c r="AV168" s="570"/>
      <c r="AW168" s="570"/>
      <c r="AX168" s="570"/>
      <c r="AY168" s="570"/>
      <c r="AZ168" s="570"/>
      <c r="BA168" s="570"/>
      <c r="BB168" s="570"/>
      <c r="BC168" s="570"/>
      <c r="BD168" s="570"/>
      <c r="BE168" s="570"/>
      <c r="BF168" s="570"/>
      <c r="BG168" s="570"/>
      <c r="BH168" s="570"/>
      <c r="BI168" s="570"/>
      <c r="BJ168" s="570"/>
      <c r="BK168" s="570"/>
      <c r="BL168" s="570"/>
      <c r="BM168" s="570"/>
      <c r="BN168" s="570"/>
      <c r="BO168" s="570"/>
      <c r="BP168" s="570"/>
      <c r="BQ168" s="570"/>
      <c r="BR168" s="570"/>
      <c r="BS168" s="570"/>
      <c r="BT168" s="570"/>
      <c r="BU168" s="570"/>
      <c r="BV168" s="570"/>
      <c r="BW168" s="570"/>
      <c r="BX168" s="570"/>
      <c r="BY168" s="570"/>
    </row>
    <row r="169" spans="11:77">
      <c r="K169" s="570"/>
      <c r="L169" s="570"/>
      <c r="M169" s="570"/>
      <c r="N169" s="570"/>
      <c r="O169" s="570"/>
      <c r="P169" s="570"/>
      <c r="Q169" s="570"/>
      <c r="R169" s="570"/>
      <c r="S169" s="570"/>
      <c r="T169" s="570"/>
      <c r="U169" s="570"/>
      <c r="V169" s="570"/>
      <c r="W169" s="570"/>
      <c r="X169" s="570"/>
      <c r="Y169" s="570"/>
      <c r="Z169" s="570"/>
      <c r="AA169" s="570"/>
      <c r="AB169" s="570"/>
      <c r="AC169" s="570"/>
      <c r="AD169" s="570"/>
      <c r="AE169" s="570"/>
      <c r="AF169" s="570"/>
      <c r="AG169" s="570"/>
      <c r="AH169" s="570"/>
      <c r="AI169" s="570"/>
      <c r="AJ169" s="570"/>
      <c r="AK169" s="570"/>
      <c r="AL169" s="570"/>
      <c r="AM169" s="570"/>
      <c r="AN169" s="570"/>
      <c r="AO169" s="570"/>
      <c r="AP169" s="570"/>
      <c r="AQ169" s="570"/>
      <c r="AR169" s="570"/>
      <c r="AS169" s="570"/>
      <c r="AT169" s="570"/>
      <c r="AU169" s="570"/>
      <c r="AV169" s="570"/>
      <c r="AW169" s="570"/>
      <c r="AX169" s="570"/>
      <c r="AY169" s="570"/>
      <c r="AZ169" s="570"/>
      <c r="BA169" s="570"/>
      <c r="BB169" s="570"/>
      <c r="BC169" s="570"/>
      <c r="BD169" s="570"/>
      <c r="BE169" s="570"/>
      <c r="BF169" s="570"/>
      <c r="BG169" s="570"/>
      <c r="BH169" s="570"/>
      <c r="BI169" s="570"/>
      <c r="BJ169" s="570"/>
      <c r="BK169" s="570"/>
      <c r="BL169" s="570"/>
      <c r="BM169" s="570"/>
      <c r="BN169" s="570"/>
      <c r="BO169" s="570"/>
      <c r="BP169" s="570"/>
      <c r="BQ169" s="570"/>
      <c r="BR169" s="570"/>
      <c r="BS169" s="570"/>
      <c r="BT169" s="570"/>
      <c r="BU169" s="570"/>
      <c r="BV169" s="570"/>
      <c r="BW169" s="570"/>
      <c r="BX169" s="570"/>
      <c r="BY169" s="570"/>
    </row>
    <row r="170" spans="11:77">
      <c r="K170" s="570"/>
      <c r="L170" s="570"/>
      <c r="M170" s="570"/>
      <c r="N170" s="570"/>
      <c r="O170" s="570"/>
      <c r="P170" s="570"/>
      <c r="Q170" s="570"/>
      <c r="R170" s="570"/>
      <c r="S170" s="570"/>
      <c r="T170" s="570"/>
      <c r="U170" s="570"/>
      <c r="V170" s="570"/>
      <c r="W170" s="570"/>
      <c r="X170" s="570"/>
      <c r="Y170" s="570"/>
      <c r="Z170" s="570"/>
      <c r="AA170" s="570"/>
      <c r="AB170" s="570"/>
      <c r="AC170" s="570"/>
      <c r="AD170" s="570"/>
      <c r="AE170" s="570"/>
      <c r="AF170" s="570"/>
      <c r="AG170" s="570"/>
      <c r="AH170" s="570"/>
      <c r="AI170" s="570"/>
      <c r="AJ170" s="570"/>
      <c r="AK170" s="570"/>
      <c r="AL170" s="570"/>
      <c r="AM170" s="570"/>
      <c r="AN170" s="570"/>
      <c r="AO170" s="570"/>
      <c r="AP170" s="570"/>
      <c r="AQ170" s="570"/>
      <c r="AR170" s="570"/>
      <c r="AS170" s="570"/>
      <c r="AT170" s="570"/>
      <c r="AU170" s="570"/>
      <c r="AV170" s="570"/>
      <c r="AW170" s="570"/>
      <c r="AX170" s="570"/>
      <c r="AY170" s="570"/>
      <c r="AZ170" s="570"/>
      <c r="BA170" s="570"/>
      <c r="BB170" s="570"/>
      <c r="BC170" s="570"/>
      <c r="BD170" s="570"/>
      <c r="BE170" s="570"/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570"/>
      <c r="BP170" s="570"/>
      <c r="BQ170" s="570"/>
      <c r="BR170" s="570"/>
      <c r="BS170" s="570"/>
      <c r="BT170" s="570"/>
      <c r="BU170" s="570"/>
      <c r="BV170" s="570"/>
      <c r="BW170" s="570"/>
      <c r="BX170" s="570"/>
      <c r="BY170" s="570"/>
    </row>
    <row r="171" spans="11:77">
      <c r="K171" s="570"/>
      <c r="L171" s="570"/>
      <c r="M171" s="570"/>
      <c r="N171" s="570"/>
      <c r="O171" s="570"/>
      <c r="P171" s="570"/>
      <c r="Q171" s="570"/>
      <c r="R171" s="570"/>
      <c r="S171" s="570"/>
      <c r="T171" s="570"/>
      <c r="U171" s="570"/>
      <c r="V171" s="570"/>
      <c r="W171" s="570"/>
      <c r="X171" s="570"/>
      <c r="Y171" s="570"/>
      <c r="Z171" s="570"/>
      <c r="AA171" s="570"/>
      <c r="AB171" s="570"/>
      <c r="AC171" s="570"/>
      <c r="AD171" s="570"/>
      <c r="AE171" s="570"/>
      <c r="AF171" s="570"/>
      <c r="AG171" s="570"/>
      <c r="AH171" s="570"/>
      <c r="AI171" s="570"/>
      <c r="AJ171" s="570"/>
      <c r="AK171" s="570"/>
      <c r="AL171" s="570"/>
      <c r="AM171" s="570"/>
      <c r="AN171" s="570"/>
      <c r="AO171" s="570"/>
      <c r="AP171" s="570"/>
      <c r="AQ171" s="570"/>
      <c r="AR171" s="570"/>
      <c r="AS171" s="570"/>
      <c r="AT171" s="570"/>
      <c r="AU171" s="570"/>
      <c r="AV171" s="570"/>
      <c r="AW171" s="570"/>
      <c r="AX171" s="570"/>
      <c r="AY171" s="570"/>
      <c r="AZ171" s="570"/>
      <c r="BA171" s="570"/>
      <c r="BB171" s="570"/>
      <c r="BC171" s="570"/>
      <c r="BD171" s="570"/>
      <c r="BE171" s="570"/>
      <c r="BF171" s="570"/>
      <c r="BG171" s="570"/>
      <c r="BH171" s="570"/>
      <c r="BI171" s="570"/>
      <c r="BJ171" s="570"/>
      <c r="BK171" s="570"/>
      <c r="BL171" s="570"/>
      <c r="BM171" s="570"/>
      <c r="BN171" s="570"/>
      <c r="BO171" s="570"/>
      <c r="BP171" s="570"/>
      <c r="BQ171" s="570"/>
      <c r="BR171" s="570"/>
      <c r="BS171" s="570"/>
      <c r="BT171" s="570"/>
      <c r="BU171" s="570"/>
      <c r="BV171" s="570"/>
      <c r="BW171" s="570"/>
      <c r="BX171" s="570"/>
      <c r="BY171" s="570"/>
    </row>
    <row r="172" spans="11:77">
      <c r="K172" s="570"/>
      <c r="L172" s="570"/>
      <c r="M172" s="570"/>
      <c r="N172" s="570"/>
      <c r="O172" s="570"/>
      <c r="P172" s="570"/>
      <c r="Q172" s="570"/>
      <c r="R172" s="570"/>
      <c r="S172" s="570"/>
      <c r="T172" s="570"/>
      <c r="U172" s="570"/>
      <c r="V172" s="570"/>
      <c r="W172" s="570"/>
      <c r="X172" s="570"/>
      <c r="Y172" s="570"/>
      <c r="Z172" s="570"/>
      <c r="AA172" s="570"/>
      <c r="AB172" s="570"/>
      <c r="AC172" s="570"/>
      <c r="AD172" s="570"/>
      <c r="AE172" s="570"/>
      <c r="AF172" s="570"/>
      <c r="AG172" s="570"/>
      <c r="AH172" s="570"/>
      <c r="AI172" s="570"/>
      <c r="AJ172" s="570"/>
      <c r="AK172" s="570"/>
      <c r="AL172" s="570"/>
      <c r="AM172" s="570"/>
      <c r="AN172" s="570"/>
      <c r="AO172" s="570"/>
      <c r="AP172" s="570"/>
      <c r="AQ172" s="570"/>
      <c r="AR172" s="570"/>
      <c r="AS172" s="570"/>
      <c r="AT172" s="570"/>
      <c r="AU172" s="570"/>
      <c r="AV172" s="570"/>
      <c r="AW172" s="570"/>
      <c r="AX172" s="570"/>
      <c r="AY172" s="570"/>
      <c r="AZ172" s="570"/>
      <c r="BA172" s="570"/>
      <c r="BB172" s="570"/>
      <c r="BC172" s="570"/>
      <c r="BD172" s="570"/>
      <c r="BE172" s="570"/>
      <c r="BF172" s="570"/>
      <c r="BG172" s="570"/>
      <c r="BH172" s="570"/>
      <c r="BI172" s="570"/>
      <c r="BJ172" s="570"/>
      <c r="BK172" s="570"/>
      <c r="BL172" s="570"/>
      <c r="BM172" s="570"/>
      <c r="BN172" s="570"/>
      <c r="BO172" s="570"/>
      <c r="BP172" s="570"/>
      <c r="BQ172" s="570"/>
      <c r="BR172" s="570"/>
      <c r="BS172" s="570"/>
      <c r="BT172" s="570"/>
      <c r="BU172" s="570"/>
      <c r="BV172" s="570"/>
      <c r="BW172" s="570"/>
      <c r="BX172" s="570"/>
      <c r="BY172" s="570"/>
    </row>
    <row r="173" spans="11:77">
      <c r="K173" s="570"/>
      <c r="L173" s="570"/>
      <c r="M173" s="570"/>
      <c r="N173" s="570"/>
      <c r="O173" s="570"/>
      <c r="P173" s="570"/>
      <c r="Q173" s="570"/>
      <c r="R173" s="570"/>
      <c r="S173" s="570"/>
      <c r="T173" s="570"/>
      <c r="U173" s="570"/>
      <c r="V173" s="570"/>
      <c r="W173" s="570"/>
      <c r="X173" s="570"/>
      <c r="Y173" s="570"/>
      <c r="Z173" s="570"/>
      <c r="AA173" s="570"/>
      <c r="AB173" s="570"/>
      <c r="AC173" s="570"/>
      <c r="AD173" s="570"/>
      <c r="AE173" s="570"/>
      <c r="AF173" s="570"/>
      <c r="AG173" s="570"/>
      <c r="AH173" s="570"/>
      <c r="AI173" s="570"/>
      <c r="AJ173" s="570"/>
      <c r="AK173" s="570"/>
      <c r="AL173" s="570"/>
      <c r="AM173" s="570"/>
      <c r="AN173" s="570"/>
      <c r="AO173" s="570"/>
      <c r="AP173" s="570"/>
      <c r="AQ173" s="570"/>
      <c r="AR173" s="570"/>
      <c r="AS173" s="570"/>
      <c r="AT173" s="570"/>
      <c r="AU173" s="570"/>
      <c r="AV173" s="570"/>
      <c r="AW173" s="570"/>
      <c r="AX173" s="570"/>
      <c r="AY173" s="570"/>
      <c r="AZ173" s="570"/>
      <c r="BA173" s="570"/>
      <c r="BB173" s="570"/>
      <c r="BC173" s="570"/>
      <c r="BD173" s="570"/>
      <c r="BE173" s="570"/>
      <c r="BF173" s="570"/>
      <c r="BG173" s="570"/>
      <c r="BH173" s="570"/>
      <c r="BI173" s="570"/>
      <c r="BJ173" s="570"/>
      <c r="BK173" s="570"/>
      <c r="BL173" s="570"/>
      <c r="BM173" s="570"/>
      <c r="BN173" s="570"/>
      <c r="BO173" s="570"/>
      <c r="BP173" s="570"/>
      <c r="BQ173" s="570"/>
      <c r="BR173" s="570"/>
      <c r="BS173" s="570"/>
      <c r="BT173" s="570"/>
      <c r="BU173" s="570"/>
      <c r="BV173" s="570"/>
      <c r="BW173" s="570"/>
      <c r="BX173" s="570"/>
      <c r="BY173" s="570"/>
    </row>
    <row r="174" spans="11:77">
      <c r="K174" s="570"/>
      <c r="L174" s="570"/>
      <c r="M174" s="570"/>
      <c r="N174" s="570"/>
      <c r="O174" s="570"/>
      <c r="P174" s="570"/>
      <c r="Q174" s="570"/>
      <c r="R174" s="570"/>
      <c r="S174" s="570"/>
      <c r="T174" s="570"/>
      <c r="U174" s="570"/>
      <c r="V174" s="570"/>
      <c r="W174" s="570"/>
      <c r="X174" s="570"/>
      <c r="Y174" s="570"/>
      <c r="Z174" s="570"/>
      <c r="AA174" s="570"/>
      <c r="AB174" s="570"/>
      <c r="AC174" s="570"/>
      <c r="AD174" s="570"/>
      <c r="AE174" s="570"/>
      <c r="AF174" s="570"/>
      <c r="AG174" s="570"/>
      <c r="AH174" s="570"/>
      <c r="AI174" s="570"/>
      <c r="AJ174" s="570"/>
      <c r="AK174" s="570"/>
      <c r="AL174" s="570"/>
      <c r="AM174" s="570"/>
      <c r="AN174" s="570"/>
      <c r="AO174" s="570"/>
      <c r="AP174" s="570"/>
      <c r="AQ174" s="570"/>
      <c r="AR174" s="570"/>
      <c r="AS174" s="570"/>
      <c r="AT174" s="570"/>
      <c r="AU174" s="570"/>
      <c r="AV174" s="570"/>
      <c r="AW174" s="570"/>
      <c r="AX174" s="570"/>
      <c r="AY174" s="570"/>
      <c r="AZ174" s="570"/>
      <c r="BA174" s="570"/>
      <c r="BB174" s="570"/>
      <c r="BC174" s="570"/>
      <c r="BD174" s="570"/>
      <c r="BE174" s="570"/>
      <c r="BF174" s="570"/>
      <c r="BG174" s="570"/>
      <c r="BH174" s="570"/>
      <c r="BI174" s="570"/>
      <c r="BJ174" s="570"/>
      <c r="BK174" s="570"/>
      <c r="BL174" s="570"/>
      <c r="BM174" s="570"/>
      <c r="BN174" s="570"/>
      <c r="BO174" s="570"/>
      <c r="BP174" s="570"/>
      <c r="BQ174" s="570"/>
      <c r="BR174" s="570"/>
      <c r="BS174" s="570"/>
      <c r="BT174" s="570"/>
      <c r="BU174" s="570"/>
      <c r="BV174" s="570"/>
      <c r="BW174" s="570"/>
      <c r="BX174" s="570"/>
      <c r="BY174" s="570"/>
    </row>
    <row r="175" spans="11:77">
      <c r="K175" s="570"/>
      <c r="L175" s="570"/>
      <c r="M175" s="570"/>
      <c r="N175" s="570"/>
      <c r="O175" s="570"/>
      <c r="P175" s="570"/>
      <c r="Q175" s="570"/>
      <c r="R175" s="570"/>
      <c r="S175" s="570"/>
      <c r="T175" s="570"/>
      <c r="U175" s="570"/>
      <c r="V175" s="570"/>
      <c r="W175" s="570"/>
      <c r="X175" s="570"/>
      <c r="Y175" s="570"/>
      <c r="Z175" s="570"/>
      <c r="AA175" s="570"/>
      <c r="AB175" s="570"/>
      <c r="AC175" s="570"/>
      <c r="AD175" s="570"/>
      <c r="AE175" s="570"/>
      <c r="AF175" s="570"/>
      <c r="AG175" s="570"/>
      <c r="AH175" s="570"/>
      <c r="AI175" s="570"/>
      <c r="AJ175" s="570"/>
      <c r="AK175" s="570"/>
      <c r="AL175" s="570"/>
      <c r="AM175" s="570"/>
      <c r="AN175" s="570"/>
      <c r="AO175" s="570"/>
      <c r="AP175" s="570"/>
      <c r="AQ175" s="570"/>
      <c r="AR175" s="570"/>
      <c r="AS175" s="570"/>
      <c r="AT175" s="570"/>
      <c r="AU175" s="570"/>
      <c r="AV175" s="570"/>
      <c r="AW175" s="570"/>
      <c r="AX175" s="570"/>
      <c r="AY175" s="570"/>
      <c r="AZ175" s="570"/>
      <c r="BA175" s="570"/>
      <c r="BB175" s="570"/>
      <c r="BC175" s="570"/>
      <c r="BD175" s="570"/>
      <c r="BE175" s="570"/>
      <c r="BF175" s="570"/>
      <c r="BG175" s="570"/>
      <c r="BH175" s="570"/>
      <c r="BI175" s="570"/>
      <c r="BJ175" s="570"/>
      <c r="BK175" s="570"/>
      <c r="BL175" s="570"/>
      <c r="BM175" s="570"/>
      <c r="BN175" s="570"/>
      <c r="BO175" s="570"/>
      <c r="BP175" s="570"/>
      <c r="BQ175" s="570"/>
      <c r="BR175" s="570"/>
      <c r="BS175" s="570"/>
      <c r="BT175" s="570"/>
      <c r="BU175" s="570"/>
      <c r="BV175" s="570"/>
      <c r="BW175" s="570"/>
      <c r="BX175" s="570"/>
      <c r="BY175" s="570"/>
    </row>
    <row r="176" spans="11:77">
      <c r="K176" s="570"/>
      <c r="L176" s="570"/>
      <c r="M176" s="570"/>
      <c r="N176" s="570"/>
      <c r="O176" s="570"/>
      <c r="P176" s="570"/>
      <c r="Q176" s="570"/>
      <c r="R176" s="570"/>
      <c r="S176" s="570"/>
      <c r="T176" s="570"/>
      <c r="U176" s="570"/>
      <c r="V176" s="570"/>
      <c r="W176" s="570"/>
      <c r="X176" s="570"/>
      <c r="Y176" s="570"/>
      <c r="Z176" s="570"/>
      <c r="AA176" s="570"/>
      <c r="AB176" s="570"/>
      <c r="AC176" s="570"/>
      <c r="AD176" s="570"/>
      <c r="AE176" s="570"/>
      <c r="AF176" s="570"/>
      <c r="AG176" s="570"/>
      <c r="AH176" s="570"/>
      <c r="AI176" s="570"/>
      <c r="AJ176" s="570"/>
      <c r="AK176" s="570"/>
      <c r="AL176" s="570"/>
      <c r="AM176" s="570"/>
      <c r="AN176" s="570"/>
      <c r="AO176" s="570"/>
      <c r="AP176" s="570"/>
      <c r="AQ176" s="570"/>
      <c r="AR176" s="570"/>
      <c r="AS176" s="570"/>
      <c r="AT176" s="570"/>
      <c r="AU176" s="570"/>
      <c r="AV176" s="570"/>
      <c r="AW176" s="570"/>
      <c r="AX176" s="570"/>
      <c r="AY176" s="570"/>
      <c r="AZ176" s="570"/>
      <c r="BA176" s="570"/>
      <c r="BB176" s="570"/>
      <c r="BC176" s="570"/>
      <c r="BD176" s="570"/>
      <c r="BE176" s="570"/>
      <c r="BF176" s="570"/>
      <c r="BG176" s="570"/>
      <c r="BH176" s="570"/>
      <c r="BI176" s="570"/>
      <c r="BJ176" s="570"/>
      <c r="BK176" s="570"/>
      <c r="BL176" s="570"/>
      <c r="BM176" s="570"/>
      <c r="BN176" s="570"/>
      <c r="BO176" s="570"/>
      <c r="BP176" s="570"/>
      <c r="BQ176" s="570"/>
      <c r="BR176" s="570"/>
      <c r="BS176" s="570"/>
      <c r="BT176" s="570"/>
      <c r="BU176" s="570"/>
      <c r="BV176" s="570"/>
      <c r="BW176" s="570"/>
      <c r="BX176" s="570"/>
      <c r="BY176" s="570"/>
    </row>
    <row r="177" spans="11:77">
      <c r="K177" s="570"/>
      <c r="L177" s="570"/>
      <c r="M177" s="570"/>
      <c r="N177" s="570"/>
      <c r="O177" s="570"/>
      <c r="P177" s="570"/>
      <c r="Q177" s="570"/>
      <c r="R177" s="570"/>
      <c r="S177" s="570"/>
      <c r="T177" s="570"/>
      <c r="U177" s="570"/>
      <c r="V177" s="570"/>
      <c r="W177" s="570"/>
      <c r="X177" s="570"/>
      <c r="Y177" s="570"/>
      <c r="Z177" s="570"/>
      <c r="AA177" s="570"/>
      <c r="AB177" s="570"/>
      <c r="AC177" s="570"/>
      <c r="AD177" s="570"/>
      <c r="AE177" s="570"/>
      <c r="AF177" s="570"/>
      <c r="AG177" s="570"/>
      <c r="AH177" s="570"/>
      <c r="AI177" s="570"/>
      <c r="AJ177" s="570"/>
      <c r="AK177" s="570"/>
      <c r="AL177" s="570"/>
      <c r="AM177" s="570"/>
      <c r="AN177" s="570"/>
      <c r="AO177" s="570"/>
      <c r="AP177" s="570"/>
      <c r="AQ177" s="570"/>
      <c r="AR177" s="570"/>
      <c r="AS177" s="570"/>
      <c r="AT177" s="570"/>
      <c r="AU177" s="570"/>
      <c r="AV177" s="570"/>
      <c r="AW177" s="570"/>
      <c r="AX177" s="570"/>
      <c r="AY177" s="570"/>
      <c r="AZ177" s="570"/>
      <c r="BA177" s="570"/>
      <c r="BB177" s="570"/>
      <c r="BC177" s="570"/>
      <c r="BD177" s="570"/>
      <c r="BE177" s="570"/>
      <c r="BF177" s="570"/>
      <c r="BG177" s="570"/>
      <c r="BH177" s="570"/>
      <c r="BI177" s="570"/>
      <c r="BJ177" s="570"/>
      <c r="BK177" s="570"/>
      <c r="BL177" s="570"/>
      <c r="BM177" s="570"/>
      <c r="BN177" s="570"/>
      <c r="BO177" s="570"/>
      <c r="BP177" s="570"/>
      <c r="BQ177" s="570"/>
      <c r="BR177" s="570"/>
      <c r="BS177" s="570"/>
      <c r="BT177" s="570"/>
      <c r="BU177" s="570"/>
      <c r="BV177" s="570"/>
      <c r="BW177" s="570"/>
      <c r="BX177" s="570"/>
      <c r="BY177" s="570"/>
    </row>
    <row r="178" spans="11:77">
      <c r="K178" s="570"/>
      <c r="L178" s="570"/>
      <c r="M178" s="570"/>
      <c r="N178" s="570"/>
      <c r="O178" s="570"/>
      <c r="P178" s="570"/>
      <c r="Q178" s="570"/>
      <c r="R178" s="570"/>
      <c r="S178" s="570"/>
      <c r="T178" s="570"/>
      <c r="U178" s="570"/>
      <c r="V178" s="570"/>
      <c r="W178" s="570"/>
      <c r="X178" s="570"/>
      <c r="Y178" s="570"/>
      <c r="Z178" s="570"/>
      <c r="AA178" s="570"/>
      <c r="AB178" s="570"/>
      <c r="AC178" s="570"/>
      <c r="AD178" s="570"/>
      <c r="AE178" s="570"/>
      <c r="AF178" s="570"/>
      <c r="AG178" s="570"/>
      <c r="AH178" s="570"/>
      <c r="AI178" s="570"/>
      <c r="AJ178" s="570"/>
      <c r="AK178" s="570"/>
      <c r="AL178" s="570"/>
      <c r="AM178" s="570"/>
      <c r="AN178" s="570"/>
      <c r="AO178" s="570"/>
      <c r="AP178" s="570"/>
      <c r="AQ178" s="570"/>
      <c r="AR178" s="570"/>
      <c r="AS178" s="570"/>
      <c r="AT178" s="570"/>
      <c r="AU178" s="570"/>
      <c r="AV178" s="570"/>
      <c r="AW178" s="570"/>
      <c r="AX178" s="570"/>
      <c r="AY178" s="570"/>
      <c r="AZ178" s="570"/>
      <c r="BA178" s="570"/>
      <c r="BB178" s="570"/>
      <c r="BC178" s="570"/>
      <c r="BD178" s="570"/>
      <c r="BE178" s="570"/>
      <c r="BF178" s="570"/>
      <c r="BG178" s="570"/>
      <c r="BH178" s="570"/>
      <c r="BI178" s="570"/>
      <c r="BJ178" s="570"/>
      <c r="BK178" s="570"/>
      <c r="BL178" s="570"/>
      <c r="BM178" s="570"/>
      <c r="BN178" s="570"/>
      <c r="BO178" s="570"/>
      <c r="BP178" s="570"/>
      <c r="BQ178" s="570"/>
      <c r="BR178" s="570"/>
      <c r="BS178" s="570"/>
      <c r="BT178" s="570"/>
      <c r="BU178" s="570"/>
      <c r="BV178" s="570"/>
      <c r="BW178" s="570"/>
      <c r="BX178" s="570"/>
      <c r="BY178" s="570"/>
    </row>
    <row r="179" spans="11:77">
      <c r="K179" s="570"/>
      <c r="L179" s="570"/>
      <c r="M179" s="570"/>
      <c r="N179" s="570"/>
      <c r="O179" s="570"/>
      <c r="P179" s="570"/>
      <c r="Q179" s="570"/>
      <c r="R179" s="570"/>
      <c r="S179" s="570"/>
      <c r="T179" s="570"/>
      <c r="U179" s="570"/>
      <c r="V179" s="570"/>
      <c r="W179" s="570"/>
      <c r="X179" s="570"/>
      <c r="Y179" s="570"/>
      <c r="Z179" s="570"/>
      <c r="AA179" s="570"/>
      <c r="AB179" s="570"/>
      <c r="AC179" s="570"/>
      <c r="AD179" s="570"/>
      <c r="AE179" s="570"/>
      <c r="AF179" s="570"/>
      <c r="AG179" s="570"/>
      <c r="AH179" s="570"/>
      <c r="AI179" s="570"/>
      <c r="AJ179" s="570"/>
      <c r="AK179" s="570"/>
      <c r="AL179" s="570"/>
      <c r="AM179" s="570"/>
      <c r="AN179" s="570"/>
      <c r="AO179" s="570"/>
      <c r="AP179" s="570"/>
      <c r="AQ179" s="570"/>
      <c r="AR179" s="570"/>
      <c r="AS179" s="570"/>
      <c r="AT179" s="570"/>
      <c r="AU179" s="570"/>
      <c r="AV179" s="570"/>
      <c r="AW179" s="570"/>
      <c r="AX179" s="570"/>
      <c r="AY179" s="570"/>
      <c r="AZ179" s="570"/>
      <c r="BA179" s="570"/>
      <c r="BB179" s="570"/>
      <c r="BC179" s="570"/>
      <c r="BD179" s="570"/>
      <c r="BE179" s="570"/>
      <c r="BF179" s="570"/>
      <c r="BG179" s="570"/>
      <c r="BH179" s="570"/>
      <c r="BI179" s="570"/>
      <c r="BJ179" s="570"/>
      <c r="BK179" s="570"/>
      <c r="BL179" s="570"/>
      <c r="BM179" s="570"/>
      <c r="BN179" s="570"/>
      <c r="BO179" s="570"/>
      <c r="BP179" s="570"/>
      <c r="BQ179" s="570"/>
      <c r="BR179" s="570"/>
      <c r="BS179" s="570"/>
      <c r="BT179" s="570"/>
      <c r="BU179" s="570"/>
      <c r="BV179" s="570"/>
      <c r="BW179" s="570"/>
      <c r="BX179" s="570"/>
      <c r="BY179" s="570"/>
    </row>
    <row r="180" spans="11:77">
      <c r="K180" s="570"/>
      <c r="L180" s="570"/>
      <c r="M180" s="570"/>
      <c r="N180" s="570"/>
      <c r="O180" s="570"/>
      <c r="P180" s="570"/>
      <c r="Q180" s="570"/>
      <c r="R180" s="570"/>
      <c r="S180" s="570"/>
      <c r="T180" s="570"/>
      <c r="U180" s="570"/>
      <c r="V180" s="570"/>
      <c r="W180" s="570"/>
      <c r="X180" s="570"/>
      <c r="Y180" s="570"/>
      <c r="Z180" s="570"/>
      <c r="AA180" s="570"/>
      <c r="AB180" s="570"/>
      <c r="AC180" s="570"/>
      <c r="AD180" s="570"/>
      <c r="AE180" s="570"/>
      <c r="AF180" s="570"/>
      <c r="AG180" s="570"/>
      <c r="AH180" s="570"/>
      <c r="AI180" s="570"/>
      <c r="AJ180" s="570"/>
      <c r="AK180" s="570"/>
      <c r="AL180" s="570"/>
      <c r="AM180" s="570"/>
      <c r="AN180" s="570"/>
      <c r="AO180" s="570"/>
      <c r="AP180" s="570"/>
      <c r="AQ180" s="570"/>
      <c r="AR180" s="570"/>
      <c r="AS180" s="570"/>
      <c r="AT180" s="570"/>
      <c r="AU180" s="570"/>
      <c r="AV180" s="570"/>
      <c r="AW180" s="570"/>
      <c r="AX180" s="570"/>
      <c r="AY180" s="570"/>
      <c r="AZ180" s="570"/>
      <c r="BA180" s="570"/>
      <c r="BB180" s="570"/>
      <c r="BC180" s="570"/>
      <c r="BD180" s="570"/>
      <c r="BE180" s="570"/>
      <c r="BF180" s="570"/>
      <c r="BG180" s="570"/>
      <c r="BH180" s="570"/>
      <c r="BI180" s="570"/>
      <c r="BJ180" s="570"/>
      <c r="BK180" s="570"/>
      <c r="BL180" s="570"/>
      <c r="BM180" s="570"/>
      <c r="BN180" s="570"/>
      <c r="BO180" s="570"/>
      <c r="BP180" s="570"/>
      <c r="BQ180" s="570"/>
      <c r="BR180" s="570"/>
      <c r="BS180" s="570"/>
      <c r="BT180" s="570"/>
      <c r="BU180" s="570"/>
      <c r="BV180" s="570"/>
      <c r="BW180" s="570"/>
      <c r="BX180" s="570"/>
      <c r="BY180" s="570"/>
    </row>
    <row r="181" spans="11:77">
      <c r="K181" s="570"/>
      <c r="L181" s="570"/>
      <c r="M181" s="570"/>
      <c r="N181" s="570"/>
      <c r="O181" s="570"/>
      <c r="P181" s="570"/>
      <c r="Q181" s="570"/>
      <c r="R181" s="570"/>
      <c r="S181" s="570"/>
      <c r="T181" s="570"/>
      <c r="U181" s="570"/>
      <c r="V181" s="570"/>
      <c r="W181" s="570"/>
      <c r="X181" s="570"/>
      <c r="Y181" s="570"/>
      <c r="Z181" s="570"/>
      <c r="AA181" s="570"/>
      <c r="AB181" s="570"/>
      <c r="AC181" s="570"/>
      <c r="AD181" s="570"/>
      <c r="AE181" s="570"/>
      <c r="AF181" s="570"/>
      <c r="AG181" s="570"/>
      <c r="AH181" s="570"/>
      <c r="AI181" s="570"/>
      <c r="AJ181" s="570"/>
      <c r="AK181" s="570"/>
      <c r="AL181" s="570"/>
      <c r="AM181" s="570"/>
      <c r="AN181" s="570"/>
      <c r="AO181" s="570"/>
      <c r="AP181" s="570"/>
      <c r="AQ181" s="570"/>
      <c r="AR181" s="570"/>
      <c r="AS181" s="570"/>
      <c r="AT181" s="570"/>
      <c r="AU181" s="570"/>
      <c r="AV181" s="570"/>
      <c r="AW181" s="570"/>
      <c r="AX181" s="570"/>
      <c r="AY181" s="570"/>
      <c r="AZ181" s="570"/>
      <c r="BA181" s="570"/>
      <c r="BB181" s="570"/>
      <c r="BC181" s="570"/>
      <c r="BD181" s="570"/>
      <c r="BE181" s="570"/>
      <c r="BF181" s="570"/>
      <c r="BG181" s="570"/>
      <c r="BH181" s="570"/>
      <c r="BI181" s="570"/>
      <c r="BJ181" s="570"/>
      <c r="BK181" s="570"/>
      <c r="BL181" s="570"/>
      <c r="BM181" s="570"/>
      <c r="BN181" s="570"/>
      <c r="BO181" s="570"/>
      <c r="BP181" s="570"/>
      <c r="BQ181" s="570"/>
      <c r="BR181" s="570"/>
      <c r="BS181" s="570"/>
      <c r="BT181" s="570"/>
      <c r="BU181" s="570"/>
      <c r="BV181" s="570"/>
      <c r="BW181" s="570"/>
      <c r="BX181" s="570"/>
      <c r="BY181" s="570"/>
    </row>
  </sheetData>
  <mergeCells count="1">
    <mergeCell ref="B12:F12"/>
  </mergeCells>
  <pageMargins left="0.75" right="0.75" top="1" bottom="1" header="0" footer="0"/>
  <pageSetup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5E1A-6CD1-49DB-94FA-E531A365BEFB}">
  <dimension ref="C1:S135"/>
  <sheetViews>
    <sheetView showGridLines="0" topLeftCell="A90" zoomScale="90" zoomScaleNormal="90" workbookViewId="0">
      <selection activeCell="I40" sqref="I40"/>
    </sheetView>
  </sheetViews>
  <sheetFormatPr baseColWidth="10" defaultColWidth="11.453125" defaultRowHeight="13"/>
  <cols>
    <col min="1" max="1" width="6.26953125" style="170" customWidth="1"/>
    <col min="2" max="2" width="1.54296875" style="170" customWidth="1"/>
    <col min="3" max="3" width="40.7265625" style="547" customWidth="1"/>
    <col min="4" max="5" width="20.36328125" style="549" customWidth="1"/>
    <col min="6" max="6" width="11.453125" style="170"/>
    <col min="7" max="7" width="13.453125" style="170" customWidth="1"/>
    <col min="8" max="8" width="12" style="170" bestFit="1" customWidth="1"/>
    <col min="9" max="16384" width="11.453125" style="170"/>
  </cols>
  <sheetData>
    <row r="1" spans="3:5" ht="18.5">
      <c r="C1" s="127" t="s">
        <v>1338</v>
      </c>
      <c r="D1"/>
      <c r="E1" s="52"/>
    </row>
    <row r="2" spans="3:5" ht="6.75" customHeight="1">
      <c r="C2" s="170"/>
      <c r="D2" s="52"/>
      <c r="E2" s="52"/>
    </row>
    <row r="3" spans="3:5">
      <c r="C3" s="538" t="s">
        <v>882</v>
      </c>
      <c r="D3" s="55">
        <v>45382</v>
      </c>
      <c r="E3" s="55">
        <v>45016</v>
      </c>
    </row>
    <row r="4" spans="3:5">
      <c r="C4" s="539"/>
      <c r="D4" s="174" t="s">
        <v>150</v>
      </c>
      <c r="E4" s="174" t="s">
        <v>150</v>
      </c>
    </row>
    <row r="5" spans="3:5">
      <c r="C5" s="540" t="s">
        <v>582</v>
      </c>
      <c r="D5" s="540">
        <v>564926038</v>
      </c>
      <c r="E5" s="540">
        <v>483125584</v>
      </c>
    </row>
    <row r="6" spans="3:5">
      <c r="C6" s="541" t="s">
        <v>894</v>
      </c>
      <c r="D6" s="542">
        <v>205591430</v>
      </c>
      <c r="E6" s="542">
        <v>174848009</v>
      </c>
    </row>
    <row r="7" spans="3:5">
      <c r="C7" s="541" t="s">
        <v>883</v>
      </c>
      <c r="D7" s="542">
        <v>18640445</v>
      </c>
      <c r="E7" s="542">
        <v>17722945</v>
      </c>
    </row>
    <row r="8" spans="3:5">
      <c r="C8" s="541" t="s">
        <v>884</v>
      </c>
      <c r="D8" s="542">
        <v>23280762</v>
      </c>
      <c r="E8" s="542">
        <v>23890361</v>
      </c>
    </row>
    <row r="9" spans="3:5">
      <c r="C9" s="541" t="s">
        <v>886</v>
      </c>
      <c r="D9" s="542">
        <v>72086458</v>
      </c>
      <c r="E9" s="542">
        <v>57829479</v>
      </c>
    </row>
    <row r="10" spans="3:5">
      <c r="C10" s="541" t="s">
        <v>406</v>
      </c>
      <c r="D10" s="542">
        <v>23369059</v>
      </c>
      <c r="E10" s="542">
        <v>75470102</v>
      </c>
    </row>
    <row r="11" spans="3:5">
      <c r="C11" s="541" t="s">
        <v>1111</v>
      </c>
      <c r="D11" s="542">
        <v>342675</v>
      </c>
      <c r="E11" s="542">
        <v>19666</v>
      </c>
    </row>
    <row r="12" spans="3:5">
      <c r="C12" s="541" t="s">
        <v>885</v>
      </c>
      <c r="D12" s="542">
        <v>221615209</v>
      </c>
      <c r="E12" s="542">
        <v>133345022</v>
      </c>
    </row>
    <row r="13" spans="3:5">
      <c r="C13" s="540" t="s">
        <v>71</v>
      </c>
      <c r="D13" s="540">
        <v>178080985</v>
      </c>
      <c r="E13" s="540">
        <v>211081454</v>
      </c>
    </row>
    <row r="14" spans="3:5">
      <c r="C14" s="541" t="s">
        <v>894</v>
      </c>
      <c r="D14" s="542">
        <v>55389777</v>
      </c>
      <c r="E14" s="542">
        <v>0</v>
      </c>
    </row>
    <row r="15" spans="3:5">
      <c r="C15" s="541" t="s">
        <v>883</v>
      </c>
      <c r="D15" s="542">
        <v>87319044</v>
      </c>
      <c r="E15" s="542">
        <v>124802431</v>
      </c>
    </row>
    <row r="16" spans="3:5">
      <c r="C16" s="541" t="s">
        <v>884</v>
      </c>
      <c r="D16" s="542">
        <v>3041901</v>
      </c>
      <c r="E16" s="542">
        <v>5077828</v>
      </c>
    </row>
    <row r="17" spans="3:19">
      <c r="C17" s="541" t="s">
        <v>406</v>
      </c>
      <c r="D17" s="542">
        <v>0</v>
      </c>
      <c r="E17" s="542">
        <v>2553016</v>
      </c>
    </row>
    <row r="18" spans="3:19">
      <c r="C18" s="541" t="s">
        <v>885</v>
      </c>
      <c r="D18" s="542">
        <v>32330263</v>
      </c>
      <c r="E18" s="542">
        <v>78648179</v>
      </c>
    </row>
    <row r="19" spans="3:19">
      <c r="C19" s="540" t="s">
        <v>34</v>
      </c>
      <c r="D19" s="540">
        <v>55737862</v>
      </c>
      <c r="E19" s="540">
        <v>32698910</v>
      </c>
    </row>
    <row r="20" spans="3:19" s="543" customFormat="1">
      <c r="C20" s="541" t="s">
        <v>894</v>
      </c>
      <c r="D20" s="542">
        <v>15235348</v>
      </c>
      <c r="E20" s="542">
        <v>12835215</v>
      </c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</row>
    <row r="21" spans="3:19" s="543" customFormat="1">
      <c r="C21" s="541" t="s">
        <v>883</v>
      </c>
      <c r="D21" s="542">
        <v>3113867</v>
      </c>
      <c r="E21" s="542">
        <v>1181322</v>
      </c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</row>
    <row r="22" spans="3:19" s="543" customFormat="1">
      <c r="C22" s="541" t="s">
        <v>884</v>
      </c>
      <c r="D22" s="542">
        <v>7094181</v>
      </c>
      <c r="E22" s="542">
        <v>1940429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</row>
    <row r="23" spans="3:19" s="543" customFormat="1">
      <c r="C23" s="541" t="s">
        <v>886</v>
      </c>
      <c r="D23" s="542">
        <v>9059389</v>
      </c>
      <c r="E23" s="542">
        <v>4838953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</row>
    <row r="24" spans="3:19" s="543" customFormat="1">
      <c r="C24" s="541" t="s">
        <v>406</v>
      </c>
      <c r="D24" s="542">
        <v>3515342</v>
      </c>
      <c r="E24" s="542">
        <v>1504949</v>
      </c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</row>
    <row r="25" spans="3:19" s="543" customFormat="1">
      <c r="C25" s="541" t="s">
        <v>885</v>
      </c>
      <c r="D25" s="542">
        <v>17719735</v>
      </c>
      <c r="E25" s="542">
        <v>10398042</v>
      </c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</row>
    <row r="26" spans="3:19" ht="26">
      <c r="C26" s="544" t="s">
        <v>620</v>
      </c>
      <c r="D26" s="540">
        <v>875461204</v>
      </c>
      <c r="E26" s="540">
        <v>701683203</v>
      </c>
    </row>
    <row r="27" spans="3:19">
      <c r="C27" s="541" t="s">
        <v>894</v>
      </c>
      <c r="D27" s="542">
        <v>8084098</v>
      </c>
      <c r="E27" s="542">
        <v>9149975</v>
      </c>
    </row>
    <row r="28" spans="3:19">
      <c r="C28" s="541" t="s">
        <v>883</v>
      </c>
      <c r="D28" s="542">
        <v>386026328</v>
      </c>
      <c r="E28" s="542">
        <v>223085420</v>
      </c>
    </row>
    <row r="29" spans="3:19">
      <c r="C29" s="541" t="s">
        <v>884</v>
      </c>
      <c r="D29" s="542">
        <v>70018286</v>
      </c>
      <c r="E29" s="542">
        <v>62130755</v>
      </c>
    </row>
    <row r="30" spans="3:19">
      <c r="C30" s="541" t="s">
        <v>886</v>
      </c>
      <c r="D30" s="542">
        <v>34933948</v>
      </c>
      <c r="E30" s="542">
        <v>36827236</v>
      </c>
    </row>
    <row r="31" spans="3:19">
      <c r="C31" s="541" t="s">
        <v>406</v>
      </c>
      <c r="D31" s="542">
        <v>110806098</v>
      </c>
      <c r="E31" s="542">
        <v>85371926</v>
      </c>
    </row>
    <row r="32" spans="3:19">
      <c r="C32" s="541" t="s">
        <v>1111</v>
      </c>
      <c r="D32" s="542">
        <v>442494</v>
      </c>
      <c r="E32" s="542">
        <v>389451</v>
      </c>
    </row>
    <row r="33" spans="3:5">
      <c r="C33" s="541" t="s">
        <v>885</v>
      </c>
      <c r="D33" s="542">
        <v>265149952</v>
      </c>
      <c r="E33" s="542">
        <v>284728440</v>
      </c>
    </row>
    <row r="34" spans="3:5" ht="26">
      <c r="C34" s="544" t="s">
        <v>586</v>
      </c>
      <c r="D34" s="540">
        <v>13005665</v>
      </c>
      <c r="E34" s="540">
        <v>12629727</v>
      </c>
    </row>
    <row r="35" spans="3:5">
      <c r="C35" s="541" t="s">
        <v>886</v>
      </c>
      <c r="D35" s="542">
        <v>6119290</v>
      </c>
      <c r="E35" s="542">
        <v>5472904</v>
      </c>
    </row>
    <row r="36" spans="3:5">
      <c r="C36" s="541" t="s">
        <v>885</v>
      </c>
      <c r="D36" s="542">
        <v>6886375</v>
      </c>
      <c r="E36" s="542">
        <v>7156823</v>
      </c>
    </row>
    <row r="37" spans="3:5">
      <c r="C37" s="545" t="s">
        <v>16</v>
      </c>
      <c r="D37" s="540">
        <v>1636858939</v>
      </c>
      <c r="E37" s="540">
        <v>1411220909</v>
      </c>
    </row>
    <row r="38" spans="3:5">
      <c r="C38" s="541" t="s">
        <v>894</v>
      </c>
      <c r="D38" s="542">
        <v>79232594</v>
      </c>
      <c r="E38" s="542">
        <v>71516034</v>
      </c>
    </row>
    <row r="39" spans="3:5">
      <c r="C39" s="541" t="s">
        <v>883</v>
      </c>
      <c r="D39" s="542">
        <v>397437504</v>
      </c>
      <c r="E39" s="542">
        <v>222477833</v>
      </c>
    </row>
    <row r="40" spans="3:5">
      <c r="C40" s="541" t="s">
        <v>884</v>
      </c>
      <c r="D40" s="542">
        <v>156179730</v>
      </c>
      <c r="E40" s="542">
        <v>144409081</v>
      </c>
    </row>
    <row r="41" spans="3:5">
      <c r="C41" s="541" t="s">
        <v>886</v>
      </c>
      <c r="D41" s="542">
        <v>109552960</v>
      </c>
      <c r="E41" s="542">
        <v>101678575</v>
      </c>
    </row>
    <row r="42" spans="3:5">
      <c r="C42" s="541" t="s">
        <v>406</v>
      </c>
      <c r="D42" s="542">
        <v>233980204</v>
      </c>
      <c r="E42" s="542">
        <v>207502907</v>
      </c>
    </row>
    <row r="43" spans="3:5">
      <c r="C43" s="541" t="s">
        <v>885</v>
      </c>
      <c r="D43" s="542">
        <v>660475947</v>
      </c>
      <c r="E43" s="542">
        <v>663636479</v>
      </c>
    </row>
    <row r="44" spans="3:5">
      <c r="C44" s="540" t="s">
        <v>17</v>
      </c>
      <c r="D44" s="540">
        <v>142342721</v>
      </c>
      <c r="E44" s="540">
        <v>123837437</v>
      </c>
    </row>
    <row r="45" spans="3:5">
      <c r="C45" s="541" t="s">
        <v>894</v>
      </c>
      <c r="D45" s="542">
        <v>0</v>
      </c>
      <c r="E45" s="542">
        <v>698323</v>
      </c>
    </row>
    <row r="46" spans="3:5">
      <c r="C46" s="541" t="s">
        <v>883</v>
      </c>
      <c r="D46" s="542">
        <v>141842</v>
      </c>
      <c r="E46" s="542">
        <v>114811</v>
      </c>
    </row>
    <row r="47" spans="3:5">
      <c r="C47" s="541" t="s">
        <v>884</v>
      </c>
      <c r="D47" s="542">
        <v>22531726</v>
      </c>
      <c r="E47" s="542">
        <v>16216425</v>
      </c>
    </row>
    <row r="48" spans="3:5">
      <c r="C48" s="541" t="s">
        <v>886</v>
      </c>
      <c r="D48" s="542">
        <v>10473625</v>
      </c>
      <c r="E48" s="542">
        <v>10067036</v>
      </c>
    </row>
    <row r="49" spans="3:5">
      <c r="C49" s="541" t="s">
        <v>406</v>
      </c>
      <c r="D49" s="542">
        <v>3786929</v>
      </c>
      <c r="E49" s="542">
        <v>4207677</v>
      </c>
    </row>
    <row r="50" spans="3:5">
      <c r="C50" s="541" t="s">
        <v>885</v>
      </c>
      <c r="D50" s="542">
        <v>105408599</v>
      </c>
      <c r="E50" s="542">
        <v>92533165</v>
      </c>
    </row>
    <row r="51" spans="3:5">
      <c r="C51" s="540" t="s">
        <v>447</v>
      </c>
      <c r="D51" s="540">
        <v>245791550</v>
      </c>
      <c r="E51" s="540">
        <v>230585174</v>
      </c>
    </row>
    <row r="52" spans="3:5">
      <c r="C52" s="541" t="s">
        <v>894</v>
      </c>
      <c r="D52" s="542">
        <v>207202487</v>
      </c>
      <c r="E52" s="542">
        <v>194047503</v>
      </c>
    </row>
    <row r="53" spans="3:5">
      <c r="C53" s="541" t="s">
        <v>883</v>
      </c>
      <c r="D53" s="542">
        <v>6817298</v>
      </c>
      <c r="E53" s="542">
        <v>7040844</v>
      </c>
    </row>
    <row r="54" spans="3:5">
      <c r="C54" s="541" t="s">
        <v>406</v>
      </c>
      <c r="D54" s="542">
        <v>28409682</v>
      </c>
      <c r="E54" s="542">
        <v>27380393</v>
      </c>
    </row>
    <row r="55" spans="3:5">
      <c r="C55" s="541" t="s">
        <v>1111</v>
      </c>
      <c r="D55" s="542">
        <v>3362083</v>
      </c>
      <c r="E55" s="542">
        <v>2116434</v>
      </c>
    </row>
    <row r="56" spans="3:5">
      <c r="C56" s="540" t="s">
        <v>446</v>
      </c>
      <c r="D56" s="540">
        <v>29455501</v>
      </c>
      <c r="E56" s="540">
        <v>26479028</v>
      </c>
    </row>
    <row r="57" spans="3:5">
      <c r="C57" s="541" t="s">
        <v>894</v>
      </c>
      <c r="D57" s="542">
        <v>3786212</v>
      </c>
      <c r="E57" s="542">
        <v>3295717</v>
      </c>
    </row>
    <row r="58" spans="3:5">
      <c r="C58" s="541" t="s">
        <v>883</v>
      </c>
      <c r="D58" s="542">
        <v>3528022</v>
      </c>
      <c r="E58" s="542">
        <v>2568515</v>
      </c>
    </row>
    <row r="59" spans="3:5">
      <c r="C59" s="541" t="s">
        <v>406</v>
      </c>
      <c r="D59" s="542">
        <v>13523275</v>
      </c>
      <c r="E59" s="542">
        <v>11471828</v>
      </c>
    </row>
    <row r="60" spans="3:5">
      <c r="C60" s="541" t="s">
        <v>1111</v>
      </c>
      <c r="D60" s="542">
        <v>127877</v>
      </c>
      <c r="E60" s="542">
        <v>114261</v>
      </c>
    </row>
    <row r="61" spans="3:5">
      <c r="C61" s="541" t="s">
        <v>885</v>
      </c>
      <c r="D61" s="542">
        <v>8490115</v>
      </c>
      <c r="E61" s="542">
        <v>9028707</v>
      </c>
    </row>
    <row r="62" spans="3:5" ht="26">
      <c r="C62" s="545" t="s">
        <v>621</v>
      </c>
      <c r="D62" s="540">
        <v>138313</v>
      </c>
      <c r="E62" s="540">
        <v>156599</v>
      </c>
    </row>
    <row r="63" spans="3:5">
      <c r="C63" s="541" t="s">
        <v>883</v>
      </c>
      <c r="D63" s="542">
        <v>138313</v>
      </c>
      <c r="E63" s="542">
        <v>156599</v>
      </c>
    </row>
    <row r="64" spans="3:5" ht="26">
      <c r="C64" s="545" t="s">
        <v>445</v>
      </c>
      <c r="D64" s="540">
        <v>331502901</v>
      </c>
      <c r="E64" s="540">
        <v>334657003</v>
      </c>
    </row>
    <row r="65" spans="3:5">
      <c r="C65" s="541" t="s">
        <v>886</v>
      </c>
      <c r="D65" s="542">
        <v>81042081</v>
      </c>
      <c r="E65" s="542">
        <v>72071588</v>
      </c>
    </row>
    <row r="66" spans="3:5">
      <c r="C66" s="541" t="s">
        <v>885</v>
      </c>
      <c r="D66" s="542">
        <v>250460820</v>
      </c>
      <c r="E66" s="542">
        <v>262585415</v>
      </c>
    </row>
    <row r="67" spans="3:5">
      <c r="C67" s="540" t="s">
        <v>448</v>
      </c>
      <c r="D67" s="540">
        <v>862236570</v>
      </c>
      <c r="E67" s="540">
        <v>774003943</v>
      </c>
    </row>
    <row r="68" spans="3:5">
      <c r="C68" s="541" t="s">
        <v>894</v>
      </c>
      <c r="D68" s="542">
        <v>376998147</v>
      </c>
      <c r="E68" s="542">
        <v>337016717</v>
      </c>
    </row>
    <row r="69" spans="3:5">
      <c r="C69" s="541" t="s">
        <v>883</v>
      </c>
      <c r="D69" s="542">
        <v>15575553</v>
      </c>
      <c r="E69" s="542">
        <v>9226971</v>
      </c>
    </row>
    <row r="70" spans="3:5">
      <c r="C70" s="541" t="s">
        <v>884</v>
      </c>
      <c r="D70" s="542">
        <v>10612628</v>
      </c>
      <c r="E70" s="542">
        <v>9469244</v>
      </c>
    </row>
    <row r="71" spans="3:5">
      <c r="C71" s="541" t="s">
        <v>886</v>
      </c>
      <c r="D71" s="542">
        <v>148907150</v>
      </c>
      <c r="E71" s="542">
        <v>133789300</v>
      </c>
    </row>
    <row r="72" spans="3:5">
      <c r="C72" s="541" t="s">
        <v>406</v>
      </c>
      <c r="D72" s="542">
        <v>52283922</v>
      </c>
      <c r="E72" s="542">
        <v>47096023</v>
      </c>
    </row>
    <row r="73" spans="3:5">
      <c r="C73" s="541" t="s">
        <v>1111</v>
      </c>
      <c r="D73" s="542">
        <v>81191323</v>
      </c>
      <c r="E73" s="542">
        <v>61050614</v>
      </c>
    </row>
    <row r="74" spans="3:5">
      <c r="C74" s="541" t="s">
        <v>885</v>
      </c>
      <c r="D74" s="542">
        <v>176667847</v>
      </c>
      <c r="E74" s="542">
        <v>176355074</v>
      </c>
    </row>
    <row r="75" spans="3:5">
      <c r="C75" s="540" t="s">
        <v>449</v>
      </c>
      <c r="D75" s="540">
        <v>2059796230</v>
      </c>
      <c r="E75" s="540">
        <v>1873590001</v>
      </c>
    </row>
    <row r="76" spans="3:5">
      <c r="C76" s="541" t="s">
        <v>894</v>
      </c>
      <c r="D76" s="542">
        <v>681630302</v>
      </c>
      <c r="E76" s="542">
        <v>609010370</v>
      </c>
    </row>
    <row r="77" spans="3:5">
      <c r="C77" s="541" t="s">
        <v>883</v>
      </c>
      <c r="D77" s="542">
        <v>14037918</v>
      </c>
      <c r="E77" s="542">
        <v>8370461</v>
      </c>
    </row>
    <row r="78" spans="3:5">
      <c r="C78" s="541" t="s">
        <v>884</v>
      </c>
      <c r="D78" s="542">
        <v>572360018</v>
      </c>
      <c r="E78" s="542">
        <v>526571217</v>
      </c>
    </row>
    <row r="79" spans="3:5">
      <c r="C79" s="541" t="s">
        <v>886</v>
      </c>
      <c r="D79" s="542">
        <v>350113321</v>
      </c>
      <c r="E79" s="542">
        <v>313707996</v>
      </c>
    </row>
    <row r="80" spans="3:5">
      <c r="C80" s="541" t="s">
        <v>406</v>
      </c>
      <c r="D80" s="542">
        <v>327436332</v>
      </c>
      <c r="E80" s="542">
        <v>301711617</v>
      </c>
    </row>
    <row r="81" spans="3:5">
      <c r="C81" s="541" t="s">
        <v>885</v>
      </c>
      <c r="D81" s="542">
        <v>114218339</v>
      </c>
      <c r="E81" s="542">
        <v>114218340</v>
      </c>
    </row>
    <row r="82" spans="3:5">
      <c r="C82" s="540" t="s">
        <v>587</v>
      </c>
      <c r="D82" s="540">
        <v>4110735696</v>
      </c>
      <c r="E82" s="540">
        <v>3743122719</v>
      </c>
    </row>
    <row r="83" spans="3:5">
      <c r="C83" s="541" t="s">
        <v>894</v>
      </c>
      <c r="D83" s="542">
        <v>552899844</v>
      </c>
      <c r="E83" s="542">
        <v>489155732</v>
      </c>
    </row>
    <row r="84" spans="3:5">
      <c r="C84" s="541" t="s">
        <v>883</v>
      </c>
      <c r="D84" s="542">
        <v>663405548</v>
      </c>
      <c r="E84" s="542">
        <v>417763092</v>
      </c>
    </row>
    <row r="85" spans="3:5">
      <c r="C85" s="541" t="s">
        <v>884</v>
      </c>
      <c r="D85" s="542">
        <v>578123910</v>
      </c>
      <c r="E85" s="542">
        <v>529741111</v>
      </c>
    </row>
    <row r="86" spans="3:5">
      <c r="C86" s="541" t="s">
        <v>886</v>
      </c>
      <c r="D86" s="542">
        <v>420312902</v>
      </c>
      <c r="E86" s="542">
        <v>379089729</v>
      </c>
    </row>
    <row r="87" spans="3:5">
      <c r="C87" s="541" t="s">
        <v>406</v>
      </c>
      <c r="D87" s="542">
        <v>480421844</v>
      </c>
      <c r="E87" s="542">
        <v>467773864</v>
      </c>
    </row>
    <row r="88" spans="3:5">
      <c r="C88" s="541" t="s">
        <v>1111</v>
      </c>
      <c r="D88" s="542">
        <v>7250958</v>
      </c>
      <c r="E88" s="542">
        <v>6310315</v>
      </c>
    </row>
    <row r="89" spans="3:5">
      <c r="C89" s="541" t="s">
        <v>885</v>
      </c>
      <c r="D89" s="542">
        <v>1408320690</v>
      </c>
      <c r="E89" s="542">
        <v>1453288876</v>
      </c>
    </row>
    <row r="90" spans="3:5">
      <c r="C90" s="540" t="s">
        <v>588</v>
      </c>
      <c r="D90" s="540">
        <v>3392498650</v>
      </c>
      <c r="E90" s="540">
        <v>3188927576</v>
      </c>
    </row>
    <row r="91" spans="3:5">
      <c r="C91" s="541" t="s">
        <v>883</v>
      </c>
      <c r="D91" s="542">
        <v>343205594</v>
      </c>
      <c r="E91" s="542">
        <v>219390309</v>
      </c>
    </row>
    <row r="92" spans="3:5">
      <c r="C92" s="541" t="s">
        <v>884</v>
      </c>
      <c r="D92" s="542">
        <v>75704322</v>
      </c>
      <c r="E92" s="542">
        <v>69832900</v>
      </c>
    </row>
    <row r="93" spans="3:5">
      <c r="C93" s="541" t="s">
        <v>886</v>
      </c>
      <c r="D93" s="542">
        <v>379847000</v>
      </c>
      <c r="E93" s="542">
        <v>338530436</v>
      </c>
    </row>
    <row r="94" spans="3:5">
      <c r="C94" s="541" t="s">
        <v>885</v>
      </c>
      <c r="D94" s="542">
        <v>2593741734</v>
      </c>
      <c r="E94" s="542">
        <v>2561173931</v>
      </c>
    </row>
    <row r="95" spans="3:5">
      <c r="C95" s="540" t="s">
        <v>6</v>
      </c>
      <c r="D95" s="540">
        <v>73617653</v>
      </c>
      <c r="E95" s="540">
        <v>68772782</v>
      </c>
    </row>
    <row r="96" spans="3:5">
      <c r="C96" s="541" t="s">
        <v>883</v>
      </c>
      <c r="D96" s="542">
        <v>771973</v>
      </c>
      <c r="E96" s="542">
        <v>899878</v>
      </c>
    </row>
    <row r="97" spans="3:5">
      <c r="C97" s="541" t="s">
        <v>406</v>
      </c>
      <c r="D97" s="542">
        <v>72845680</v>
      </c>
      <c r="E97" s="542">
        <v>67872904</v>
      </c>
    </row>
    <row r="98" spans="3:5">
      <c r="C98" s="540" t="s">
        <v>349</v>
      </c>
      <c r="D98" s="540">
        <v>369637458</v>
      </c>
      <c r="E98" s="540">
        <v>356550480</v>
      </c>
    </row>
    <row r="99" spans="3:5">
      <c r="C99" s="541" t="s">
        <v>883</v>
      </c>
      <c r="D99" s="542">
        <v>370551</v>
      </c>
      <c r="E99" s="542">
        <v>27051</v>
      </c>
    </row>
    <row r="100" spans="3:5">
      <c r="C100" s="541" t="s">
        <v>884</v>
      </c>
      <c r="D100" s="542">
        <v>93187693</v>
      </c>
      <c r="E100" s="542">
        <v>83072072</v>
      </c>
    </row>
    <row r="101" spans="3:5">
      <c r="C101" s="541" t="s">
        <v>886</v>
      </c>
      <c r="D101" s="542">
        <v>22227941</v>
      </c>
      <c r="E101" s="542">
        <v>21229939</v>
      </c>
    </row>
    <row r="102" spans="3:5">
      <c r="C102" s="541" t="s">
        <v>406</v>
      </c>
      <c r="D102" s="542">
        <v>100866815</v>
      </c>
      <c r="E102" s="542">
        <v>95885203</v>
      </c>
    </row>
    <row r="103" spans="3:5">
      <c r="C103" s="541" t="s">
        <v>885</v>
      </c>
      <c r="D103" s="542">
        <v>152984458</v>
      </c>
      <c r="E103" s="542">
        <v>156336215</v>
      </c>
    </row>
    <row r="104" spans="3:5" collapsed="1">
      <c r="C104" s="546"/>
      <c r="D104" s="546"/>
      <c r="E104" s="546"/>
    </row>
    <row r="105" spans="3:5">
      <c r="C105" s="546" t="s">
        <v>887</v>
      </c>
      <c r="D105" s="540">
        <v>14941823936</v>
      </c>
      <c r="E105" s="540">
        <v>13573122529</v>
      </c>
    </row>
    <row r="106" spans="3:5">
      <c r="C106" s="546" t="s">
        <v>888</v>
      </c>
      <c r="D106" s="540">
        <v>2186050239</v>
      </c>
      <c r="E106" s="540">
        <v>1901573595</v>
      </c>
    </row>
    <row r="107" spans="3:5">
      <c r="C107" s="546" t="s">
        <v>889</v>
      </c>
      <c r="D107" s="540">
        <v>1940529800</v>
      </c>
      <c r="E107" s="540">
        <v>1254828482</v>
      </c>
    </row>
    <row r="108" spans="3:5">
      <c r="C108" s="546" t="s">
        <v>890</v>
      </c>
      <c r="D108" s="540">
        <v>1612135157</v>
      </c>
      <c r="E108" s="540">
        <v>1472351423</v>
      </c>
    </row>
    <row r="109" spans="3:5">
      <c r="C109" s="546" t="s">
        <v>891</v>
      </c>
      <c r="D109" s="540">
        <v>1644676065</v>
      </c>
      <c r="E109" s="540">
        <v>1475133171</v>
      </c>
    </row>
    <row r="110" spans="3:5">
      <c r="C110" s="546" t="s">
        <v>892</v>
      </c>
      <c r="D110" s="540">
        <v>1451245182</v>
      </c>
      <c r="E110" s="540">
        <v>1395802409</v>
      </c>
    </row>
    <row r="111" spans="3:5">
      <c r="C111" s="546" t="s">
        <v>1038</v>
      </c>
      <c r="D111" s="540">
        <v>92717410</v>
      </c>
      <c r="E111" s="540">
        <v>70000741</v>
      </c>
    </row>
    <row r="112" spans="3:5">
      <c r="C112" s="546" t="s">
        <v>893</v>
      </c>
      <c r="D112" s="540">
        <v>6014470083</v>
      </c>
      <c r="E112" s="540">
        <v>6003432708</v>
      </c>
    </row>
    <row r="113" spans="3:5" ht="5.25" customHeight="1">
      <c r="C113" s="170"/>
      <c r="D113" s="52"/>
      <c r="E113" s="52"/>
    </row>
    <row r="114" spans="3:5">
      <c r="C114" s="170"/>
      <c r="D114" s="170"/>
      <c r="E114" s="170"/>
    </row>
    <row r="115" spans="3:5">
      <c r="C115" s="170"/>
      <c r="D115" s="170"/>
      <c r="E115" s="170"/>
    </row>
    <row r="116" spans="3:5">
      <c r="C116" s="170"/>
      <c r="D116" s="170"/>
      <c r="E116" s="170"/>
    </row>
    <row r="117" spans="3:5">
      <c r="C117" s="170"/>
      <c r="D117" s="170"/>
      <c r="E117" s="170"/>
    </row>
    <row r="118" spans="3:5">
      <c r="C118" s="170"/>
      <c r="D118" s="170"/>
      <c r="E118" s="170"/>
    </row>
    <row r="119" spans="3:5">
      <c r="C119" s="170"/>
      <c r="D119" s="170"/>
      <c r="E119" s="170"/>
    </row>
    <row r="120" spans="3:5">
      <c r="C120" s="170"/>
      <c r="D120" s="170"/>
      <c r="E120" s="170"/>
    </row>
    <row r="121" spans="3:5">
      <c r="C121" s="170"/>
      <c r="D121" s="170"/>
      <c r="E121" s="170"/>
    </row>
    <row r="122" spans="3:5">
      <c r="C122" s="170"/>
      <c r="D122" s="170"/>
      <c r="E122" s="170"/>
    </row>
    <row r="123" spans="3:5">
      <c r="C123" s="170"/>
      <c r="D123" s="170"/>
      <c r="E123" s="170"/>
    </row>
    <row r="124" spans="3:5">
      <c r="C124" s="170"/>
      <c r="D124" s="170"/>
      <c r="E124" s="170"/>
    </row>
    <row r="125" spans="3:5">
      <c r="C125" s="170"/>
      <c r="D125" s="170"/>
      <c r="E125" s="170"/>
    </row>
    <row r="126" spans="3:5">
      <c r="C126" s="170"/>
      <c r="D126" s="170"/>
      <c r="E126" s="170"/>
    </row>
    <row r="127" spans="3:5">
      <c r="C127" s="170"/>
      <c r="D127" s="170"/>
      <c r="E127" s="170"/>
    </row>
    <row r="128" spans="3:5">
      <c r="C128" s="170"/>
      <c r="D128" s="170"/>
      <c r="E128" s="170"/>
    </row>
    <row r="129" spans="3:5">
      <c r="C129" s="170"/>
      <c r="D129" s="170"/>
      <c r="E129" s="170"/>
    </row>
    <row r="130" spans="3:5">
      <c r="C130" s="170"/>
      <c r="D130" s="170"/>
      <c r="E130" s="170"/>
    </row>
    <row r="131" spans="3:5">
      <c r="C131" s="170"/>
      <c r="D131" s="170"/>
      <c r="E131" s="170"/>
    </row>
    <row r="132" spans="3:5">
      <c r="C132" s="170"/>
      <c r="D132" s="170"/>
      <c r="E132" s="170"/>
    </row>
    <row r="133" spans="3:5">
      <c r="C133" s="170"/>
      <c r="D133" s="170"/>
      <c r="E133" s="170"/>
    </row>
    <row r="134" spans="3:5">
      <c r="D134" s="548"/>
      <c r="E134" s="548"/>
    </row>
    <row r="135" spans="3:5">
      <c r="D135" s="548"/>
      <c r="E135" s="548"/>
    </row>
  </sheetData>
  <conditionalFormatting sqref="C6:C12 C14:C18 C20:C25 C27:C33 C35:C36 C45:C50 C58:C61 C70:C74 C91:C94 C99:C103">
    <cfRule type="expression" dxfId="19" priority="27" stopIfTrue="1">
      <formula>#REF!="totalizador"</formula>
    </cfRule>
  </conditionalFormatting>
  <conditionalFormatting sqref="C38">
    <cfRule type="expression" dxfId="18" priority="25" stopIfTrue="1">
      <formula>#REF!="totalizador"</formula>
    </cfRule>
  </conditionalFormatting>
  <conditionalFormatting sqref="C39:C43">
    <cfRule type="expression" dxfId="17" priority="26" stopIfTrue="1">
      <formula>#REF!="totalizador"</formula>
    </cfRule>
  </conditionalFormatting>
  <conditionalFormatting sqref="C83:E89">
    <cfRule type="expression" dxfId="16" priority="6" stopIfTrue="1">
      <formula>#REF!="totalizador"</formula>
    </cfRule>
  </conditionalFormatting>
  <conditionalFormatting sqref="D6:E12">
    <cfRule type="expression" dxfId="15" priority="20" stopIfTrue="1">
      <formula>#REF!="totalizador"</formula>
    </cfRule>
  </conditionalFormatting>
  <conditionalFormatting sqref="D14:E18 D20:E25 D35:E36 D38:E43 D45:E50 C52:E55 C57 C63:E63 C65:E66 C76:E81 D91:E94 C96:E97 D99:E103">
    <cfRule type="expression" dxfId="14" priority="24" stopIfTrue="1">
      <formula>#REF!="totalizador"</formula>
    </cfRule>
  </conditionalFormatting>
  <conditionalFormatting sqref="D27:E33">
    <cfRule type="expression" dxfId="13" priority="17" stopIfTrue="1">
      <formula>#REF!="totalizador"</formula>
    </cfRule>
  </conditionalFormatting>
  <conditionalFormatting sqref="D57:E61 C68:C69">
    <cfRule type="expression" dxfId="12" priority="23" stopIfTrue="1">
      <formula>#REF!="totalizador"</formula>
    </cfRule>
  </conditionalFormatting>
  <conditionalFormatting sqref="D68:E74">
    <cfRule type="expression" dxfId="11" priority="8" stopIfTrue="1">
      <formula>#REF!="totalizador"</formula>
    </cfRule>
  </conditionalFormatting>
  <dataValidations count="1">
    <dataValidation type="whole" operator="greaterThanOrEqual" allowBlank="1" showInputMessage="1" showErrorMessage="1" errorTitle="Mensaje error" error="Debe ingresar valor mayor o igual a cero" sqref="D105:E112 D5:E103" xr:uid="{94473933-73E2-4B58-A667-D303C267B6A9}">
      <formula1>0</formula1>
    </dataValidation>
  </dataValidation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E0C2-2B79-43C5-BCAF-B637B1077612}">
  <dimension ref="C1:G66"/>
  <sheetViews>
    <sheetView showGridLines="0" zoomScale="85" zoomScaleNormal="85" workbookViewId="0">
      <selection activeCell="M36" sqref="M36"/>
    </sheetView>
  </sheetViews>
  <sheetFormatPr baseColWidth="10" defaultColWidth="11.453125" defaultRowHeight="13"/>
  <cols>
    <col min="1" max="1" width="5.7265625" style="570" customWidth="1"/>
    <col min="2" max="2" width="1.453125" style="570" customWidth="1"/>
    <col min="3" max="3" width="40.7265625" style="570" customWidth="1"/>
    <col min="4" max="7" width="16.26953125" style="570" customWidth="1"/>
    <col min="8" max="8" width="11.453125" style="570"/>
    <col min="9" max="9" width="12.54296875" style="570" customWidth="1"/>
    <col min="10" max="10" width="13.1796875" style="570" customWidth="1"/>
    <col min="11" max="11" width="14.453125" style="570" customWidth="1"/>
    <col min="12" max="12" width="14.26953125" style="570" customWidth="1"/>
    <col min="13" max="16384" width="11.453125" style="570"/>
  </cols>
  <sheetData>
    <row r="1" spans="3:7" ht="18.5">
      <c r="C1" s="127" t="s">
        <v>1339</v>
      </c>
    </row>
    <row r="2" spans="3:7" ht="6.75" customHeight="1"/>
    <row r="3" spans="3:7">
      <c r="C3" s="819" t="s">
        <v>896</v>
      </c>
      <c r="D3" s="803">
        <v>45382</v>
      </c>
      <c r="E3" s="805"/>
      <c r="F3" s="803">
        <f>DATE(YEAR(D3)-1,12,31)</f>
        <v>45291</v>
      </c>
      <c r="G3" s="805"/>
    </row>
    <row r="4" spans="3:7">
      <c r="C4" s="820"/>
      <c r="D4" s="83" t="s">
        <v>504</v>
      </c>
      <c r="E4" s="83" t="s">
        <v>897</v>
      </c>
      <c r="F4" s="83" t="s">
        <v>504</v>
      </c>
      <c r="G4" s="83" t="s">
        <v>897</v>
      </c>
    </row>
    <row r="5" spans="3:7">
      <c r="C5" s="820"/>
      <c r="D5" s="83" t="s">
        <v>150</v>
      </c>
      <c r="E5" s="83" t="s">
        <v>150</v>
      </c>
      <c r="F5" s="83" t="s">
        <v>150</v>
      </c>
      <c r="G5" s="83" t="s">
        <v>150</v>
      </c>
    </row>
    <row r="6" spans="3:7">
      <c r="C6" s="540" t="s">
        <v>454</v>
      </c>
      <c r="D6" s="540">
        <v>59615390</v>
      </c>
      <c r="E6" s="540">
        <v>766171082</v>
      </c>
      <c r="F6" s="540">
        <v>170067249</v>
      </c>
      <c r="G6" s="540">
        <v>335393813</v>
      </c>
    </row>
    <row r="7" spans="3:7">
      <c r="C7" s="541" t="s">
        <v>894</v>
      </c>
      <c r="D7" s="542">
        <v>15565242</v>
      </c>
      <c r="E7" s="542">
        <v>705323204</v>
      </c>
      <c r="F7" s="542">
        <v>138477048</v>
      </c>
      <c r="G7" s="542">
        <v>230253900</v>
      </c>
    </row>
    <row r="8" spans="3:7">
      <c r="C8" s="541" t="s">
        <v>883</v>
      </c>
      <c r="D8" s="542">
        <v>44790</v>
      </c>
      <c r="E8" s="542">
        <v>0</v>
      </c>
      <c r="F8" s="542">
        <v>25628</v>
      </c>
      <c r="G8" s="542">
        <v>0</v>
      </c>
    </row>
    <row r="9" spans="3:7">
      <c r="C9" s="541" t="s">
        <v>884</v>
      </c>
      <c r="D9" s="542">
        <v>36163531</v>
      </c>
      <c r="E9" s="542">
        <v>0</v>
      </c>
      <c r="F9" s="542">
        <v>0</v>
      </c>
      <c r="G9" s="542">
        <v>0</v>
      </c>
    </row>
    <row r="10" spans="3:7">
      <c r="C10" s="541" t="s">
        <v>406</v>
      </c>
      <c r="D10" s="542">
        <v>7518560</v>
      </c>
      <c r="E10" s="542">
        <v>13301628</v>
      </c>
      <c r="F10" s="542">
        <v>31564573</v>
      </c>
      <c r="G10" s="542">
        <v>65820989</v>
      </c>
    </row>
    <row r="11" spans="3:7">
      <c r="C11" s="541" t="s">
        <v>885</v>
      </c>
      <c r="D11" s="542">
        <v>323267</v>
      </c>
      <c r="E11" s="542">
        <v>0</v>
      </c>
      <c r="F11" s="542">
        <v>0</v>
      </c>
      <c r="G11" s="542">
        <v>0</v>
      </c>
    </row>
    <row r="12" spans="3:7">
      <c r="C12" s="541" t="s">
        <v>895</v>
      </c>
      <c r="D12" s="542">
        <v>0</v>
      </c>
      <c r="E12" s="542">
        <v>47546250</v>
      </c>
      <c r="F12" s="542">
        <v>0</v>
      </c>
      <c r="G12" s="542">
        <v>39318924</v>
      </c>
    </row>
    <row r="13" spans="3:7">
      <c r="C13" s="540" t="s">
        <v>753</v>
      </c>
      <c r="D13" s="540">
        <v>49474595</v>
      </c>
      <c r="E13" s="540">
        <v>145111301</v>
      </c>
      <c r="F13" s="540">
        <v>44654300</v>
      </c>
      <c r="G13" s="540">
        <v>136180320</v>
      </c>
    </row>
    <row r="14" spans="3:7">
      <c r="C14" s="541" t="s">
        <v>894</v>
      </c>
      <c r="D14" s="542">
        <v>19487817</v>
      </c>
      <c r="E14" s="542">
        <v>44751631</v>
      </c>
      <c r="F14" s="542">
        <v>16341463</v>
      </c>
      <c r="G14" s="542">
        <v>41181400</v>
      </c>
    </row>
    <row r="15" spans="3:7">
      <c r="C15" s="541" t="s">
        <v>883</v>
      </c>
      <c r="D15" s="542">
        <v>544961</v>
      </c>
      <c r="E15" s="542">
        <v>2703347</v>
      </c>
      <c r="F15" s="542">
        <v>181928</v>
      </c>
      <c r="G15" s="542">
        <v>1419759</v>
      </c>
    </row>
    <row r="16" spans="3:7">
      <c r="C16" s="541" t="s">
        <v>884</v>
      </c>
      <c r="D16" s="542">
        <v>728141</v>
      </c>
      <c r="E16" s="542">
        <v>3207472</v>
      </c>
      <c r="F16" s="542">
        <v>641253</v>
      </c>
      <c r="G16" s="542">
        <v>2194982</v>
      </c>
    </row>
    <row r="17" spans="3:7">
      <c r="C17" s="541" t="s">
        <v>886</v>
      </c>
      <c r="D17" s="542">
        <v>218228</v>
      </c>
      <c r="E17" s="542">
        <v>872483</v>
      </c>
      <c r="F17" s="542">
        <v>208921</v>
      </c>
      <c r="G17" s="542">
        <v>653156</v>
      </c>
    </row>
    <row r="18" spans="3:7">
      <c r="C18" s="541" t="s">
        <v>406</v>
      </c>
      <c r="D18" s="542">
        <v>10121876</v>
      </c>
      <c r="E18" s="542">
        <v>31295194</v>
      </c>
      <c r="F18" s="542">
        <v>9108541</v>
      </c>
      <c r="G18" s="542">
        <v>27471728</v>
      </c>
    </row>
    <row r="19" spans="3:7">
      <c r="C19" s="541" t="s">
        <v>885</v>
      </c>
      <c r="D19" s="542">
        <v>23040</v>
      </c>
      <c r="E19" s="542">
        <v>67046</v>
      </c>
      <c r="F19" s="542">
        <v>22820</v>
      </c>
      <c r="G19" s="542">
        <v>66237</v>
      </c>
    </row>
    <row r="20" spans="3:7">
      <c r="C20" s="541" t="s">
        <v>895</v>
      </c>
      <c r="D20" s="542">
        <v>18350532</v>
      </c>
      <c r="E20" s="542">
        <v>62214128</v>
      </c>
      <c r="F20" s="542">
        <v>18149374</v>
      </c>
      <c r="G20" s="542">
        <v>63193058</v>
      </c>
    </row>
    <row r="21" spans="3:7" ht="26">
      <c r="C21" s="544" t="s">
        <v>451</v>
      </c>
      <c r="D21" s="540">
        <v>297051899</v>
      </c>
      <c r="E21" s="540">
        <v>2569923558</v>
      </c>
      <c r="F21" s="540">
        <v>303748339</v>
      </c>
      <c r="G21" s="540">
        <v>2349832143</v>
      </c>
    </row>
    <row r="22" spans="3:7">
      <c r="C22" s="541" t="s">
        <v>894</v>
      </c>
      <c r="D22" s="542">
        <v>0</v>
      </c>
      <c r="E22" s="542">
        <v>249818140</v>
      </c>
      <c r="F22" s="542">
        <v>0</v>
      </c>
      <c r="G22" s="542">
        <v>191937040</v>
      </c>
    </row>
    <row r="23" spans="3:7">
      <c r="C23" s="542" t="s">
        <v>883</v>
      </c>
      <c r="D23" s="542">
        <v>51064199</v>
      </c>
      <c r="E23" s="542">
        <v>522023416</v>
      </c>
      <c r="F23" s="542">
        <v>46131045</v>
      </c>
      <c r="G23" s="542">
        <v>330748985</v>
      </c>
    </row>
    <row r="24" spans="3:7">
      <c r="C24" s="542" t="s">
        <v>884</v>
      </c>
      <c r="D24" s="542">
        <v>18985998</v>
      </c>
      <c r="E24" s="542">
        <v>200944414</v>
      </c>
      <c r="F24" s="542">
        <v>23459527</v>
      </c>
      <c r="G24" s="542">
        <v>204991186</v>
      </c>
    </row>
    <row r="25" spans="3:7">
      <c r="C25" s="542" t="s">
        <v>886</v>
      </c>
      <c r="D25" s="542">
        <v>27360408</v>
      </c>
      <c r="E25" s="542">
        <v>233715611</v>
      </c>
      <c r="F25" s="542">
        <v>104911</v>
      </c>
      <c r="G25" s="542">
        <v>252515470</v>
      </c>
    </row>
    <row r="26" spans="3:7">
      <c r="C26" s="542" t="s">
        <v>406</v>
      </c>
      <c r="D26" s="542">
        <v>30575521</v>
      </c>
      <c r="E26" s="542">
        <v>319662524</v>
      </c>
      <c r="F26" s="542">
        <v>31736226</v>
      </c>
      <c r="G26" s="542">
        <v>307847995</v>
      </c>
    </row>
    <row r="27" spans="3:7">
      <c r="C27" s="542" t="s">
        <v>1111</v>
      </c>
      <c r="D27" s="542">
        <v>0</v>
      </c>
      <c r="E27" s="542">
        <v>1510105</v>
      </c>
      <c r="F27" s="542">
        <v>0</v>
      </c>
      <c r="G27" s="542">
        <v>1086935</v>
      </c>
    </row>
    <row r="28" spans="3:7">
      <c r="C28" s="542" t="s">
        <v>885</v>
      </c>
      <c r="D28" s="542">
        <v>169065773</v>
      </c>
      <c r="E28" s="542">
        <v>1042249348</v>
      </c>
      <c r="F28" s="542">
        <v>202316630</v>
      </c>
      <c r="G28" s="542">
        <v>1060704532</v>
      </c>
    </row>
    <row r="29" spans="3:7" ht="26">
      <c r="C29" s="544" t="s">
        <v>589</v>
      </c>
      <c r="D29" s="540">
        <v>3152486</v>
      </c>
      <c r="E29" s="540">
        <v>14487944</v>
      </c>
      <c r="F29" s="540">
        <v>988769</v>
      </c>
      <c r="G29" s="540">
        <v>15527903</v>
      </c>
    </row>
    <row r="30" spans="3:7">
      <c r="C30" s="541" t="s">
        <v>886</v>
      </c>
      <c r="D30" s="542">
        <v>0</v>
      </c>
      <c r="E30" s="542">
        <v>2377286</v>
      </c>
      <c r="F30" s="542">
        <v>0</v>
      </c>
      <c r="G30" s="542">
        <v>2323036</v>
      </c>
    </row>
    <row r="31" spans="3:7">
      <c r="C31" s="541" t="s">
        <v>885</v>
      </c>
      <c r="D31" s="542">
        <v>3152486</v>
      </c>
      <c r="E31" s="542">
        <v>12110658</v>
      </c>
      <c r="F31" s="542">
        <v>988769</v>
      </c>
      <c r="G31" s="542">
        <v>13204867</v>
      </c>
    </row>
    <row r="32" spans="3:7">
      <c r="C32" s="540" t="s">
        <v>622</v>
      </c>
      <c r="D32" s="540">
        <v>0</v>
      </c>
      <c r="E32" s="540">
        <v>18287874</v>
      </c>
      <c r="F32" s="540">
        <v>0</v>
      </c>
      <c r="G32" s="540">
        <v>16826672</v>
      </c>
    </row>
    <row r="33" spans="3:7">
      <c r="C33" s="541" t="s">
        <v>884</v>
      </c>
      <c r="D33" s="542">
        <v>0</v>
      </c>
      <c r="E33" s="542">
        <v>3479448</v>
      </c>
      <c r="F33" s="542">
        <v>0</v>
      </c>
      <c r="G33" s="542">
        <v>830115</v>
      </c>
    </row>
    <row r="34" spans="3:7">
      <c r="C34" s="541" t="s">
        <v>886</v>
      </c>
      <c r="D34" s="542">
        <v>0</v>
      </c>
      <c r="E34" s="542">
        <v>3054615</v>
      </c>
      <c r="F34" s="542">
        <v>0</v>
      </c>
      <c r="G34" s="542">
        <v>3954417</v>
      </c>
    </row>
    <row r="35" spans="3:7">
      <c r="C35" s="541" t="s">
        <v>885</v>
      </c>
      <c r="D35" s="542">
        <v>0</v>
      </c>
      <c r="E35" s="542">
        <v>11753811</v>
      </c>
      <c r="F35" s="542">
        <v>0</v>
      </c>
      <c r="G35" s="542">
        <v>12042140</v>
      </c>
    </row>
    <row r="36" spans="3:7">
      <c r="C36" s="540" t="s">
        <v>18</v>
      </c>
      <c r="D36" s="540">
        <v>0</v>
      </c>
      <c r="E36" s="540">
        <v>53512442</v>
      </c>
      <c r="F36" s="540">
        <v>0</v>
      </c>
      <c r="G36" s="540">
        <v>48325022</v>
      </c>
    </row>
    <row r="37" spans="3:7">
      <c r="C37" s="541" t="s">
        <v>894</v>
      </c>
      <c r="D37" s="542">
        <v>0</v>
      </c>
      <c r="E37" s="542">
        <v>3521915</v>
      </c>
      <c r="F37" s="542">
        <v>0</v>
      </c>
      <c r="G37" s="542">
        <v>0</v>
      </c>
    </row>
    <row r="38" spans="3:7">
      <c r="C38" s="541" t="s">
        <v>883</v>
      </c>
      <c r="D38" s="542">
        <v>0</v>
      </c>
      <c r="E38" s="542">
        <v>12607599</v>
      </c>
      <c r="F38" s="542">
        <v>0</v>
      </c>
      <c r="G38" s="542">
        <v>15707451</v>
      </c>
    </row>
    <row r="39" spans="3:7">
      <c r="C39" s="541" t="s">
        <v>884</v>
      </c>
      <c r="D39" s="542">
        <v>0</v>
      </c>
      <c r="E39" s="542">
        <v>46285</v>
      </c>
      <c r="F39" s="542">
        <v>0</v>
      </c>
      <c r="G39" s="542">
        <v>1094903</v>
      </c>
    </row>
    <row r="40" spans="3:7">
      <c r="C40" s="541" t="s">
        <v>886</v>
      </c>
      <c r="D40" s="542">
        <v>0</v>
      </c>
      <c r="E40" s="542">
        <v>2803424</v>
      </c>
      <c r="F40" s="542">
        <v>0</v>
      </c>
      <c r="G40" s="542">
        <v>1804745</v>
      </c>
    </row>
    <row r="41" spans="3:7" collapsed="1">
      <c r="C41" s="541" t="s">
        <v>406</v>
      </c>
      <c r="D41" s="542">
        <v>0</v>
      </c>
      <c r="E41" s="542">
        <v>5414890</v>
      </c>
      <c r="F41" s="542">
        <v>0</v>
      </c>
      <c r="G41" s="542">
        <v>4600416</v>
      </c>
    </row>
    <row r="42" spans="3:7">
      <c r="C42" s="541" t="s">
        <v>885</v>
      </c>
      <c r="D42" s="542">
        <v>0</v>
      </c>
      <c r="E42" s="542">
        <v>29118329</v>
      </c>
      <c r="F42" s="542">
        <v>0</v>
      </c>
      <c r="G42" s="542">
        <v>25117507</v>
      </c>
    </row>
    <row r="43" spans="3:7" ht="26">
      <c r="C43" s="544" t="s">
        <v>452</v>
      </c>
      <c r="D43" s="540">
        <v>130178251</v>
      </c>
      <c r="E43" s="540">
        <v>0</v>
      </c>
      <c r="F43" s="540">
        <v>136878132</v>
      </c>
      <c r="G43" s="540">
        <v>0</v>
      </c>
    </row>
    <row r="44" spans="3:7">
      <c r="C44" s="541" t="s">
        <v>894</v>
      </c>
      <c r="D44" s="542">
        <v>11179085</v>
      </c>
      <c r="E44" s="542">
        <v>0</v>
      </c>
      <c r="F44" s="542">
        <v>7577244</v>
      </c>
      <c r="G44" s="542">
        <v>0</v>
      </c>
    </row>
    <row r="45" spans="3:7">
      <c r="C45" s="541" t="s">
        <v>883</v>
      </c>
      <c r="D45" s="542">
        <v>33238973</v>
      </c>
      <c r="E45" s="542">
        <v>0</v>
      </c>
      <c r="F45" s="542">
        <v>27559101</v>
      </c>
      <c r="G45" s="542">
        <v>0</v>
      </c>
    </row>
    <row r="46" spans="3:7">
      <c r="C46" s="541" t="s">
        <v>884</v>
      </c>
      <c r="D46" s="542">
        <v>7331478</v>
      </c>
      <c r="E46" s="542">
        <v>0</v>
      </c>
      <c r="F46" s="542">
        <v>5146476</v>
      </c>
      <c r="G46" s="542">
        <v>0</v>
      </c>
    </row>
    <row r="47" spans="3:7">
      <c r="C47" s="541" t="s">
        <v>886</v>
      </c>
      <c r="D47" s="542">
        <v>9514798</v>
      </c>
      <c r="E47" s="542">
        <v>0</v>
      </c>
      <c r="F47" s="542">
        <v>8805439</v>
      </c>
      <c r="G47" s="542">
        <v>0</v>
      </c>
    </row>
    <row r="48" spans="3:7">
      <c r="C48" s="541" t="s">
        <v>406</v>
      </c>
      <c r="D48" s="542">
        <v>21426969</v>
      </c>
      <c r="E48" s="542">
        <v>0</v>
      </c>
      <c r="F48" s="542">
        <v>22351100</v>
      </c>
      <c r="G48" s="542">
        <v>0</v>
      </c>
    </row>
    <row r="49" spans="3:7">
      <c r="C49" s="541" t="s">
        <v>885</v>
      </c>
      <c r="D49" s="542">
        <v>47486948</v>
      </c>
      <c r="E49" s="542">
        <v>0</v>
      </c>
      <c r="F49" s="542">
        <v>65438772</v>
      </c>
      <c r="G49" s="542">
        <v>0</v>
      </c>
    </row>
    <row r="50" spans="3:7">
      <c r="C50" s="540" t="s">
        <v>186</v>
      </c>
      <c r="D50" s="540">
        <v>0</v>
      </c>
      <c r="E50" s="540">
        <v>248986568</v>
      </c>
      <c r="F50" s="540">
        <v>0</v>
      </c>
      <c r="G50" s="540">
        <v>240505744</v>
      </c>
    </row>
    <row r="51" spans="3:7">
      <c r="C51" s="541" t="s">
        <v>894</v>
      </c>
      <c r="D51" s="542">
        <v>0</v>
      </c>
      <c r="E51" s="542">
        <v>37375834</v>
      </c>
      <c r="F51" s="542">
        <v>0</v>
      </c>
      <c r="G51" s="542">
        <v>37909249</v>
      </c>
    </row>
    <row r="52" spans="3:7">
      <c r="C52" s="541" t="s">
        <v>883</v>
      </c>
      <c r="D52" s="542">
        <v>0</v>
      </c>
      <c r="E52" s="542">
        <v>6681307</v>
      </c>
      <c r="F52" s="542">
        <v>0</v>
      </c>
      <c r="G52" s="542">
        <v>4346683</v>
      </c>
    </row>
    <row r="53" spans="3:7">
      <c r="C53" s="541" t="s">
        <v>884</v>
      </c>
      <c r="D53" s="542">
        <v>0</v>
      </c>
      <c r="E53" s="542">
        <v>4836135</v>
      </c>
      <c r="F53" s="542">
        <v>0</v>
      </c>
      <c r="G53" s="542">
        <v>4624124</v>
      </c>
    </row>
    <row r="54" spans="3:7">
      <c r="C54" s="541" t="s">
        <v>886</v>
      </c>
      <c r="D54" s="542">
        <v>0</v>
      </c>
      <c r="E54" s="542">
        <v>2505597</v>
      </c>
      <c r="F54" s="542">
        <v>0</v>
      </c>
      <c r="G54" s="542">
        <v>2032887</v>
      </c>
    </row>
    <row r="55" spans="3:7">
      <c r="C55" s="541" t="s">
        <v>406</v>
      </c>
      <c r="D55" s="542">
        <v>0</v>
      </c>
      <c r="E55" s="542">
        <v>2652495</v>
      </c>
      <c r="F55" s="542">
        <v>0</v>
      </c>
      <c r="G55" s="542">
        <v>1318950</v>
      </c>
    </row>
    <row r="56" spans="3:7">
      <c r="C56" s="541" t="s">
        <v>885</v>
      </c>
      <c r="D56" s="542">
        <v>0</v>
      </c>
      <c r="E56" s="542">
        <v>194935200</v>
      </c>
      <c r="F56" s="542">
        <v>0</v>
      </c>
      <c r="G56" s="542">
        <v>190273851</v>
      </c>
    </row>
    <row r="57" spans="3:7">
      <c r="C57" s="540"/>
      <c r="D57" s="540"/>
      <c r="E57" s="540"/>
      <c r="F57" s="540"/>
      <c r="G57" s="550"/>
    </row>
    <row r="58" spans="3:7">
      <c r="C58" s="540" t="s">
        <v>590</v>
      </c>
      <c r="D58" s="540">
        <v>539472621</v>
      </c>
      <c r="E58" s="540">
        <v>3816480769</v>
      </c>
      <c r="F58" s="540">
        <v>656336789</v>
      </c>
      <c r="G58" s="540">
        <v>3142591617</v>
      </c>
    </row>
    <row r="59" spans="3:7">
      <c r="C59" s="546" t="s">
        <v>888</v>
      </c>
      <c r="D59" s="540">
        <v>46232144</v>
      </c>
      <c r="E59" s="540">
        <v>1040790724</v>
      </c>
      <c r="F59" s="540">
        <v>162395755</v>
      </c>
      <c r="G59" s="540">
        <v>501281589</v>
      </c>
    </row>
    <row r="60" spans="3:7">
      <c r="C60" s="546" t="s">
        <v>889</v>
      </c>
      <c r="D60" s="540">
        <v>84892923</v>
      </c>
      <c r="E60" s="540">
        <v>544015669</v>
      </c>
      <c r="F60" s="540">
        <v>73897702</v>
      </c>
      <c r="G60" s="540">
        <v>352222878</v>
      </c>
    </row>
    <row r="61" spans="3:7">
      <c r="C61" s="546" t="s">
        <v>890</v>
      </c>
      <c r="D61" s="540">
        <v>63209148</v>
      </c>
      <c r="E61" s="540">
        <v>212513754</v>
      </c>
      <c r="F61" s="540">
        <v>29247256</v>
      </c>
      <c r="G61" s="540">
        <v>213735310</v>
      </c>
    </row>
    <row r="62" spans="3:7">
      <c r="C62" s="546" t="s">
        <v>891</v>
      </c>
      <c r="D62" s="540">
        <v>37093434</v>
      </c>
      <c r="E62" s="540">
        <v>245329016</v>
      </c>
      <c r="F62" s="540">
        <v>9119271</v>
      </c>
      <c r="G62" s="540">
        <v>263283711</v>
      </c>
    </row>
    <row r="63" spans="3:7">
      <c r="C63" s="546" t="s">
        <v>892</v>
      </c>
      <c r="D63" s="540">
        <v>69642926</v>
      </c>
      <c r="E63" s="540">
        <v>372326731</v>
      </c>
      <c r="F63" s="540">
        <v>94760440</v>
      </c>
      <c r="G63" s="540">
        <v>407060078</v>
      </c>
    </row>
    <row r="64" spans="3:7">
      <c r="C64" s="546" t="s">
        <v>1038</v>
      </c>
      <c r="D64" s="540">
        <v>0</v>
      </c>
      <c r="E64" s="540">
        <v>1510105</v>
      </c>
      <c r="F64" s="540">
        <v>0</v>
      </c>
      <c r="G64" s="540">
        <v>1086935</v>
      </c>
    </row>
    <row r="65" spans="3:7">
      <c r="C65" s="546" t="s">
        <v>893</v>
      </c>
      <c r="D65" s="540">
        <v>220051514</v>
      </c>
      <c r="E65" s="540">
        <v>1290234392</v>
      </c>
      <c r="F65" s="540">
        <v>268766991</v>
      </c>
      <c r="G65" s="540">
        <v>1301409134</v>
      </c>
    </row>
    <row r="66" spans="3:7">
      <c r="C66" s="546" t="s">
        <v>898</v>
      </c>
      <c r="D66" s="540">
        <v>18350532</v>
      </c>
      <c r="E66" s="540">
        <v>109760378</v>
      </c>
      <c r="F66" s="540">
        <v>18149374</v>
      </c>
      <c r="G66" s="540">
        <v>102511982</v>
      </c>
    </row>
  </sheetData>
  <mergeCells count="3">
    <mergeCell ref="C3:C5"/>
    <mergeCell ref="D3:E3"/>
    <mergeCell ref="F3:G3"/>
  </mergeCells>
  <conditionalFormatting sqref="C22">
    <cfRule type="expression" dxfId="10" priority="13" stopIfTrue="1">
      <formula>#REF!="totalizador"</formula>
    </cfRule>
  </conditionalFormatting>
  <conditionalFormatting sqref="C44">
    <cfRule type="expression" dxfId="9" priority="11" stopIfTrue="1">
      <formula>#REF!="totalizador"</formula>
    </cfRule>
  </conditionalFormatting>
  <conditionalFormatting sqref="C7:G12 C14:G20 C30:G31 C33:G35 C37:G42 D44:G49 C45:C49 C51:G56">
    <cfRule type="expression" dxfId="8" priority="12" stopIfTrue="1">
      <formula>#REF!="totalizador"</formula>
    </cfRule>
  </conditionalFormatting>
  <conditionalFormatting sqref="D22:G22 C23:G28">
    <cfRule type="expression" dxfId="7" priority="6" stopIfTrue="1">
      <formula>#REF!="totalizador"</formula>
    </cfRule>
  </conditionalFormatting>
  <dataValidations count="1">
    <dataValidation type="whole" operator="greaterThanOrEqual" allowBlank="1" showInputMessage="1" showErrorMessage="1" errorTitle="Mensaje error" error="Debe ingresar valor mayor o igual a cero" sqref="D6:G66" xr:uid="{F8969656-AFC9-4010-A9C1-F96D04B7480D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C424-713E-45C1-93CE-DA86A315D24C}">
  <dimension ref="C1:I50"/>
  <sheetViews>
    <sheetView showGridLines="0" zoomScale="85" zoomScaleNormal="85" workbookViewId="0">
      <selection activeCell="M23" sqref="M23"/>
    </sheetView>
  </sheetViews>
  <sheetFormatPr baseColWidth="10" defaultRowHeight="13"/>
  <cols>
    <col min="1" max="1" width="3.1796875" style="170" customWidth="1"/>
    <col min="2" max="2" width="1.1796875" style="170" customWidth="1"/>
    <col min="3" max="3" width="40.7265625" style="170" customWidth="1"/>
    <col min="4" max="5" width="16.26953125" style="170" customWidth="1"/>
    <col min="6" max="6" width="14.26953125" style="170" customWidth="1"/>
    <col min="7" max="9" width="16.26953125" style="170" customWidth="1"/>
    <col min="10" max="10" width="10.90625" style="170"/>
    <col min="11" max="11" width="13.81640625" style="170" bestFit="1" customWidth="1"/>
    <col min="12" max="12" width="14.54296875" style="170" customWidth="1"/>
    <col min="13" max="14" width="12" style="170" bestFit="1" customWidth="1"/>
    <col min="15" max="15" width="11.54296875" style="170" bestFit="1" customWidth="1"/>
    <col min="16" max="16" width="11.81640625" style="170" bestFit="1" customWidth="1"/>
    <col min="17" max="17" width="12.81640625" style="170" bestFit="1" customWidth="1"/>
    <col min="18" max="16384" width="10.90625" style="170"/>
  </cols>
  <sheetData>
    <row r="1" spans="3:9" ht="18.5">
      <c r="C1" s="127" t="s">
        <v>1340</v>
      </c>
    </row>
    <row r="3" spans="3:9" ht="6.75" customHeight="1"/>
    <row r="4" spans="3:9">
      <c r="C4" s="919" t="s">
        <v>912</v>
      </c>
      <c r="D4" s="1079">
        <v>45382</v>
      </c>
      <c r="E4" s="1080"/>
      <c r="F4" s="1081"/>
      <c r="G4" s="1079">
        <v>44926</v>
      </c>
      <c r="H4" s="1080"/>
      <c r="I4" s="1081"/>
    </row>
    <row r="5" spans="3:9">
      <c r="C5" s="920"/>
      <c r="D5" s="563" t="s">
        <v>899</v>
      </c>
      <c r="E5" s="563" t="s">
        <v>900</v>
      </c>
      <c r="F5" s="563" t="s">
        <v>901</v>
      </c>
      <c r="G5" s="563" t="s">
        <v>899</v>
      </c>
      <c r="H5" s="563" t="s">
        <v>900</v>
      </c>
      <c r="I5" s="563" t="s">
        <v>901</v>
      </c>
    </row>
    <row r="6" spans="3:9">
      <c r="C6" s="920"/>
      <c r="D6" s="563" t="s">
        <v>150</v>
      </c>
      <c r="E6" s="563" t="s">
        <v>150</v>
      </c>
      <c r="F6" s="563" t="s">
        <v>150</v>
      </c>
      <c r="G6" s="563" t="s">
        <v>150</v>
      </c>
      <c r="H6" s="563" t="s">
        <v>150</v>
      </c>
      <c r="I6" s="563" t="s">
        <v>150</v>
      </c>
    </row>
    <row r="7" spans="3:9">
      <c r="C7" s="742" t="s">
        <v>453</v>
      </c>
      <c r="D7" s="721">
        <v>28025561</v>
      </c>
      <c r="E7" s="721">
        <v>2257012260</v>
      </c>
      <c r="F7" s="721">
        <v>1465915778</v>
      </c>
      <c r="G7" s="721">
        <v>535087716</v>
      </c>
      <c r="H7" s="721">
        <v>2087760708</v>
      </c>
      <c r="I7" s="721">
        <v>1081983276</v>
      </c>
    </row>
    <row r="8" spans="3:9">
      <c r="C8" s="723" t="s">
        <v>894</v>
      </c>
      <c r="D8" s="722">
        <v>0</v>
      </c>
      <c r="E8" s="722">
        <v>1518442023</v>
      </c>
      <c r="F8" s="722">
        <v>961509333</v>
      </c>
      <c r="G8" s="722">
        <v>458131299</v>
      </c>
      <c r="H8" s="722">
        <v>1355209812</v>
      </c>
      <c r="I8" s="722">
        <v>581651755</v>
      </c>
    </row>
    <row r="9" spans="3:9">
      <c r="C9" s="723" t="s">
        <v>406</v>
      </c>
      <c r="D9" s="722">
        <v>13897706</v>
      </c>
      <c r="E9" s="722">
        <v>0</v>
      </c>
      <c r="F9" s="722">
        <v>0</v>
      </c>
      <c r="G9" s="722">
        <v>57614068</v>
      </c>
      <c r="H9" s="722">
        <v>0</v>
      </c>
      <c r="I9" s="722">
        <v>0</v>
      </c>
    </row>
    <row r="10" spans="3:9">
      <c r="C10" s="723" t="s">
        <v>895</v>
      </c>
      <c r="D10" s="722">
        <v>14127855</v>
      </c>
      <c r="E10" s="722">
        <v>738570237</v>
      </c>
      <c r="F10" s="722">
        <v>504406445</v>
      </c>
      <c r="G10" s="722">
        <v>19342349</v>
      </c>
      <c r="H10" s="722">
        <v>732550896</v>
      </c>
      <c r="I10" s="722">
        <v>500331521</v>
      </c>
    </row>
    <row r="11" spans="3:9">
      <c r="C11" s="742" t="s">
        <v>754</v>
      </c>
      <c r="D11" s="721">
        <v>368549915</v>
      </c>
      <c r="E11" s="721">
        <v>416919161</v>
      </c>
      <c r="F11" s="721">
        <v>296115716</v>
      </c>
      <c r="G11" s="721">
        <v>346023505</v>
      </c>
      <c r="H11" s="721">
        <v>419090107</v>
      </c>
      <c r="I11" s="721">
        <v>333462026</v>
      </c>
    </row>
    <row r="12" spans="3:9">
      <c r="C12" s="723" t="s">
        <v>894</v>
      </c>
      <c r="D12" s="722">
        <v>116410258</v>
      </c>
      <c r="E12" s="722">
        <v>105201425</v>
      </c>
      <c r="F12" s="722">
        <v>63275825</v>
      </c>
      <c r="G12" s="722">
        <v>105431707</v>
      </c>
      <c r="H12" s="722">
        <v>99332757</v>
      </c>
      <c r="I12" s="722">
        <v>57814676</v>
      </c>
    </row>
    <row r="13" spans="3:9">
      <c r="C13" s="723" t="s">
        <v>883</v>
      </c>
      <c r="D13" s="722">
        <v>2964765</v>
      </c>
      <c r="E13" s="722">
        <v>3543451</v>
      </c>
      <c r="F13" s="722">
        <v>1895529</v>
      </c>
      <c r="G13" s="722">
        <v>859520</v>
      </c>
      <c r="H13" s="722">
        <v>1774831</v>
      </c>
      <c r="I13" s="722">
        <v>0</v>
      </c>
    </row>
    <row r="14" spans="3:9">
      <c r="C14" s="723" t="s">
        <v>884</v>
      </c>
      <c r="D14" s="722">
        <v>8622781</v>
      </c>
      <c r="E14" s="722">
        <v>5982397</v>
      </c>
      <c r="F14" s="722">
        <v>0</v>
      </c>
      <c r="G14" s="722">
        <v>7937526</v>
      </c>
      <c r="H14" s="722">
        <v>2756669</v>
      </c>
      <c r="I14" s="722">
        <v>0</v>
      </c>
    </row>
    <row r="15" spans="3:9">
      <c r="C15" s="723" t="s">
        <v>886</v>
      </c>
      <c r="D15" s="722">
        <v>1664484</v>
      </c>
      <c r="E15" s="722">
        <v>1335501</v>
      </c>
      <c r="F15" s="722">
        <v>1570084</v>
      </c>
      <c r="G15" s="722">
        <v>1591151</v>
      </c>
      <c r="H15" s="722">
        <v>1298834</v>
      </c>
      <c r="I15" s="722">
        <v>1437216</v>
      </c>
    </row>
    <row r="16" spans="3:9">
      <c r="C16" s="723" t="s">
        <v>406</v>
      </c>
      <c r="D16" s="722">
        <v>88734625</v>
      </c>
      <c r="E16" s="722">
        <v>78072092</v>
      </c>
      <c r="F16" s="722">
        <v>56164694</v>
      </c>
      <c r="G16" s="722">
        <v>80713315</v>
      </c>
      <c r="H16" s="722">
        <v>75000976</v>
      </c>
      <c r="I16" s="722">
        <v>79650601</v>
      </c>
    </row>
    <row r="17" spans="3:9">
      <c r="C17" s="723" t="s">
        <v>885</v>
      </c>
      <c r="D17" s="722">
        <v>178791</v>
      </c>
      <c r="E17" s="722">
        <v>71419</v>
      </c>
      <c r="F17" s="722">
        <v>0</v>
      </c>
      <c r="G17" s="722">
        <v>176633</v>
      </c>
      <c r="H17" s="722">
        <v>70341</v>
      </c>
      <c r="I17" s="722">
        <v>0</v>
      </c>
    </row>
    <row r="18" spans="3:9">
      <c r="C18" s="723" t="s">
        <v>895</v>
      </c>
      <c r="D18" s="722">
        <v>149974211</v>
      </c>
      <c r="E18" s="722">
        <v>222712876</v>
      </c>
      <c r="F18" s="722">
        <v>173209584</v>
      </c>
      <c r="G18" s="722">
        <v>149313653</v>
      </c>
      <c r="H18" s="722">
        <v>238855699</v>
      </c>
      <c r="I18" s="722">
        <v>194559533</v>
      </c>
    </row>
    <row r="19" spans="3:9" ht="26">
      <c r="C19" s="743" t="s">
        <v>631</v>
      </c>
      <c r="D19" s="721">
        <v>3536289</v>
      </c>
      <c r="E19" s="721">
        <v>0</v>
      </c>
      <c r="F19" s="721">
        <v>0</v>
      </c>
      <c r="G19" s="721">
        <v>3401565</v>
      </c>
      <c r="H19" s="721">
        <v>0</v>
      </c>
      <c r="I19" s="721">
        <v>0</v>
      </c>
    </row>
    <row r="20" spans="3:9">
      <c r="C20" s="723" t="s">
        <v>406</v>
      </c>
      <c r="D20" s="722">
        <v>3536289</v>
      </c>
      <c r="E20" s="722">
        <v>0</v>
      </c>
      <c r="F20" s="722">
        <v>0</v>
      </c>
      <c r="G20" s="722">
        <v>3401565</v>
      </c>
      <c r="H20" s="722">
        <v>0</v>
      </c>
      <c r="I20" s="722">
        <v>0</v>
      </c>
    </row>
    <row r="21" spans="3:9" ht="13" customHeight="1">
      <c r="C21" s="742" t="s">
        <v>630</v>
      </c>
      <c r="D21" s="721">
        <v>51728175</v>
      </c>
      <c r="E21" s="721">
        <v>0</v>
      </c>
      <c r="F21" s="721">
        <v>0</v>
      </c>
      <c r="G21" s="721">
        <v>48070186</v>
      </c>
      <c r="H21" s="721">
        <v>0</v>
      </c>
      <c r="I21" s="721">
        <v>0</v>
      </c>
    </row>
    <row r="22" spans="3:9">
      <c r="C22" s="723" t="s">
        <v>883</v>
      </c>
      <c r="D22" s="722">
        <v>9037614</v>
      </c>
      <c r="E22" s="722">
        <v>0</v>
      </c>
      <c r="F22" s="722">
        <v>0</v>
      </c>
      <c r="G22" s="722">
        <v>8319324</v>
      </c>
      <c r="H22" s="722">
        <v>0</v>
      </c>
      <c r="I22" s="722">
        <v>0</v>
      </c>
    </row>
    <row r="23" spans="3:9">
      <c r="C23" s="723" t="s">
        <v>406</v>
      </c>
      <c r="D23" s="722">
        <v>42690561</v>
      </c>
      <c r="E23" s="722">
        <v>0</v>
      </c>
      <c r="F23" s="722">
        <v>0</v>
      </c>
      <c r="G23" s="722">
        <v>39750862</v>
      </c>
      <c r="H23" s="722">
        <v>0</v>
      </c>
      <c r="I23" s="722">
        <v>0</v>
      </c>
    </row>
    <row r="24" spans="3:9">
      <c r="C24" s="742" t="s">
        <v>455</v>
      </c>
      <c r="D24" s="721">
        <v>625638770</v>
      </c>
      <c r="E24" s="721">
        <v>0</v>
      </c>
      <c r="F24" s="721">
        <v>0</v>
      </c>
      <c r="G24" s="721">
        <v>558350832</v>
      </c>
      <c r="H24" s="721">
        <v>0</v>
      </c>
      <c r="I24" s="721">
        <v>0</v>
      </c>
    </row>
    <row r="25" spans="3:9">
      <c r="C25" s="723" t="s">
        <v>894</v>
      </c>
      <c r="D25" s="722">
        <v>55771641</v>
      </c>
      <c r="E25" s="722">
        <v>0</v>
      </c>
      <c r="F25" s="722">
        <v>0</v>
      </c>
      <c r="G25" s="722">
        <v>50294505</v>
      </c>
      <c r="H25" s="722">
        <v>0</v>
      </c>
      <c r="I25" s="722">
        <v>0</v>
      </c>
    </row>
    <row r="26" spans="3:9">
      <c r="C26" s="723" t="s">
        <v>883</v>
      </c>
      <c r="D26" s="722">
        <v>122707287</v>
      </c>
      <c r="E26" s="722">
        <v>0</v>
      </c>
      <c r="F26" s="722">
        <v>0</v>
      </c>
      <c r="G26" s="722">
        <v>73936878</v>
      </c>
      <c r="H26" s="722">
        <v>0</v>
      </c>
      <c r="I26" s="722">
        <v>0</v>
      </c>
    </row>
    <row r="27" spans="3:9" ht="13" customHeight="1">
      <c r="C27" s="723" t="s">
        <v>886</v>
      </c>
      <c r="D27" s="722">
        <v>99288871</v>
      </c>
      <c r="E27" s="722">
        <v>0</v>
      </c>
      <c r="F27" s="722">
        <v>0</v>
      </c>
      <c r="G27" s="722">
        <v>88964045</v>
      </c>
      <c r="H27" s="722">
        <v>0</v>
      </c>
      <c r="I27" s="722">
        <v>0</v>
      </c>
    </row>
    <row r="28" spans="3:9">
      <c r="C28" s="723" t="s">
        <v>885</v>
      </c>
      <c r="D28" s="722">
        <v>347870971</v>
      </c>
      <c r="E28" s="722">
        <v>0</v>
      </c>
      <c r="F28" s="722">
        <v>0</v>
      </c>
      <c r="G28" s="722">
        <v>345155404</v>
      </c>
      <c r="H28" s="722">
        <v>0</v>
      </c>
      <c r="I28" s="722">
        <v>0</v>
      </c>
    </row>
    <row r="29" spans="3:9" ht="26">
      <c r="C29" s="743" t="s">
        <v>1199</v>
      </c>
      <c r="D29" s="721">
        <v>5435730</v>
      </c>
      <c r="E29" s="721">
        <v>0</v>
      </c>
      <c r="F29" s="721">
        <v>0</v>
      </c>
      <c r="G29" s="721">
        <v>3263065</v>
      </c>
      <c r="H29" s="721">
        <v>0</v>
      </c>
      <c r="I29" s="721">
        <v>0</v>
      </c>
    </row>
    <row r="30" spans="3:9">
      <c r="C30" s="723" t="s">
        <v>885</v>
      </c>
      <c r="D30" s="722">
        <v>5435730</v>
      </c>
      <c r="E30" s="744">
        <v>0</v>
      </c>
      <c r="F30" s="744">
        <v>0</v>
      </c>
      <c r="G30" s="722">
        <v>3263065</v>
      </c>
      <c r="H30" s="744">
        <v>0</v>
      </c>
      <c r="I30" s="722">
        <v>0</v>
      </c>
    </row>
    <row r="31" spans="3:9">
      <c r="C31" s="742" t="s">
        <v>5</v>
      </c>
      <c r="D31" s="721">
        <v>22341716</v>
      </c>
      <c r="E31" s="721">
        <v>0</v>
      </c>
      <c r="F31" s="721">
        <v>0</v>
      </c>
      <c r="G31" s="721">
        <v>4046018</v>
      </c>
      <c r="H31" s="721">
        <v>0</v>
      </c>
      <c r="I31" s="721">
        <v>0</v>
      </c>
    </row>
    <row r="32" spans="3:9">
      <c r="C32" s="723" t="s">
        <v>406</v>
      </c>
      <c r="D32" s="722">
        <v>22341716</v>
      </c>
      <c r="E32" s="722">
        <v>0</v>
      </c>
      <c r="F32" s="722">
        <v>0</v>
      </c>
      <c r="G32" s="722">
        <v>4046018</v>
      </c>
      <c r="H32" s="722">
        <v>0</v>
      </c>
      <c r="I32" s="722">
        <v>0</v>
      </c>
    </row>
    <row r="33" spans="3:9">
      <c r="C33" s="742" t="s">
        <v>456</v>
      </c>
      <c r="D33" s="721">
        <v>83571304</v>
      </c>
      <c r="E33" s="721">
        <v>0</v>
      </c>
      <c r="F33" s="721">
        <v>0</v>
      </c>
      <c r="G33" s="721">
        <v>76027357</v>
      </c>
      <c r="H33" s="721">
        <v>0</v>
      </c>
      <c r="I33" s="721">
        <v>0</v>
      </c>
    </row>
    <row r="34" spans="3:9">
      <c r="C34" s="723" t="s">
        <v>894</v>
      </c>
      <c r="D34" s="722">
        <v>14957984</v>
      </c>
      <c r="E34" s="722">
        <v>0</v>
      </c>
      <c r="F34" s="722">
        <v>0</v>
      </c>
      <c r="G34" s="722">
        <v>13948558</v>
      </c>
      <c r="H34" s="722">
        <v>0</v>
      </c>
      <c r="I34" s="722">
        <v>0</v>
      </c>
    </row>
    <row r="35" spans="3:9">
      <c r="C35" s="723" t="s">
        <v>883</v>
      </c>
      <c r="D35" s="722">
        <v>5445511</v>
      </c>
      <c r="E35" s="722">
        <v>0</v>
      </c>
      <c r="F35" s="722">
        <v>0</v>
      </c>
      <c r="G35" s="722">
        <v>3223133</v>
      </c>
      <c r="H35" s="722">
        <v>0</v>
      </c>
      <c r="I35" s="722">
        <v>0</v>
      </c>
    </row>
    <row r="36" spans="3:9">
      <c r="C36" s="723" t="s">
        <v>884</v>
      </c>
      <c r="D36" s="722">
        <v>9562500</v>
      </c>
      <c r="E36" s="722">
        <v>0</v>
      </c>
      <c r="F36" s="722">
        <v>0</v>
      </c>
      <c r="G36" s="722">
        <v>9123333</v>
      </c>
      <c r="H36" s="722">
        <v>0</v>
      </c>
      <c r="I36" s="722">
        <v>0</v>
      </c>
    </row>
    <row r="37" spans="3:9">
      <c r="C37" s="723" t="s">
        <v>886</v>
      </c>
      <c r="D37" s="722">
        <v>1719496</v>
      </c>
      <c r="E37" s="722">
        <v>0</v>
      </c>
      <c r="F37" s="722">
        <v>0</v>
      </c>
      <c r="G37" s="722">
        <v>1592963</v>
      </c>
      <c r="H37" s="722">
        <v>0</v>
      </c>
      <c r="I37" s="722">
        <v>0</v>
      </c>
    </row>
    <row r="38" spans="3:9">
      <c r="C38" s="723" t="s">
        <v>406</v>
      </c>
      <c r="D38" s="722">
        <v>21843782</v>
      </c>
      <c r="E38" s="722">
        <v>0</v>
      </c>
      <c r="F38" s="722">
        <v>0</v>
      </c>
      <c r="G38" s="722">
        <v>20445369</v>
      </c>
      <c r="H38" s="722">
        <v>0</v>
      </c>
      <c r="I38" s="722">
        <v>0</v>
      </c>
    </row>
    <row r="39" spans="3:9">
      <c r="C39" s="723" t="s">
        <v>885</v>
      </c>
      <c r="D39" s="722">
        <v>30042031</v>
      </c>
      <c r="E39" s="722">
        <v>0</v>
      </c>
      <c r="F39" s="722">
        <v>0</v>
      </c>
      <c r="G39" s="722">
        <v>27694001</v>
      </c>
      <c r="H39" s="722">
        <v>0</v>
      </c>
      <c r="I39" s="722">
        <v>0</v>
      </c>
    </row>
    <row r="40" spans="3:9">
      <c r="C40" s="721" t="s">
        <v>591</v>
      </c>
      <c r="D40" s="721">
        <v>1188827460</v>
      </c>
      <c r="E40" s="721">
        <v>2673931421</v>
      </c>
      <c r="F40" s="721">
        <v>1762031494</v>
      </c>
      <c r="G40" s="721">
        <v>1574270244</v>
      </c>
      <c r="H40" s="721">
        <v>2506850815</v>
      </c>
      <c r="I40" s="721">
        <v>1415445302</v>
      </c>
    </row>
    <row r="41" spans="3:9">
      <c r="C41" s="724" t="s">
        <v>888</v>
      </c>
      <c r="D41" s="721">
        <v>187139883</v>
      </c>
      <c r="E41" s="721">
        <v>1623643448</v>
      </c>
      <c r="F41" s="721">
        <v>1024785158</v>
      </c>
      <c r="G41" s="721">
        <v>627806069</v>
      </c>
      <c r="H41" s="721">
        <v>1454542569</v>
      </c>
      <c r="I41" s="721">
        <v>639466431</v>
      </c>
    </row>
    <row r="42" spans="3:9">
      <c r="C42" s="724" t="s">
        <v>889</v>
      </c>
      <c r="D42" s="721">
        <v>140155177</v>
      </c>
      <c r="E42" s="721">
        <v>3543451</v>
      </c>
      <c r="F42" s="721">
        <v>1895529</v>
      </c>
      <c r="G42" s="721">
        <v>86338855</v>
      </c>
      <c r="H42" s="721">
        <v>1774831</v>
      </c>
      <c r="I42" s="721">
        <v>0</v>
      </c>
    </row>
    <row r="43" spans="3:9">
      <c r="C43" s="724" t="s">
        <v>890</v>
      </c>
      <c r="D43" s="721">
        <v>18185281</v>
      </c>
      <c r="E43" s="721">
        <v>5982397</v>
      </c>
      <c r="F43" s="721">
        <v>0</v>
      </c>
      <c r="G43" s="721">
        <v>17060859</v>
      </c>
      <c r="H43" s="721">
        <v>2756669</v>
      </c>
      <c r="I43" s="721">
        <v>0</v>
      </c>
    </row>
    <row r="44" spans="3:9">
      <c r="C44" s="724" t="s">
        <v>891</v>
      </c>
      <c r="D44" s="721">
        <v>102672851</v>
      </c>
      <c r="E44" s="721">
        <v>1335501</v>
      </c>
      <c r="F44" s="721">
        <v>1570084</v>
      </c>
      <c r="G44" s="721">
        <v>92148159</v>
      </c>
      <c r="H44" s="721">
        <v>1298834</v>
      </c>
      <c r="I44" s="721">
        <v>1437216</v>
      </c>
    </row>
    <row r="45" spans="3:9">
      <c r="C45" s="724" t="s">
        <v>892</v>
      </c>
      <c r="D45" s="721">
        <v>193044679</v>
      </c>
      <c r="E45" s="721">
        <v>78072092</v>
      </c>
      <c r="F45" s="721">
        <v>56164694</v>
      </c>
      <c r="G45" s="721">
        <v>205971197</v>
      </c>
      <c r="H45" s="721">
        <v>75000976</v>
      </c>
      <c r="I45" s="721">
        <v>79650601</v>
      </c>
    </row>
    <row r="46" spans="3:9">
      <c r="C46" s="724" t="s">
        <v>893</v>
      </c>
      <c r="D46" s="721">
        <v>383527523</v>
      </c>
      <c r="E46" s="721">
        <v>71419</v>
      </c>
      <c r="F46" s="721">
        <v>0</v>
      </c>
      <c r="G46" s="721">
        <v>376289103</v>
      </c>
      <c r="H46" s="721">
        <v>70341</v>
      </c>
      <c r="I46" s="721">
        <v>0</v>
      </c>
    </row>
    <row r="47" spans="3:9">
      <c r="C47" s="724" t="s">
        <v>898</v>
      </c>
      <c r="D47" s="721">
        <v>164102066</v>
      </c>
      <c r="E47" s="721">
        <v>961283113</v>
      </c>
      <c r="F47" s="721">
        <v>677616029</v>
      </c>
      <c r="G47" s="721">
        <v>168656002</v>
      </c>
      <c r="H47" s="721">
        <v>971406595</v>
      </c>
      <c r="I47" s="721">
        <v>694891054</v>
      </c>
    </row>
    <row r="49" s="170" customFormat="1"/>
    <row r="50" s="170" customFormat="1"/>
  </sheetData>
  <mergeCells count="3">
    <mergeCell ref="C4:C6"/>
    <mergeCell ref="D4:F4"/>
    <mergeCell ref="G4:I4"/>
  </mergeCells>
  <conditionalFormatting sqref="C8">
    <cfRule type="expression" dxfId="6" priority="20" stopIfTrue="1">
      <formula>#REF!="totalizador"</formula>
    </cfRule>
  </conditionalFormatting>
  <conditionalFormatting sqref="C9:C10">
    <cfRule type="expression" dxfId="5" priority="22" stopIfTrue="1">
      <formula>#REF!="totalizador"</formula>
    </cfRule>
  </conditionalFormatting>
  <conditionalFormatting sqref="C12">
    <cfRule type="expression" dxfId="4" priority="19" stopIfTrue="1">
      <formula>#REF!="totalizador"</formula>
    </cfRule>
  </conditionalFormatting>
  <conditionalFormatting sqref="C30:I30">
    <cfRule type="expression" dxfId="3" priority="1" stopIfTrue="1">
      <formula>#REF!="totalizador"</formula>
    </cfRule>
  </conditionalFormatting>
  <conditionalFormatting sqref="D8:I10 D12:I18 C13:C18 C20:I20 C22:I23 C25:I28 C32:I32 C34:I39">
    <cfRule type="expression" dxfId="2" priority="21" stopIfTrue="1">
      <formula>#REF!="totalizador"</formula>
    </cfRule>
  </conditionalFormatting>
  <conditionalFormatting sqref="E25:I26">
    <cfRule type="expression" dxfId="1" priority="13" stopIfTrue="1">
      <formula>#REF!="totalizador"</formula>
    </cfRule>
  </conditionalFormatting>
  <conditionalFormatting sqref="E34:I34">
    <cfRule type="expression" dxfId="0" priority="11" stopIfTrue="1">
      <formula>#REF!="totalizador"</formula>
    </cfRule>
  </conditionalFormatting>
  <dataValidations count="1">
    <dataValidation type="whole" operator="greaterThanOrEqual" allowBlank="1" showInputMessage="1" showErrorMessage="1" errorTitle="Mensaje error" error="Debe ingresar valor mayor o igual a cero" sqref="D3:I3 D7:I47" xr:uid="{2C3FD438-8534-4BD1-9057-8F32DA30DD61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08"/>
  <sheetViews>
    <sheetView showGridLines="0" zoomScale="104" zoomScaleNormal="55" workbookViewId="0">
      <selection activeCell="A37" sqref="A37:XFD37"/>
    </sheetView>
  </sheetViews>
  <sheetFormatPr baseColWidth="10" defaultColWidth="11.453125" defaultRowHeight="13"/>
  <cols>
    <col min="1" max="1" width="1.54296875" style="49" customWidth="1"/>
    <col min="2" max="2" width="66.453125" style="49" customWidth="1"/>
    <col min="3" max="3" width="6.7265625" style="81" customWidth="1"/>
    <col min="4" max="5" width="18.7265625" style="49" customWidth="1"/>
    <col min="6" max="6" width="3.6328125" style="49" customWidth="1"/>
    <col min="7" max="8" width="11.6328125" style="49" bestFit="1" customWidth="1"/>
    <col min="9" max="15" width="11.453125" style="49"/>
    <col min="16" max="16" width="14" style="49" bestFit="1" customWidth="1"/>
    <col min="17" max="17" width="12.54296875" style="49" bestFit="1" customWidth="1"/>
    <col min="18" max="16384" width="11.453125" style="49"/>
  </cols>
  <sheetData>
    <row r="1" spans="2:8" ht="6" customHeight="1">
      <c r="B1" s="51"/>
      <c r="C1" s="73"/>
    </row>
    <row r="2" spans="2:8">
      <c r="B2" s="51" t="s">
        <v>1279</v>
      </c>
      <c r="C2" s="73"/>
    </row>
    <row r="3" spans="2:8">
      <c r="B3" s="51" t="s">
        <v>1017</v>
      </c>
      <c r="C3" s="73"/>
    </row>
    <row r="4" spans="2:8">
      <c r="B4" s="51" t="s">
        <v>1262</v>
      </c>
      <c r="C4" s="73"/>
    </row>
    <row r="5" spans="2:8">
      <c r="B5" s="51" t="s">
        <v>284</v>
      </c>
    </row>
    <row r="7" spans="2:8" s="52" customFormat="1">
      <c r="B7" s="82" t="s">
        <v>960</v>
      </c>
      <c r="C7" s="53" t="s">
        <v>151</v>
      </c>
      <c r="D7" s="55">
        <v>45382</v>
      </c>
      <c r="E7" s="55">
        <v>45016</v>
      </c>
    </row>
    <row r="8" spans="2:8" s="52" customFormat="1">
      <c r="B8" s="87"/>
      <c r="C8" s="56"/>
      <c r="D8" s="58" t="s">
        <v>150</v>
      </c>
      <c r="E8" s="58" t="s">
        <v>150</v>
      </c>
    </row>
    <row r="9" spans="2:8" s="52" customFormat="1">
      <c r="B9" s="114"/>
      <c r="C9" s="114"/>
      <c r="D9" s="115"/>
      <c r="E9" s="115"/>
    </row>
    <row r="10" spans="2:8" s="52" customFormat="1">
      <c r="B10" s="797" t="s">
        <v>188</v>
      </c>
      <c r="C10" s="798"/>
      <c r="D10" s="798"/>
      <c r="E10" s="799"/>
    </row>
    <row r="11" spans="2:8" s="52" customFormat="1">
      <c r="B11" s="797" t="s">
        <v>961</v>
      </c>
      <c r="C11" s="798"/>
      <c r="D11" s="798"/>
      <c r="E11" s="799"/>
    </row>
    <row r="12" spans="2:8">
      <c r="B12" s="63" t="s">
        <v>962</v>
      </c>
      <c r="C12" s="116"/>
      <c r="D12" s="65">
        <v>4632139026</v>
      </c>
      <c r="E12" s="65">
        <v>4253112977</v>
      </c>
    </row>
    <row r="13" spans="2:8">
      <c r="B13" s="117" t="s">
        <v>963</v>
      </c>
      <c r="C13" s="101"/>
      <c r="D13" s="65">
        <v>8427567</v>
      </c>
      <c r="E13" s="65">
        <v>8208631</v>
      </c>
      <c r="G13"/>
      <c r="H13"/>
    </row>
    <row r="14" spans="2:8">
      <c r="B14" s="797" t="s">
        <v>964</v>
      </c>
      <c r="C14" s="798"/>
      <c r="D14" s="798"/>
      <c r="E14" s="799"/>
      <c r="G14"/>
      <c r="H14"/>
    </row>
    <row r="15" spans="2:8" ht="12.75" customHeight="1">
      <c r="B15" s="118" t="s">
        <v>965</v>
      </c>
      <c r="C15" s="88"/>
      <c r="D15" s="65">
        <v>-3706424554</v>
      </c>
      <c r="E15" s="65">
        <v>-3422873508</v>
      </c>
      <c r="G15"/>
      <c r="H15"/>
    </row>
    <row r="16" spans="2:8" ht="12.75" customHeight="1">
      <c r="B16" s="63" t="s">
        <v>966</v>
      </c>
      <c r="C16" s="89"/>
      <c r="D16" s="65">
        <v>-560837300</v>
      </c>
      <c r="E16" s="65">
        <v>-465957249</v>
      </c>
      <c r="G16"/>
      <c r="H16"/>
    </row>
    <row r="17" spans="2:8" ht="12.75" customHeight="1">
      <c r="B17" s="63" t="s">
        <v>967</v>
      </c>
      <c r="C17" s="89"/>
      <c r="D17" s="65">
        <v>-235325618</v>
      </c>
      <c r="E17" s="65">
        <v>-233903388</v>
      </c>
      <c r="G17"/>
      <c r="H17"/>
    </row>
    <row r="18" spans="2:8">
      <c r="B18" s="119" t="s">
        <v>968</v>
      </c>
      <c r="C18" s="120"/>
      <c r="D18" s="121">
        <v>137979121</v>
      </c>
      <c r="E18" s="121">
        <v>138587463</v>
      </c>
      <c r="G18"/>
      <c r="H18"/>
    </row>
    <row r="19" spans="2:8" ht="12.75" customHeight="1">
      <c r="B19" s="63" t="s">
        <v>969</v>
      </c>
      <c r="C19" s="89"/>
      <c r="D19" s="65">
        <v>-49592467</v>
      </c>
      <c r="E19" s="65">
        <v>-62513300</v>
      </c>
      <c r="G19"/>
      <c r="H19"/>
    </row>
    <row r="20" spans="2:8" ht="12.75" customHeight="1">
      <c r="B20" s="63" t="s">
        <v>970</v>
      </c>
      <c r="C20" s="122"/>
      <c r="D20" s="65">
        <v>170857</v>
      </c>
      <c r="E20" s="65">
        <v>3227</v>
      </c>
      <c r="G20"/>
      <c r="H20"/>
    </row>
    <row r="21" spans="2:8" ht="12" customHeight="1">
      <c r="B21" s="119" t="s">
        <v>188</v>
      </c>
      <c r="C21" s="120"/>
      <c r="D21" s="121">
        <v>88557511</v>
      </c>
      <c r="E21" s="121">
        <v>76077390</v>
      </c>
      <c r="G21"/>
      <c r="H21"/>
    </row>
    <row r="22" spans="2:8" ht="12" customHeight="1">
      <c r="B22" s="59" t="s">
        <v>439</v>
      </c>
      <c r="C22" s="123"/>
      <c r="D22" s="123"/>
      <c r="E22" s="124"/>
      <c r="G22"/>
      <c r="H22"/>
    </row>
    <row r="23" spans="2:8" ht="12.75" customHeight="1">
      <c r="B23" s="63" t="s">
        <v>971</v>
      </c>
      <c r="C23" s="89"/>
      <c r="D23" s="65">
        <v>-78841710</v>
      </c>
      <c r="E23" s="65">
        <v>-63240847</v>
      </c>
      <c r="G23"/>
      <c r="H23"/>
    </row>
    <row r="24" spans="2:8" ht="12.75" customHeight="1">
      <c r="B24" s="63" t="s">
        <v>972</v>
      </c>
      <c r="C24" s="89"/>
      <c r="D24" s="65">
        <v>-21784235</v>
      </c>
      <c r="E24" s="65">
        <v>-14971127</v>
      </c>
      <c r="G24"/>
      <c r="H24"/>
    </row>
    <row r="25" spans="2:8" ht="12.75" customHeight="1">
      <c r="B25" s="63" t="s">
        <v>973</v>
      </c>
      <c r="C25" s="89"/>
      <c r="D25" s="65">
        <v>17387735</v>
      </c>
      <c r="E25" s="65">
        <v>9833082</v>
      </c>
      <c r="G25"/>
      <c r="H25"/>
    </row>
    <row r="26" spans="2:8" ht="12.75" customHeight="1">
      <c r="B26" s="63" t="s">
        <v>974</v>
      </c>
      <c r="C26" s="89"/>
      <c r="D26" s="65">
        <v>45010081</v>
      </c>
      <c r="E26" s="65">
        <v>17327241</v>
      </c>
      <c r="G26"/>
      <c r="H26"/>
    </row>
    <row r="27" spans="2:8" ht="12.75" customHeight="1">
      <c r="B27" s="63" t="s">
        <v>975</v>
      </c>
      <c r="C27" s="122"/>
      <c r="D27" s="65">
        <v>99126619</v>
      </c>
      <c r="E27" s="65">
        <v>107378638</v>
      </c>
      <c r="G27"/>
      <c r="H27"/>
    </row>
    <row r="28" spans="2:8" ht="12.75" customHeight="1">
      <c r="B28" s="119" t="s">
        <v>439</v>
      </c>
      <c r="C28" s="120"/>
      <c r="D28" s="69">
        <v>60898490</v>
      </c>
      <c r="E28" s="69">
        <v>56326987</v>
      </c>
      <c r="G28"/>
      <c r="H28"/>
    </row>
    <row r="29" spans="2:8" ht="12.75" customHeight="1">
      <c r="B29" s="51"/>
      <c r="C29" s="73"/>
      <c r="G29"/>
      <c r="H29"/>
    </row>
    <row r="30" spans="2:8" ht="12.75" customHeight="1">
      <c r="B30" s="59" t="s">
        <v>227</v>
      </c>
      <c r="C30" s="123"/>
      <c r="D30" s="123"/>
      <c r="E30" s="124"/>
      <c r="G30"/>
      <c r="H30"/>
    </row>
    <row r="31" spans="2:8" ht="12.75" customHeight="1">
      <c r="B31" s="63" t="s">
        <v>1184</v>
      </c>
      <c r="C31" s="125"/>
      <c r="D31" s="65">
        <v>-2084310</v>
      </c>
      <c r="E31" s="65">
        <v>-2084310</v>
      </c>
      <c r="G31"/>
      <c r="H31"/>
    </row>
    <row r="32" spans="2:8" ht="12.75" customHeight="1">
      <c r="B32" s="121" t="s">
        <v>339</v>
      </c>
      <c r="C32" s="120"/>
      <c r="D32" s="121">
        <v>346846416</v>
      </c>
      <c r="E32" s="121">
        <v>119462969</v>
      </c>
    </row>
    <row r="33" spans="2:5" ht="12.75" customHeight="1">
      <c r="B33" s="63" t="s">
        <v>1185</v>
      </c>
      <c r="C33" s="125"/>
      <c r="D33" s="65">
        <v>298166003</v>
      </c>
      <c r="E33" s="65">
        <v>0</v>
      </c>
    </row>
    <row r="34" spans="2:5" ht="12.75" customHeight="1">
      <c r="B34" s="63" t="s">
        <v>976</v>
      </c>
      <c r="C34" s="125"/>
      <c r="D34" s="65">
        <v>48680413</v>
      </c>
      <c r="E34" s="65">
        <v>119462969</v>
      </c>
    </row>
    <row r="35" spans="2:5" ht="12.75" customHeight="1">
      <c r="B35" s="63" t="s">
        <v>977</v>
      </c>
      <c r="C35" s="125"/>
      <c r="D35" s="65">
        <v>-321346996</v>
      </c>
      <c r="E35" s="65">
        <v>-58917251</v>
      </c>
    </row>
    <row r="36" spans="2:5" ht="12.75" customHeight="1">
      <c r="B36" s="63" t="s">
        <v>978</v>
      </c>
      <c r="C36" s="125"/>
      <c r="D36" s="65">
        <v>-66411227</v>
      </c>
      <c r="E36" s="65">
        <v>-54613297</v>
      </c>
    </row>
    <row r="37" spans="2:5" ht="12.75" customHeight="1">
      <c r="B37" s="63" t="s">
        <v>979</v>
      </c>
      <c r="C37" s="125"/>
      <c r="D37" s="65">
        <v>-60944897</v>
      </c>
      <c r="E37" s="65">
        <v>-57801131.067907006</v>
      </c>
    </row>
    <row r="38" spans="2:5" ht="12.75" customHeight="1">
      <c r="B38" s="63" t="s">
        <v>980</v>
      </c>
      <c r="C38" s="122"/>
      <c r="D38" s="65">
        <v>-7266158</v>
      </c>
      <c r="E38" s="65">
        <v>-27613169</v>
      </c>
    </row>
    <row r="39" spans="2:5" ht="12.75" customHeight="1">
      <c r="B39" s="126" t="s">
        <v>227</v>
      </c>
      <c r="C39" s="120"/>
      <c r="D39" s="121">
        <v>-111207172</v>
      </c>
      <c r="E39" s="121">
        <v>-79481879.067907006</v>
      </c>
    </row>
    <row r="40" spans="2:5" ht="12.75" customHeight="1">
      <c r="B40" s="126" t="s">
        <v>981</v>
      </c>
      <c r="C40" s="120"/>
      <c r="D40" s="69">
        <v>38248829</v>
      </c>
      <c r="E40" s="69">
        <v>52922497.932092994</v>
      </c>
    </row>
    <row r="41" spans="2:5" ht="12.75" customHeight="1">
      <c r="B41" s="794" t="s">
        <v>982</v>
      </c>
      <c r="C41" s="795"/>
      <c r="D41" s="795"/>
      <c r="E41" s="796"/>
    </row>
    <row r="42" spans="2:5" ht="12.75" customHeight="1">
      <c r="B42" s="63" t="s">
        <v>982</v>
      </c>
      <c r="C42" s="89"/>
      <c r="D42" s="65">
        <v>43551625</v>
      </c>
      <c r="E42" s="65">
        <v>-47925534.932092994</v>
      </c>
    </row>
    <row r="43" spans="2:5" ht="12.75" customHeight="1">
      <c r="B43" s="119" t="s">
        <v>983</v>
      </c>
      <c r="C43" s="120"/>
      <c r="D43" s="69">
        <v>81800454</v>
      </c>
      <c r="E43" s="69">
        <v>4996963</v>
      </c>
    </row>
    <row r="44" spans="2:5" ht="12.75" customHeight="1">
      <c r="B44" s="63" t="s">
        <v>984</v>
      </c>
      <c r="C44" s="89">
        <v>5</v>
      </c>
      <c r="D44" s="65">
        <v>483125584</v>
      </c>
      <c r="E44" s="65">
        <v>373700303</v>
      </c>
    </row>
    <row r="45" spans="2:5" ht="12.75" customHeight="1">
      <c r="B45" s="63" t="s">
        <v>985</v>
      </c>
      <c r="C45" s="89">
        <v>5</v>
      </c>
      <c r="D45" s="65">
        <v>564926038</v>
      </c>
      <c r="E45" s="65">
        <v>378697266</v>
      </c>
    </row>
    <row r="46" spans="2:5" ht="12.75" customHeight="1"/>
    <row r="47" spans="2:5" ht="12.75" customHeight="1"/>
    <row r="48" spans="2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</sheetData>
  <mergeCells count="4">
    <mergeCell ref="B41:E41"/>
    <mergeCell ref="B10:E10"/>
    <mergeCell ref="B11:E11"/>
    <mergeCell ref="B14:E14"/>
  </mergeCells>
  <pageMargins left="0.7" right="0.7" top="0.75" bottom="0.75" header="0.3" footer="0.3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E0E6-65D9-4927-80E5-61A6154B1F9D}">
  <sheetPr>
    <pageSetUpPr fitToPage="1"/>
  </sheetPr>
  <dimension ref="B1:M35"/>
  <sheetViews>
    <sheetView showGridLines="0" zoomScale="83" zoomScaleNormal="130" workbookViewId="0">
      <selection activeCell="D23" sqref="D23"/>
    </sheetView>
  </sheetViews>
  <sheetFormatPr baseColWidth="10" defaultColWidth="11.453125" defaultRowHeight="13"/>
  <cols>
    <col min="1" max="1" width="1.7265625" style="49" customWidth="1"/>
    <col min="2" max="2" width="3.54296875" style="49" bestFit="1" customWidth="1"/>
    <col min="3" max="3" width="39.54296875" style="49" customWidth="1"/>
    <col min="4" max="4" width="17.26953125" style="49" bestFit="1" customWidth="1"/>
    <col min="5" max="5" width="15.26953125" style="49" customWidth="1"/>
    <col min="6" max="6" width="9.453125" style="49" customWidth="1"/>
    <col min="7" max="7" width="1.7265625" style="49" customWidth="1"/>
    <col min="8" max="8" width="39.54296875" style="49" customWidth="1"/>
    <col min="9" max="9" width="15.26953125" style="49" customWidth="1"/>
    <col min="10" max="16384" width="11.453125" style="49"/>
  </cols>
  <sheetData>
    <row r="1" spans="2:13" ht="5.15" customHeight="1"/>
    <row r="2" spans="2:13" s="129" customFormat="1" ht="18.5">
      <c r="B2" s="127" t="s">
        <v>1067</v>
      </c>
      <c r="C2" s="128"/>
      <c r="D2" s="128"/>
    </row>
    <row r="3" spans="2:13" ht="6" customHeight="1"/>
    <row r="4" spans="2:13" s="52" customFormat="1" ht="12.75" customHeight="1">
      <c r="B4" s="130"/>
      <c r="C4" s="131" t="s">
        <v>176</v>
      </c>
      <c r="D4" s="83" t="s">
        <v>178</v>
      </c>
      <c r="E4" s="83" t="s">
        <v>179</v>
      </c>
      <c r="H4" s="132" t="s">
        <v>128</v>
      </c>
      <c r="I4" s="133" t="s">
        <v>179</v>
      </c>
      <c r="K4" s="49"/>
      <c r="L4" s="49"/>
      <c r="M4" s="49"/>
    </row>
    <row r="5" spans="2:13" s="52" customFormat="1" ht="12.75" customHeight="1">
      <c r="B5" s="134"/>
      <c r="C5" s="135">
        <v>45382</v>
      </c>
      <c r="D5" s="58" t="s">
        <v>177</v>
      </c>
      <c r="E5" s="58" t="s">
        <v>127</v>
      </c>
      <c r="H5" s="136">
        <v>45382</v>
      </c>
      <c r="I5" s="137" t="s">
        <v>127</v>
      </c>
      <c r="K5" s="49"/>
      <c r="L5" s="49"/>
      <c r="M5" s="49"/>
    </row>
    <row r="6" spans="2:13">
      <c r="B6" s="63">
        <v>1</v>
      </c>
      <c r="C6" s="138" t="s">
        <v>1176</v>
      </c>
      <c r="D6" s="138">
        <v>1463132371</v>
      </c>
      <c r="E6" s="139">
        <v>0.51618699999999995</v>
      </c>
      <c r="F6" s="140"/>
      <c r="H6" s="138" t="s">
        <v>1176</v>
      </c>
      <c r="I6" s="141">
        <v>0.51619000000000004</v>
      </c>
      <c r="J6" s="52"/>
      <c r="K6" s="52"/>
    </row>
    <row r="7" spans="2:13">
      <c r="B7" s="63">
        <v>2</v>
      </c>
      <c r="C7" s="138" t="s">
        <v>864</v>
      </c>
      <c r="D7" s="138">
        <v>165322223</v>
      </c>
      <c r="E7" s="139">
        <v>5.8325000000000002E-2</v>
      </c>
      <c r="F7" s="140"/>
      <c r="H7" s="142" t="s">
        <v>801</v>
      </c>
      <c r="I7" s="141">
        <v>2.4809999999999999E-2</v>
      </c>
      <c r="J7" s="52"/>
      <c r="K7" s="52"/>
    </row>
    <row r="8" spans="2:13">
      <c r="B8" s="63">
        <v>3</v>
      </c>
      <c r="C8" s="138" t="s">
        <v>802</v>
      </c>
      <c r="D8" s="138">
        <v>122271962</v>
      </c>
      <c r="E8" s="139">
        <v>4.3137000000000002E-2</v>
      </c>
      <c r="F8" s="140"/>
      <c r="H8" s="142" t="s">
        <v>803</v>
      </c>
      <c r="I8" s="141">
        <v>4.3099999999999996E-3</v>
      </c>
      <c r="J8" s="52"/>
      <c r="K8" s="52"/>
    </row>
    <row r="9" spans="2:13">
      <c r="B9" s="63">
        <v>4</v>
      </c>
      <c r="C9" s="138" t="s">
        <v>804</v>
      </c>
      <c r="D9" s="138">
        <v>92774435</v>
      </c>
      <c r="E9" s="139">
        <v>3.2730000000000002E-2</v>
      </c>
      <c r="F9" s="140"/>
      <c r="H9" s="142" t="s">
        <v>61</v>
      </c>
      <c r="I9" s="141">
        <v>5.3499999999999997E-3</v>
      </c>
      <c r="J9" s="52"/>
      <c r="K9" s="52"/>
    </row>
    <row r="10" spans="2:13">
      <c r="B10" s="63">
        <v>5</v>
      </c>
      <c r="C10" s="138" t="s">
        <v>801</v>
      </c>
      <c r="D10" s="138">
        <v>70336573</v>
      </c>
      <c r="E10" s="139">
        <v>2.4813999999999999E-2</v>
      </c>
      <c r="F10" s="140"/>
      <c r="H10" s="142" t="s">
        <v>59</v>
      </c>
      <c r="I10" s="141">
        <v>5.2900000000000004E-3</v>
      </c>
      <c r="J10" s="52"/>
      <c r="K10" s="52"/>
    </row>
    <row r="11" spans="2:13">
      <c r="B11" s="63">
        <v>6</v>
      </c>
      <c r="C11" s="138" t="s">
        <v>1105</v>
      </c>
      <c r="D11" s="138">
        <v>47989866</v>
      </c>
      <c r="E11" s="139">
        <v>1.6931000000000002E-2</v>
      </c>
      <c r="F11" s="140"/>
      <c r="H11" s="143" t="s">
        <v>50</v>
      </c>
      <c r="I11" s="144">
        <v>0.55595000000000006</v>
      </c>
      <c r="J11" s="52"/>
      <c r="K11" s="52"/>
    </row>
    <row r="12" spans="2:13">
      <c r="B12" s="63">
        <v>7</v>
      </c>
      <c r="C12" s="138" t="s">
        <v>1202</v>
      </c>
      <c r="D12" s="138">
        <v>47478263</v>
      </c>
      <c r="E12" s="139">
        <v>1.6750000000000001E-2</v>
      </c>
      <c r="F12" s="145"/>
      <c r="J12" s="52"/>
      <c r="K12" s="52"/>
    </row>
    <row r="13" spans="2:13">
      <c r="B13" s="63">
        <v>8</v>
      </c>
      <c r="C13" s="138" t="s">
        <v>1177</v>
      </c>
      <c r="D13" s="138">
        <v>47236291</v>
      </c>
      <c r="E13" s="139">
        <v>1.6664999999999999E-2</v>
      </c>
      <c r="F13" s="145"/>
      <c r="J13" s="52"/>
      <c r="K13" s="52"/>
    </row>
    <row r="14" spans="2:13">
      <c r="B14" s="63">
        <v>9</v>
      </c>
      <c r="C14" s="138" t="s">
        <v>902</v>
      </c>
      <c r="D14" s="138">
        <v>45950994</v>
      </c>
      <c r="E14" s="139">
        <v>1.6211E-2</v>
      </c>
      <c r="F14" s="145"/>
      <c r="J14" s="52"/>
      <c r="K14" s="52"/>
    </row>
    <row r="15" spans="2:13">
      <c r="B15" s="63">
        <v>10</v>
      </c>
      <c r="C15" s="138" t="s">
        <v>1178</v>
      </c>
      <c r="D15" s="138">
        <v>45093397</v>
      </c>
      <c r="E15" s="139">
        <v>1.5909E-2</v>
      </c>
      <c r="F15" s="145"/>
      <c r="J15" s="52"/>
      <c r="K15" s="52"/>
    </row>
    <row r="16" spans="2:13">
      <c r="B16" s="63">
        <v>11</v>
      </c>
      <c r="C16" s="138" t="s">
        <v>903</v>
      </c>
      <c r="D16" s="138">
        <v>36766117</v>
      </c>
      <c r="E16" s="139">
        <v>1.2971E-2</v>
      </c>
      <c r="F16" s="145"/>
      <c r="G16" s="51"/>
      <c r="I16" s="52"/>
      <c r="J16" s="52"/>
      <c r="K16" s="52"/>
    </row>
    <row r="17" spans="2:11">
      <c r="B17" s="63">
        <v>12</v>
      </c>
      <c r="C17" s="138" t="s">
        <v>1018</v>
      </c>
      <c r="D17" s="138">
        <v>33493757</v>
      </c>
      <c r="E17" s="139">
        <v>1.1816E-2</v>
      </c>
      <c r="F17" s="145"/>
      <c r="I17" s="52"/>
      <c r="J17" s="52"/>
      <c r="K17" s="52"/>
    </row>
    <row r="18" spans="2:11">
      <c r="B18" s="63">
        <v>13</v>
      </c>
      <c r="C18" s="138" t="s">
        <v>805</v>
      </c>
      <c r="D18" s="138">
        <v>586238233</v>
      </c>
      <c r="E18" s="139">
        <v>0.20682200000000001</v>
      </c>
      <c r="F18" s="140"/>
      <c r="I18" s="52"/>
    </row>
    <row r="19" spans="2:11">
      <c r="B19" s="146"/>
      <c r="C19" s="146" t="s">
        <v>800</v>
      </c>
      <c r="D19" s="147">
        <v>2804084482</v>
      </c>
      <c r="E19" s="148">
        <v>0.98926800000000004</v>
      </c>
      <c r="F19" s="140"/>
      <c r="I19" s="149"/>
    </row>
    <row r="20" spans="2:11">
      <c r="B20" s="63">
        <v>14</v>
      </c>
      <c r="C20" s="138" t="s">
        <v>781</v>
      </c>
      <c r="D20" s="138">
        <v>30416939</v>
      </c>
      <c r="E20" s="139">
        <v>1.0730999999999999E-2</v>
      </c>
      <c r="F20" s="140"/>
      <c r="I20" s="149"/>
    </row>
    <row r="21" spans="2:11">
      <c r="B21" s="119"/>
      <c r="C21" s="150" t="s">
        <v>50</v>
      </c>
      <c r="D21" s="147">
        <v>2834501421</v>
      </c>
      <c r="E21" s="148">
        <v>0.99999900000000008</v>
      </c>
    </row>
    <row r="22" spans="2:11">
      <c r="D22" s="77"/>
    </row>
    <row r="23" spans="2:11">
      <c r="D23"/>
      <c r="E23"/>
      <c r="F23"/>
      <c r="G23"/>
      <c r="H23"/>
      <c r="I23"/>
    </row>
    <row r="24" spans="2:11" ht="12.75" customHeight="1">
      <c r="D24" s="77"/>
      <c r="E24" s="151"/>
    </row>
    <row r="25" spans="2:11">
      <c r="E25" s="151"/>
    </row>
    <row r="26" spans="2:11" ht="12.75" customHeight="1">
      <c r="D26" s="80"/>
      <c r="E26" s="152"/>
    </row>
    <row r="27" spans="2:11">
      <c r="E27" s="152"/>
    </row>
    <row r="28" spans="2:11">
      <c r="E28" s="152"/>
    </row>
    <row r="29" spans="2:11">
      <c r="E29" s="152"/>
    </row>
    <row r="30" spans="2:11">
      <c r="E30" s="152"/>
    </row>
    <row r="31" spans="2:11">
      <c r="E31" s="152"/>
    </row>
    <row r="32" spans="2:11">
      <c r="E32" s="152"/>
    </row>
    <row r="33" spans="5:5">
      <c r="E33" s="152"/>
    </row>
    <row r="34" spans="5:5">
      <c r="E34" s="152"/>
    </row>
    <row r="35" spans="5:5">
      <c r="E35" s="153"/>
    </row>
  </sheetData>
  <pageMargins left="0.75" right="0.75" top="1" bottom="1" header="0" footer="0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9AC1-F7A7-4C04-A1BF-081F184BFA32}">
  <dimension ref="B1:Q78"/>
  <sheetViews>
    <sheetView showGridLines="0" topLeftCell="A20" zoomScale="115" zoomScaleNormal="115" workbookViewId="0">
      <selection activeCell="D21" sqref="D21"/>
    </sheetView>
  </sheetViews>
  <sheetFormatPr baseColWidth="10" defaultColWidth="11.453125" defaultRowHeight="13"/>
  <cols>
    <col min="1" max="1" width="1.7265625" style="49" customWidth="1"/>
    <col min="2" max="2" width="10.7265625" style="49" customWidth="1"/>
    <col min="3" max="3" width="16.1796875" style="49" customWidth="1"/>
    <col min="4" max="4" width="45.54296875" style="49" customWidth="1"/>
    <col min="5" max="8" width="12.7265625" style="49" customWidth="1"/>
    <col min="9" max="9" width="0.7265625" style="49" customWidth="1"/>
    <col min="10" max="10" width="17.54296875" style="49" customWidth="1"/>
    <col min="11" max="11" width="21.1796875" style="49" customWidth="1"/>
    <col min="12" max="12" width="14.26953125" style="49" customWidth="1"/>
    <col min="13" max="14" width="11.453125" style="49"/>
    <col min="15" max="15" width="31.7265625" style="49" bestFit="1" customWidth="1"/>
    <col min="16" max="16" width="16.7265625" style="49" customWidth="1"/>
    <col min="17" max="17" width="12" style="49" bestFit="1" customWidth="1"/>
    <col min="18" max="16384" width="11.453125" style="49"/>
  </cols>
  <sheetData>
    <row r="1" spans="2:17" ht="5.15" customHeight="1"/>
    <row r="2" spans="2:17" s="129" customFormat="1" ht="18.5">
      <c r="B2" s="127" t="s">
        <v>1068</v>
      </c>
      <c r="C2" s="128"/>
    </row>
    <row r="3" spans="2:17" ht="6" customHeight="1"/>
    <row r="4" spans="2:17" s="52" customFormat="1" ht="12.75" customHeight="1">
      <c r="B4" s="808" t="s">
        <v>134</v>
      </c>
      <c r="C4" s="808" t="s">
        <v>135</v>
      </c>
      <c r="D4" s="808" t="s">
        <v>136</v>
      </c>
      <c r="E4" s="800" t="s">
        <v>137</v>
      </c>
      <c r="F4" s="801"/>
      <c r="G4" s="801"/>
      <c r="H4" s="802"/>
    </row>
    <row r="5" spans="2:17" s="52" customFormat="1">
      <c r="B5" s="809"/>
      <c r="C5" s="809"/>
      <c r="D5" s="809"/>
      <c r="E5" s="803">
        <v>45382</v>
      </c>
      <c r="F5" s="804"/>
      <c r="G5" s="805"/>
      <c r="H5" s="55">
        <f>E5</f>
        <v>45382</v>
      </c>
    </row>
    <row r="6" spans="2:17" s="52" customFormat="1">
      <c r="B6" s="810"/>
      <c r="C6" s="810"/>
      <c r="D6" s="810"/>
      <c r="E6" s="156" t="s">
        <v>138</v>
      </c>
      <c r="F6" s="156" t="s">
        <v>139</v>
      </c>
      <c r="G6" s="156" t="s">
        <v>50</v>
      </c>
      <c r="H6" s="156" t="s">
        <v>50</v>
      </c>
      <c r="J6" s="157"/>
      <c r="K6" s="157"/>
      <c r="L6" s="157"/>
      <c r="N6" s="158"/>
      <c r="O6" s="158"/>
      <c r="P6" s="158"/>
    </row>
    <row r="7" spans="2:17">
      <c r="B7" s="91" t="s">
        <v>140</v>
      </c>
      <c r="C7" s="91" t="s">
        <v>141</v>
      </c>
      <c r="D7" s="91" t="s">
        <v>142</v>
      </c>
      <c r="E7" s="159">
        <v>0.99966200000000005</v>
      </c>
      <c r="F7" s="159">
        <v>4.4240999999999997E-6</v>
      </c>
      <c r="G7" s="159">
        <v>0.99966642410000006</v>
      </c>
      <c r="H7" s="159">
        <v>0.99966642410000006</v>
      </c>
      <c r="J7" s="157"/>
      <c r="K7" s="157"/>
      <c r="L7" s="157"/>
      <c r="N7" s="158"/>
      <c r="O7" s="158"/>
      <c r="P7" s="158"/>
      <c r="Q7" s="80"/>
    </row>
    <row r="8" spans="2:17">
      <c r="B8" s="91" t="s">
        <v>140</v>
      </c>
      <c r="C8" s="91" t="s">
        <v>149</v>
      </c>
      <c r="D8" s="91" t="s">
        <v>695</v>
      </c>
      <c r="E8" s="159">
        <v>0.995749</v>
      </c>
      <c r="F8" s="159">
        <v>3.516E-3</v>
      </c>
      <c r="G8" s="159">
        <v>0.99926499999999996</v>
      </c>
      <c r="H8" s="159">
        <v>0.99926499999999996</v>
      </c>
      <c r="J8" s="157"/>
      <c r="K8" s="157"/>
      <c r="L8" s="157"/>
      <c r="N8" s="158"/>
      <c r="O8" s="158"/>
      <c r="P8" s="158"/>
      <c r="Q8" s="80"/>
    </row>
    <row r="9" spans="2:17">
      <c r="B9" s="91" t="s">
        <v>140</v>
      </c>
      <c r="C9" s="91" t="s">
        <v>260</v>
      </c>
      <c r="D9" s="91" t="s">
        <v>868</v>
      </c>
      <c r="E9" s="159">
        <v>0.87354600000000004</v>
      </c>
      <c r="F9" s="159">
        <v>0.12645400000000001</v>
      </c>
      <c r="G9" s="159">
        <v>1</v>
      </c>
      <c r="H9" s="159">
        <v>1</v>
      </c>
      <c r="J9" s="157"/>
      <c r="K9" s="157"/>
      <c r="L9" s="157"/>
      <c r="N9" s="158"/>
      <c r="O9" s="158"/>
      <c r="P9" s="158"/>
      <c r="Q9" s="80"/>
    </row>
    <row r="10" spans="2:17">
      <c r="B10" s="160" t="s">
        <v>140</v>
      </c>
      <c r="C10" s="160" t="s">
        <v>734</v>
      </c>
      <c r="D10" s="160" t="s">
        <v>817</v>
      </c>
      <c r="E10" s="142">
        <v>0.99999964360006699</v>
      </c>
      <c r="F10" s="142">
        <v>0</v>
      </c>
      <c r="G10" s="142">
        <v>0.99999964360006699</v>
      </c>
      <c r="H10" s="142">
        <v>0.99999964360006699</v>
      </c>
      <c r="J10" s="157"/>
      <c r="K10" s="157"/>
      <c r="L10" s="157"/>
      <c r="N10" s="158"/>
      <c r="O10" s="158"/>
      <c r="P10" s="158"/>
    </row>
    <row r="11" spans="2:17">
      <c r="B11" s="160" t="s">
        <v>140</v>
      </c>
      <c r="C11" s="160" t="s">
        <v>261</v>
      </c>
      <c r="D11" s="160" t="s">
        <v>262</v>
      </c>
      <c r="E11" s="142">
        <v>0.9</v>
      </c>
      <c r="F11" s="142">
        <v>0</v>
      </c>
      <c r="G11" s="142">
        <v>0.9</v>
      </c>
      <c r="H11" s="142">
        <v>0.9</v>
      </c>
      <c r="J11" s="157"/>
      <c r="K11" s="157"/>
      <c r="L11" s="157"/>
      <c r="N11" s="158"/>
      <c r="O11" s="158"/>
      <c r="P11" s="158"/>
    </row>
    <row r="12" spans="2:17">
      <c r="B12" s="160" t="s">
        <v>140</v>
      </c>
      <c r="C12" s="160" t="s">
        <v>263</v>
      </c>
      <c r="D12" s="160" t="s">
        <v>818</v>
      </c>
      <c r="E12" s="142">
        <v>0.71643900000000005</v>
      </c>
      <c r="F12" s="142">
        <v>6.8630000000000002E-3</v>
      </c>
      <c r="G12" s="142">
        <v>0.723302</v>
      </c>
      <c r="H12" s="142">
        <v>0.723302</v>
      </c>
      <c r="J12" s="157"/>
      <c r="K12" s="157"/>
      <c r="L12" s="157"/>
      <c r="N12" s="158"/>
      <c r="O12" s="158"/>
      <c r="P12" s="158"/>
    </row>
    <row r="13" spans="2:17">
      <c r="B13" s="160" t="s">
        <v>140</v>
      </c>
      <c r="C13" s="160" t="s">
        <v>213</v>
      </c>
      <c r="D13" s="160" t="s">
        <v>642</v>
      </c>
      <c r="E13" s="142">
        <v>0.99</v>
      </c>
      <c r="F13" s="142">
        <v>0.01</v>
      </c>
      <c r="G13" s="142">
        <v>1</v>
      </c>
      <c r="H13" s="142">
        <v>1</v>
      </c>
      <c r="J13" s="157"/>
      <c r="K13" s="157"/>
      <c r="L13" s="157"/>
      <c r="N13" s="158"/>
      <c r="O13" s="158"/>
      <c r="P13" s="158"/>
    </row>
    <row r="14" spans="2:17">
      <c r="B14" s="160" t="s">
        <v>140</v>
      </c>
      <c r="C14" s="160" t="s">
        <v>264</v>
      </c>
      <c r="D14" s="160" t="s">
        <v>265</v>
      </c>
      <c r="E14" s="142">
        <v>0.9</v>
      </c>
      <c r="F14" s="142">
        <v>0</v>
      </c>
      <c r="G14" s="142">
        <v>0.9</v>
      </c>
      <c r="H14" s="142">
        <v>0.9</v>
      </c>
      <c r="J14" s="157"/>
      <c r="K14" s="157"/>
      <c r="L14" s="157"/>
      <c r="N14" s="158"/>
      <c r="O14" s="158"/>
      <c r="P14" s="158"/>
    </row>
    <row r="15" spans="2:17" ht="14" customHeight="1">
      <c r="B15" s="160" t="s">
        <v>140</v>
      </c>
      <c r="C15" s="160" t="s">
        <v>1019</v>
      </c>
      <c r="D15" s="160" t="s">
        <v>1106</v>
      </c>
      <c r="E15" s="142">
        <v>0.995749</v>
      </c>
      <c r="F15" s="142">
        <v>3.516E-3</v>
      </c>
      <c r="G15" s="142">
        <v>0.99926499999999996</v>
      </c>
      <c r="H15" s="142">
        <v>0.99926499999999996</v>
      </c>
      <c r="J15" s="157"/>
      <c r="K15" s="157"/>
      <c r="L15" s="157"/>
      <c r="N15" s="158"/>
      <c r="O15" s="158"/>
      <c r="P15" s="158"/>
    </row>
    <row r="16" spans="2:17" ht="14" customHeight="1">
      <c r="B16" s="160" t="s">
        <v>362</v>
      </c>
      <c r="C16" s="160" t="s">
        <v>2</v>
      </c>
      <c r="D16" s="160" t="s">
        <v>363</v>
      </c>
      <c r="E16" s="142">
        <v>1</v>
      </c>
      <c r="F16" s="142">
        <v>0</v>
      </c>
      <c r="G16" s="142">
        <v>1</v>
      </c>
      <c r="H16" s="142">
        <v>1</v>
      </c>
      <c r="J16" s="157"/>
      <c r="K16" s="157"/>
      <c r="L16" s="157"/>
      <c r="N16" s="158"/>
      <c r="O16" s="158"/>
      <c r="P16" s="158"/>
    </row>
    <row r="17" spans="2:16" ht="14" customHeight="1">
      <c r="B17" s="161"/>
      <c r="C17" s="161"/>
      <c r="D17" s="161"/>
      <c r="E17" s="162"/>
      <c r="F17" s="162"/>
      <c r="G17" s="162"/>
      <c r="H17" s="162"/>
      <c r="J17" s="157"/>
      <c r="K17" s="157"/>
      <c r="L17" s="157"/>
      <c r="N17" s="158"/>
      <c r="O17" s="158"/>
      <c r="P17" s="158"/>
    </row>
    <row r="18" spans="2:16" ht="14" customHeight="1">
      <c r="B18" s="163"/>
      <c r="C18" s="163"/>
      <c r="D18" s="163"/>
      <c r="E18" s="158"/>
      <c r="F18" s="158"/>
      <c r="G18" s="163"/>
      <c r="H18" s="163"/>
      <c r="N18" s="158"/>
      <c r="O18" s="158"/>
      <c r="P18" s="158"/>
    </row>
    <row r="19" spans="2:16" s="52" customFormat="1">
      <c r="B19" s="806" t="s">
        <v>134</v>
      </c>
      <c r="C19" s="806" t="s">
        <v>135</v>
      </c>
      <c r="D19" s="806" t="s">
        <v>136</v>
      </c>
      <c r="J19" s="49"/>
      <c r="K19" s="49"/>
    </row>
    <row r="20" spans="2:16" s="52" customFormat="1" ht="6" customHeight="1">
      <c r="B20" s="807"/>
      <c r="C20" s="807"/>
      <c r="D20" s="807"/>
      <c r="J20" s="49"/>
      <c r="K20" s="49"/>
    </row>
    <row r="21" spans="2:16">
      <c r="B21" s="164" t="s">
        <v>140</v>
      </c>
      <c r="C21" s="164" t="s">
        <v>141</v>
      </c>
      <c r="D21" s="164" t="s">
        <v>142</v>
      </c>
      <c r="E21" s="163"/>
      <c r="F21" s="163"/>
      <c r="G21" s="163"/>
      <c r="H21" s="163"/>
    </row>
    <row r="22" spans="2:16">
      <c r="B22" s="91" t="s">
        <v>140</v>
      </c>
      <c r="C22" s="91" t="s">
        <v>12</v>
      </c>
      <c r="D22" s="91" t="s">
        <v>476</v>
      </c>
      <c r="E22" s="163"/>
      <c r="F22" s="163"/>
      <c r="G22" s="163"/>
      <c r="H22" s="163"/>
    </row>
    <row r="23" spans="2:16">
      <c r="B23" s="91" t="s">
        <v>140</v>
      </c>
      <c r="C23" s="91" t="s">
        <v>3</v>
      </c>
      <c r="D23" s="91" t="s">
        <v>904</v>
      </c>
      <c r="E23" s="163"/>
      <c r="F23" s="163"/>
      <c r="G23" s="163"/>
      <c r="H23" s="163"/>
    </row>
    <row r="24" spans="2:16">
      <c r="B24" s="91" t="s">
        <v>140</v>
      </c>
      <c r="C24" s="91" t="s">
        <v>201</v>
      </c>
      <c r="D24" s="91" t="s">
        <v>634</v>
      </c>
      <c r="E24" s="163"/>
      <c r="F24" s="163"/>
      <c r="G24" s="163"/>
      <c r="H24" s="163"/>
    </row>
    <row r="25" spans="2:16">
      <c r="B25" s="91" t="s">
        <v>140</v>
      </c>
      <c r="C25" s="91" t="s">
        <v>202</v>
      </c>
      <c r="D25" s="91" t="s">
        <v>635</v>
      </c>
      <c r="E25" s="163"/>
      <c r="F25" s="163"/>
      <c r="G25" s="163"/>
      <c r="H25" s="163"/>
    </row>
    <row r="26" spans="2:16">
      <c r="B26" s="91" t="s">
        <v>140</v>
      </c>
      <c r="C26" s="91" t="s">
        <v>203</v>
      </c>
      <c r="D26" s="91" t="s">
        <v>345</v>
      </c>
      <c r="E26" s="163"/>
      <c r="F26" s="163"/>
      <c r="G26" s="163"/>
      <c r="H26" s="163"/>
    </row>
    <row r="27" spans="2:16">
      <c r="B27" s="91" t="s">
        <v>140</v>
      </c>
      <c r="C27" s="91" t="s">
        <v>638</v>
      </c>
      <c r="D27" s="91" t="s">
        <v>365</v>
      </c>
      <c r="E27" s="163"/>
      <c r="F27" s="163"/>
      <c r="G27" s="163"/>
      <c r="H27" s="163"/>
    </row>
    <row r="28" spans="2:16">
      <c r="B28" s="91" t="s">
        <v>140</v>
      </c>
      <c r="C28" s="91" t="s">
        <v>183</v>
      </c>
      <c r="D28" s="91" t="s">
        <v>217</v>
      </c>
      <c r="E28" s="163"/>
      <c r="F28" s="163"/>
      <c r="G28" s="163"/>
      <c r="H28" s="163"/>
    </row>
    <row r="29" spans="2:16">
      <c r="B29" s="91" t="s">
        <v>140</v>
      </c>
      <c r="C29" s="91" t="s">
        <v>219</v>
      </c>
      <c r="D29" s="91" t="s">
        <v>516</v>
      </c>
      <c r="E29" s="163"/>
      <c r="F29" s="163"/>
      <c r="G29" s="163"/>
      <c r="H29" s="163"/>
    </row>
    <row r="30" spans="2:16">
      <c r="B30" s="91" t="s">
        <v>140</v>
      </c>
      <c r="C30" s="91" t="s">
        <v>184</v>
      </c>
      <c r="D30" s="91" t="s">
        <v>477</v>
      </c>
      <c r="E30" s="163"/>
      <c r="F30" s="163"/>
      <c r="G30" s="163"/>
      <c r="H30" s="163"/>
    </row>
    <row r="31" spans="2:16">
      <c r="B31" s="91" t="s">
        <v>140</v>
      </c>
      <c r="C31" s="91" t="s">
        <v>220</v>
      </c>
      <c r="D31" s="91" t="s">
        <v>1048</v>
      </c>
      <c r="E31" s="163"/>
      <c r="F31" s="163"/>
      <c r="G31" s="163"/>
      <c r="H31" s="163"/>
    </row>
    <row r="32" spans="2:16">
      <c r="B32" s="91" t="s">
        <v>140</v>
      </c>
      <c r="C32" s="91" t="s">
        <v>221</v>
      </c>
      <c r="D32" s="91" t="s">
        <v>637</v>
      </c>
      <c r="E32" s="163"/>
      <c r="F32" s="163"/>
      <c r="G32" s="163"/>
      <c r="H32" s="163"/>
    </row>
    <row r="33" spans="2:8">
      <c r="B33" s="91" t="s">
        <v>140</v>
      </c>
      <c r="C33" s="91" t="s">
        <v>216</v>
      </c>
      <c r="D33" s="91" t="s">
        <v>826</v>
      </c>
      <c r="E33" s="163"/>
      <c r="F33" s="163"/>
      <c r="G33" s="163"/>
      <c r="H33" s="163"/>
    </row>
    <row r="34" spans="2:8">
      <c r="B34" s="164" t="s">
        <v>140</v>
      </c>
      <c r="C34" s="164" t="s">
        <v>734</v>
      </c>
      <c r="D34" s="164" t="s">
        <v>736</v>
      </c>
      <c r="E34" s="163"/>
      <c r="F34" s="163"/>
      <c r="G34" s="163"/>
      <c r="H34" s="163"/>
    </row>
    <row r="35" spans="2:8" s="51" customFormat="1">
      <c r="B35" s="91" t="s">
        <v>140</v>
      </c>
      <c r="C35" s="91" t="s">
        <v>737</v>
      </c>
      <c r="D35" s="91" t="s">
        <v>819</v>
      </c>
      <c r="E35" s="165"/>
      <c r="F35" s="165"/>
      <c r="G35" s="165"/>
      <c r="H35" s="165"/>
    </row>
    <row r="36" spans="2:8">
      <c r="B36" s="91" t="s">
        <v>140</v>
      </c>
      <c r="C36" s="91" t="s">
        <v>206</v>
      </c>
      <c r="D36" s="91" t="s">
        <v>480</v>
      </c>
      <c r="E36" s="163"/>
      <c r="F36" s="163"/>
      <c r="G36" s="163"/>
      <c r="H36" s="163"/>
    </row>
    <row r="37" spans="2:8">
      <c r="B37" s="91" t="s">
        <v>140</v>
      </c>
      <c r="C37" s="91" t="s">
        <v>204</v>
      </c>
      <c r="D37" s="91" t="s">
        <v>479</v>
      </c>
      <c r="E37" s="163"/>
      <c r="F37" s="163"/>
      <c r="G37" s="163"/>
      <c r="H37" s="163"/>
    </row>
    <row r="38" spans="2:8">
      <c r="B38" s="164" t="s">
        <v>140</v>
      </c>
      <c r="C38" s="164" t="s">
        <v>263</v>
      </c>
      <c r="D38" s="164" t="s">
        <v>735</v>
      </c>
      <c r="E38" s="163"/>
      <c r="F38" s="163"/>
      <c r="G38" s="163"/>
      <c r="H38" s="163"/>
    </row>
    <row r="39" spans="2:8" s="51" customFormat="1">
      <c r="B39" s="91" t="s">
        <v>140</v>
      </c>
      <c r="C39" s="91" t="s">
        <v>79</v>
      </c>
      <c r="D39" s="91" t="s">
        <v>78</v>
      </c>
      <c r="E39" s="165"/>
      <c r="F39" s="165"/>
      <c r="G39" s="165"/>
      <c r="H39" s="165"/>
    </row>
    <row r="40" spans="2:8">
      <c r="B40" s="91" t="s">
        <v>140</v>
      </c>
      <c r="C40" s="91" t="s">
        <v>205</v>
      </c>
      <c r="D40" s="91" t="s">
        <v>478</v>
      </c>
      <c r="E40" s="163"/>
      <c r="F40" s="163"/>
      <c r="G40" s="163"/>
      <c r="H40" s="163"/>
    </row>
    <row r="41" spans="2:8">
      <c r="B41" s="91" t="s">
        <v>140</v>
      </c>
      <c r="C41" s="91" t="s">
        <v>905</v>
      </c>
      <c r="D41" s="91" t="s">
        <v>869</v>
      </c>
      <c r="E41" s="163"/>
      <c r="F41" s="163"/>
      <c r="G41" s="163"/>
      <c r="H41" s="163"/>
    </row>
    <row r="42" spans="2:8">
      <c r="B42" s="91" t="s">
        <v>140</v>
      </c>
      <c r="C42" s="91" t="s">
        <v>755</v>
      </c>
      <c r="D42" s="91" t="s">
        <v>870</v>
      </c>
      <c r="E42" s="163"/>
      <c r="F42" s="163"/>
      <c r="G42" s="163"/>
      <c r="H42" s="163"/>
    </row>
    <row r="43" spans="2:8">
      <c r="B43" s="91" t="s">
        <v>121</v>
      </c>
      <c r="C43" s="91" t="s">
        <v>2</v>
      </c>
      <c r="D43" s="91" t="s">
        <v>773</v>
      </c>
      <c r="E43" s="163"/>
      <c r="F43" s="163"/>
      <c r="G43" s="163"/>
      <c r="H43" s="163"/>
    </row>
    <row r="44" spans="2:8">
      <c r="B44" s="91" t="s">
        <v>305</v>
      </c>
      <c r="C44" s="91" t="s">
        <v>2</v>
      </c>
      <c r="D44" s="91" t="s">
        <v>774</v>
      </c>
      <c r="E44" s="163"/>
      <c r="F44" s="163"/>
      <c r="G44" s="163"/>
      <c r="H44" s="163"/>
    </row>
    <row r="45" spans="2:8">
      <c r="B45" s="91" t="s">
        <v>305</v>
      </c>
      <c r="C45" s="91" t="s">
        <v>2</v>
      </c>
      <c r="D45" s="91" t="s">
        <v>791</v>
      </c>
      <c r="E45" s="163"/>
      <c r="F45" s="163"/>
      <c r="G45" s="163"/>
      <c r="H45" s="163"/>
    </row>
    <row r="46" spans="2:8">
      <c r="B46" s="91" t="s">
        <v>305</v>
      </c>
      <c r="C46" s="91" t="s">
        <v>2</v>
      </c>
      <c r="D46" s="91" t="s">
        <v>1203</v>
      </c>
      <c r="E46" s="163"/>
      <c r="F46" s="163"/>
      <c r="G46" s="163"/>
      <c r="H46" s="163"/>
    </row>
    <row r="47" spans="2:8">
      <c r="B47" s="91" t="s">
        <v>140</v>
      </c>
      <c r="C47" s="91" t="s">
        <v>260</v>
      </c>
      <c r="D47" s="91" t="s">
        <v>772</v>
      </c>
      <c r="E47" s="163"/>
      <c r="F47" s="163"/>
      <c r="G47" s="163"/>
      <c r="H47" s="163"/>
    </row>
    <row r="48" spans="2:8">
      <c r="B48" s="91" t="s">
        <v>140</v>
      </c>
      <c r="C48" s="91" t="s">
        <v>536</v>
      </c>
      <c r="D48" s="91" t="s">
        <v>535</v>
      </c>
      <c r="E48" s="163"/>
      <c r="F48" s="163"/>
      <c r="G48" s="163"/>
      <c r="H48" s="163"/>
    </row>
    <row r="49" spans="2:8">
      <c r="B49" s="91" t="s">
        <v>39</v>
      </c>
      <c r="C49" s="91" t="s">
        <v>2</v>
      </c>
      <c r="D49" s="91" t="s">
        <v>481</v>
      </c>
      <c r="E49" s="163"/>
      <c r="F49" s="163"/>
      <c r="G49" s="163"/>
      <c r="H49" s="163"/>
    </row>
    <row r="50" spans="2:8">
      <c r="B50" s="91" t="s">
        <v>39</v>
      </c>
      <c r="C50" s="91" t="s">
        <v>2</v>
      </c>
      <c r="D50" s="91" t="s">
        <v>1186</v>
      </c>
      <c r="E50" s="163"/>
      <c r="F50" s="163"/>
      <c r="G50" s="163"/>
      <c r="H50" s="163"/>
    </row>
    <row r="51" spans="2:8">
      <c r="B51" s="91" t="s">
        <v>39</v>
      </c>
      <c r="C51" s="91" t="s">
        <v>2</v>
      </c>
      <c r="D51" s="91" t="s">
        <v>463</v>
      </c>
      <c r="E51" s="163"/>
      <c r="F51" s="163"/>
      <c r="G51" s="163"/>
      <c r="H51" s="163"/>
    </row>
    <row r="52" spans="2:8">
      <c r="B52" s="91" t="s">
        <v>39</v>
      </c>
      <c r="C52" s="91" t="s">
        <v>2</v>
      </c>
      <c r="D52" s="91" t="s">
        <v>287</v>
      </c>
      <c r="E52" s="163"/>
      <c r="F52" s="163"/>
      <c r="G52" s="163"/>
      <c r="H52" s="163"/>
    </row>
    <row r="53" spans="2:8">
      <c r="B53" s="91" t="s">
        <v>39</v>
      </c>
      <c r="C53" s="91" t="s">
        <v>2</v>
      </c>
      <c r="D53" s="91" t="s">
        <v>636</v>
      </c>
      <c r="E53" s="163"/>
      <c r="F53" s="163"/>
      <c r="G53" s="163"/>
      <c r="H53" s="163"/>
    </row>
    <row r="54" spans="2:8">
      <c r="B54" s="91" t="s">
        <v>39</v>
      </c>
      <c r="C54" s="91" t="s">
        <v>2</v>
      </c>
      <c r="D54" s="91" t="s">
        <v>1107</v>
      </c>
      <c r="E54" s="163"/>
      <c r="F54" s="163"/>
      <c r="G54" s="163"/>
      <c r="H54" s="163"/>
    </row>
    <row r="55" spans="2:8">
      <c r="B55" s="91" t="s">
        <v>39</v>
      </c>
      <c r="C55" s="91" t="s">
        <v>2</v>
      </c>
      <c r="D55" s="91" t="s">
        <v>583</v>
      </c>
      <c r="E55" s="163"/>
      <c r="F55" s="163"/>
      <c r="G55" s="163"/>
      <c r="H55" s="163"/>
    </row>
    <row r="56" spans="2:8">
      <c r="B56" s="91" t="s">
        <v>39</v>
      </c>
      <c r="C56" s="91" t="s">
        <v>2</v>
      </c>
      <c r="D56" s="91" t="s">
        <v>584</v>
      </c>
      <c r="E56" s="163"/>
      <c r="F56" s="163"/>
      <c r="G56" s="163"/>
      <c r="H56" s="163"/>
    </row>
    <row r="57" spans="2:8">
      <c r="B57" s="91" t="s">
        <v>39</v>
      </c>
      <c r="C57" s="91" t="s">
        <v>2</v>
      </c>
      <c r="D57" s="91" t="s">
        <v>585</v>
      </c>
      <c r="E57" s="163"/>
      <c r="F57" s="163"/>
      <c r="G57" s="163"/>
      <c r="H57" s="163"/>
    </row>
    <row r="58" spans="2:8">
      <c r="B58" s="91" t="s">
        <v>444</v>
      </c>
      <c r="C58" s="91" t="s">
        <v>2</v>
      </c>
      <c r="D58" s="91" t="s">
        <v>189</v>
      </c>
      <c r="E58" s="163"/>
      <c r="F58" s="163"/>
      <c r="G58" s="163"/>
      <c r="H58" s="163"/>
    </row>
    <row r="59" spans="2:8">
      <c r="B59" s="91" t="s">
        <v>444</v>
      </c>
      <c r="C59" s="91" t="s">
        <v>2</v>
      </c>
      <c r="D59" s="91" t="s">
        <v>1108</v>
      </c>
      <c r="E59" s="163"/>
      <c r="F59" s="163"/>
      <c r="G59" s="163"/>
      <c r="H59" s="163"/>
    </row>
    <row r="60" spans="2:8">
      <c r="B60" s="91" t="s">
        <v>444</v>
      </c>
      <c r="C60" s="91" t="s">
        <v>2</v>
      </c>
      <c r="D60" s="91" t="s">
        <v>1187</v>
      </c>
      <c r="E60" s="163"/>
      <c r="F60" s="163"/>
      <c r="G60" s="163"/>
      <c r="H60" s="163"/>
    </row>
    <row r="61" spans="2:8">
      <c r="B61" s="91" t="s">
        <v>121</v>
      </c>
      <c r="C61" s="91" t="s">
        <v>2</v>
      </c>
      <c r="D61" s="91" t="s">
        <v>601</v>
      </c>
      <c r="E61" s="163"/>
      <c r="F61" s="163"/>
      <c r="G61" s="163"/>
      <c r="H61" s="163"/>
    </row>
    <row r="62" spans="2:8">
      <c r="B62" s="160" t="s">
        <v>122</v>
      </c>
      <c r="C62" s="160" t="s">
        <v>2</v>
      </c>
      <c r="D62" s="160" t="s">
        <v>871</v>
      </c>
      <c r="E62" s="163"/>
      <c r="F62" s="163"/>
      <c r="G62" s="163"/>
      <c r="H62" s="163"/>
    </row>
    <row r="63" spans="2:8">
      <c r="B63" s="160" t="s">
        <v>122</v>
      </c>
      <c r="C63" s="160" t="s">
        <v>2</v>
      </c>
      <c r="D63" s="160" t="s">
        <v>235</v>
      </c>
    </row>
    <row r="64" spans="2:8">
      <c r="B64" s="160" t="s">
        <v>122</v>
      </c>
      <c r="C64" s="160" t="s">
        <v>2</v>
      </c>
      <c r="D64" s="160" t="s">
        <v>872</v>
      </c>
    </row>
    <row r="65" spans="2:4">
      <c r="B65" s="160" t="s">
        <v>122</v>
      </c>
      <c r="C65" s="160" t="s">
        <v>2</v>
      </c>
      <c r="D65" s="160" t="s">
        <v>1040</v>
      </c>
    </row>
    <row r="66" spans="2:4">
      <c r="B66" s="160" t="s">
        <v>305</v>
      </c>
      <c r="C66" s="160" t="s">
        <v>2</v>
      </c>
      <c r="D66" s="160" t="s">
        <v>0</v>
      </c>
    </row>
    <row r="67" spans="2:4">
      <c r="B67" s="160" t="s">
        <v>305</v>
      </c>
      <c r="C67" s="160" t="s">
        <v>2</v>
      </c>
      <c r="D67" s="160" t="s">
        <v>725</v>
      </c>
    </row>
    <row r="68" spans="2:4">
      <c r="B68" s="160" t="s">
        <v>305</v>
      </c>
      <c r="C68" s="160" t="s">
        <v>2</v>
      </c>
      <c r="D68" s="160" t="s">
        <v>602</v>
      </c>
    </row>
    <row r="69" spans="2:4">
      <c r="B69" s="160" t="s">
        <v>305</v>
      </c>
      <c r="C69" s="160" t="s">
        <v>2</v>
      </c>
      <c r="D69" s="160" t="s">
        <v>1</v>
      </c>
    </row>
    <row r="70" spans="2:4">
      <c r="B70" s="160" t="s">
        <v>305</v>
      </c>
      <c r="C70" s="160" t="s">
        <v>2</v>
      </c>
      <c r="D70" s="160" t="s">
        <v>873</v>
      </c>
    </row>
    <row r="71" spans="2:4">
      <c r="B71" s="160" t="s">
        <v>305</v>
      </c>
      <c r="C71" s="160" t="s">
        <v>2</v>
      </c>
      <c r="D71" s="160" t="s">
        <v>874</v>
      </c>
    </row>
    <row r="72" spans="2:4">
      <c r="B72" s="63" t="s">
        <v>305</v>
      </c>
      <c r="C72" s="63" t="s">
        <v>2</v>
      </c>
      <c r="D72" s="63" t="s">
        <v>875</v>
      </c>
    </row>
    <row r="73" spans="2:4">
      <c r="B73" s="63" t="s">
        <v>305</v>
      </c>
      <c r="C73" s="63" t="s">
        <v>2</v>
      </c>
      <c r="D73" s="63" t="s">
        <v>1041</v>
      </c>
    </row>
    <row r="74" spans="2:4">
      <c r="B74" s="63" t="s">
        <v>1042</v>
      </c>
      <c r="C74" s="63" t="s">
        <v>2</v>
      </c>
      <c r="D74" s="63" t="s">
        <v>1043</v>
      </c>
    </row>
    <row r="75" spans="2:4">
      <c r="B75" s="63" t="s">
        <v>1042</v>
      </c>
      <c r="C75" s="63" t="s">
        <v>2</v>
      </c>
      <c r="D75" s="63" t="s">
        <v>1044</v>
      </c>
    </row>
    <row r="76" spans="2:4">
      <c r="B76" s="63" t="s">
        <v>1042</v>
      </c>
      <c r="C76" s="63" t="s">
        <v>2</v>
      </c>
      <c r="D76" s="63" t="s">
        <v>1045</v>
      </c>
    </row>
    <row r="77" spans="2:4">
      <c r="B77" s="63" t="s">
        <v>1042</v>
      </c>
      <c r="C77" s="63" t="s">
        <v>2</v>
      </c>
      <c r="D77" s="63" t="s">
        <v>1046</v>
      </c>
    </row>
    <row r="78" spans="2:4">
      <c r="B78" s="63" t="s">
        <v>1042</v>
      </c>
      <c r="C78" s="63" t="s">
        <v>2</v>
      </c>
      <c r="D78" s="63" t="s">
        <v>1047</v>
      </c>
    </row>
  </sheetData>
  <mergeCells count="8">
    <mergeCell ref="E4:H4"/>
    <mergeCell ref="E5:G5"/>
    <mergeCell ref="B19:B20"/>
    <mergeCell ref="C19:C20"/>
    <mergeCell ref="D19:D20"/>
    <mergeCell ref="B4:B6"/>
    <mergeCell ref="C4:C6"/>
    <mergeCell ref="D4:D6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4719-F401-4E0B-9669-012CA2490D6D}">
  <dimension ref="B1:P23"/>
  <sheetViews>
    <sheetView showGridLines="0" topLeftCell="A2" zoomScaleNormal="100" workbookViewId="0">
      <selection activeCell="J19" sqref="J19"/>
    </sheetView>
  </sheetViews>
  <sheetFormatPr baseColWidth="10" defaultColWidth="11.453125" defaultRowHeight="13"/>
  <cols>
    <col min="1" max="1" width="1.7265625" style="49" customWidth="1"/>
    <col min="2" max="2" width="18.26953125" style="49" customWidth="1"/>
    <col min="3" max="3" width="19" style="49" bestFit="1" customWidth="1"/>
    <col min="4" max="4" width="13.1796875" style="49" customWidth="1"/>
    <col min="5" max="5" width="11.6328125" style="49" bestFit="1" customWidth="1"/>
    <col min="6" max="6" width="11.453125" style="49" customWidth="1"/>
    <col min="7" max="7" width="12.7265625" style="49" customWidth="1"/>
    <col min="8" max="8" width="12.81640625" style="49" customWidth="1"/>
    <col min="9" max="9" width="11.81640625" style="49" customWidth="1"/>
    <col min="10" max="10" width="17.54296875" style="49" customWidth="1"/>
    <col min="11" max="11" width="21.1796875" style="49" customWidth="1"/>
    <col min="12" max="12" width="14.26953125" style="49" customWidth="1"/>
    <col min="13" max="14" width="11.453125" style="49"/>
    <col min="15" max="15" width="31.7265625" style="49" bestFit="1" customWidth="1"/>
    <col min="16" max="16" width="16.7265625" style="49" customWidth="1"/>
    <col min="17" max="17" width="12" style="49" bestFit="1" customWidth="1"/>
    <col min="18" max="16384" width="11.453125" style="49"/>
  </cols>
  <sheetData>
    <row r="1" spans="2:16" ht="5.15" customHeight="1"/>
    <row r="2" spans="2:16" s="129" customFormat="1" ht="18.5">
      <c r="B2" s="127" t="s">
        <v>1071</v>
      </c>
      <c r="C2" s="128"/>
    </row>
    <row r="3" spans="2:16" ht="6" customHeight="1"/>
    <row r="4" spans="2:16" s="158" customFormat="1">
      <c r="B4" s="811" t="s">
        <v>134</v>
      </c>
      <c r="C4" s="813" t="s">
        <v>400</v>
      </c>
      <c r="E4" s="163"/>
      <c r="F4" s="163"/>
      <c r="G4" s="163"/>
      <c r="H4" s="163"/>
      <c r="J4" s="49"/>
      <c r="K4" s="49"/>
    </row>
    <row r="5" spans="2:16" s="158" customFormat="1">
      <c r="B5" s="812"/>
      <c r="C5" s="813"/>
      <c r="E5" s="163"/>
      <c r="F5" s="163"/>
      <c r="G5" s="163"/>
      <c r="H5" s="163"/>
      <c r="J5" s="49"/>
      <c r="K5" s="49"/>
    </row>
    <row r="6" spans="2:16">
      <c r="B6" s="568" t="s">
        <v>401</v>
      </c>
      <c r="C6" s="568" t="s">
        <v>402</v>
      </c>
      <c r="E6" s="163"/>
      <c r="F6" s="163"/>
      <c r="G6" s="163"/>
      <c r="H6" s="163"/>
      <c r="N6" s="158"/>
      <c r="O6" s="158"/>
      <c r="P6" s="158"/>
    </row>
    <row r="7" spans="2:16">
      <c r="B7" s="568" t="s">
        <v>403</v>
      </c>
      <c r="C7" s="568" t="s">
        <v>404</v>
      </c>
      <c r="E7" s="163"/>
      <c r="F7" s="163"/>
      <c r="G7" s="163"/>
      <c r="H7" s="163"/>
    </row>
    <row r="8" spans="2:16">
      <c r="B8" s="568" t="s">
        <v>405</v>
      </c>
      <c r="C8" s="568" t="s">
        <v>406</v>
      </c>
      <c r="E8" s="163"/>
      <c r="F8" s="163"/>
      <c r="G8" s="163"/>
      <c r="H8" s="163"/>
    </row>
    <row r="9" spans="2:16" ht="26">
      <c r="B9" s="568" t="s">
        <v>407</v>
      </c>
      <c r="C9" s="568" t="s">
        <v>36</v>
      </c>
      <c r="E9" s="163"/>
      <c r="F9" s="163"/>
      <c r="G9" s="163"/>
      <c r="H9" s="163"/>
    </row>
    <row r="10" spans="2:16">
      <c r="B10" s="568" t="s">
        <v>408</v>
      </c>
      <c r="C10" s="568" t="s">
        <v>409</v>
      </c>
      <c r="E10" s="163"/>
      <c r="F10" s="163"/>
      <c r="G10" s="163"/>
      <c r="H10" s="163"/>
    </row>
    <row r="11" spans="2:16" ht="26">
      <c r="B11" s="568" t="s">
        <v>1069</v>
      </c>
      <c r="C11" s="568" t="s">
        <v>35</v>
      </c>
      <c r="E11" s="163"/>
      <c r="F11" s="163"/>
      <c r="G11" s="163"/>
      <c r="H11" s="163"/>
    </row>
    <row r="12" spans="2:16">
      <c r="B12" s="568" t="s">
        <v>444</v>
      </c>
      <c r="C12" s="568" t="s">
        <v>1109</v>
      </c>
      <c r="E12" s="163"/>
      <c r="F12" s="163"/>
      <c r="G12" s="163"/>
      <c r="H12" s="163"/>
    </row>
    <row r="13" spans="2:16">
      <c r="B13" s="568" t="s">
        <v>362</v>
      </c>
      <c r="C13" s="568" t="s">
        <v>1070</v>
      </c>
      <c r="E13" s="163"/>
      <c r="F13" s="163"/>
      <c r="G13" s="163"/>
      <c r="H13" s="163"/>
    </row>
    <row r="15" spans="2:16" s="129" customFormat="1" ht="14.5">
      <c r="B15" s="51" t="s">
        <v>815</v>
      </c>
    </row>
    <row r="16" spans="2:16" ht="6" customHeight="1"/>
    <row r="17" spans="2:10" s="52" customFormat="1" ht="27" customHeight="1">
      <c r="B17" s="567" t="s">
        <v>62</v>
      </c>
      <c r="C17" s="233" t="s">
        <v>63</v>
      </c>
      <c r="D17" s="233" t="s">
        <v>64</v>
      </c>
      <c r="E17" s="233" t="s">
        <v>65</v>
      </c>
      <c r="F17" s="233" t="s">
        <v>66</v>
      </c>
      <c r="G17" s="233" t="s">
        <v>67</v>
      </c>
      <c r="H17" s="233" t="s">
        <v>68</v>
      </c>
      <c r="I17" s="233" t="s">
        <v>364</v>
      </c>
      <c r="J17" s="233" t="s">
        <v>1110</v>
      </c>
    </row>
    <row r="18" spans="2:10">
      <c r="B18" s="167">
        <v>45382</v>
      </c>
      <c r="C18" s="168">
        <v>981.71</v>
      </c>
      <c r="D18" s="169">
        <v>37093.519999999997</v>
      </c>
      <c r="E18" s="169">
        <v>1.1399999999999999</v>
      </c>
      <c r="F18" s="169">
        <v>0.25</v>
      </c>
      <c r="G18" s="169">
        <v>264.47000000000003</v>
      </c>
      <c r="H18" s="169">
        <v>196.21</v>
      </c>
      <c r="I18" s="169">
        <v>135.19</v>
      </c>
      <c r="J18" s="169">
        <v>26.28</v>
      </c>
    </row>
    <row r="19" spans="2:10">
      <c r="B19" s="167">
        <v>45016</v>
      </c>
      <c r="C19" s="168">
        <v>790.41</v>
      </c>
      <c r="D19" s="169">
        <v>35575.480000000003</v>
      </c>
      <c r="E19" s="168">
        <v>3.78</v>
      </c>
      <c r="F19" s="168">
        <v>0.17</v>
      </c>
      <c r="G19" s="168">
        <v>210.06</v>
      </c>
      <c r="H19" s="168">
        <v>155.84</v>
      </c>
      <c r="I19" s="168">
        <v>115.01</v>
      </c>
      <c r="J19" s="769">
        <v>20.440000000000001</v>
      </c>
    </row>
    <row r="20" spans="2:10">
      <c r="B20" s="167">
        <v>45291</v>
      </c>
      <c r="C20" s="168">
        <v>877.12</v>
      </c>
      <c r="D20" s="169">
        <v>36789.360000000001</v>
      </c>
      <c r="E20" s="169">
        <v>1.0900000000000001</v>
      </c>
      <c r="F20" s="169">
        <v>0.23</v>
      </c>
      <c r="G20" s="169">
        <v>236.97</v>
      </c>
      <c r="H20" s="169">
        <v>180.8</v>
      </c>
      <c r="I20" s="169">
        <v>123.15</v>
      </c>
      <c r="J20" s="169">
        <v>22.6</v>
      </c>
    </row>
    <row r="21" spans="2:10">
      <c r="C21"/>
      <c r="D21"/>
      <c r="E21"/>
      <c r="F21"/>
      <c r="G21"/>
      <c r="H21"/>
      <c r="I21"/>
      <c r="J21"/>
    </row>
    <row r="22" spans="2:10">
      <c r="C22"/>
      <c r="D22"/>
      <c r="E22"/>
      <c r="F22"/>
      <c r="G22"/>
      <c r="H22"/>
      <c r="I22"/>
      <c r="J22"/>
    </row>
    <row r="23" spans="2:10">
      <c r="C23"/>
      <c r="D23"/>
      <c r="E23"/>
      <c r="F23"/>
      <c r="G23"/>
      <c r="H23"/>
      <c r="I23"/>
      <c r="J23"/>
    </row>
  </sheetData>
  <mergeCells count="2">
    <mergeCell ref="B4:B5"/>
    <mergeCell ref="C4:C5"/>
  </mergeCells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5" ma:contentTypeDescription="Crear nuevo documento." ma:contentTypeScope="" ma:versionID="e378c016e7a8c59d4230833621445a96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304b9a74ddf920e7eb49775cbdee662a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A87E3A-AF0B-4A58-8971-3DF2EBFC8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54DB3-070B-4D8B-A224-B4215816B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90E1B-E2B5-45C8-A26E-3E74B9A9E101}">
  <ds:schemaRefs>
    <ds:schemaRef ds:uri="http://schemas.microsoft.com/office/2006/metadata/properties"/>
    <ds:schemaRef ds:uri="http://schemas.microsoft.com/office/infopath/2007/PartnerControls"/>
    <ds:schemaRef ds:uri="02feef19-8635-4ac1-99c8-359b55ecb566"/>
    <ds:schemaRef ds:uri="08031b62-9f4c-4e7f-bc0d-0ebf66e94f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57</vt:i4>
      </vt:variant>
      <vt:variant>
        <vt:lpstr>Rangos con nombre</vt:lpstr>
      </vt:variant>
      <vt:variant>
        <vt:i4>23</vt:i4>
      </vt:variant>
    </vt:vector>
  </HeadingPairs>
  <TitlesOfParts>
    <vt:vector size="80" baseType="lpstr">
      <vt:lpstr>.</vt:lpstr>
      <vt:lpstr>ACTIVOS</vt:lpstr>
      <vt:lpstr>PASIVOS</vt:lpstr>
      <vt:lpstr>RESULTADO</vt:lpstr>
      <vt:lpstr>PATRIMONIO</vt:lpstr>
      <vt:lpstr>FLUJO DIRECTO</vt:lpstr>
      <vt:lpstr>NOTA 1</vt:lpstr>
      <vt:lpstr>NOTA 2.4</vt:lpstr>
      <vt:lpstr>NOTA 2.5</vt:lpstr>
      <vt:lpstr>NOTA 4</vt:lpstr>
      <vt:lpstr>NOTA 5</vt:lpstr>
      <vt:lpstr>NOTA 6</vt:lpstr>
      <vt:lpstr>NOTA 7</vt:lpstr>
      <vt:lpstr>NOTA 8</vt:lpstr>
      <vt:lpstr>NOTA 8 OF</vt:lpstr>
      <vt:lpstr>NOTA 8 OF ARG</vt:lpstr>
      <vt:lpstr>NOTA 9</vt:lpstr>
      <vt:lpstr>NOTA 9.3</vt:lpstr>
      <vt:lpstr>NOTA 9.4</vt:lpstr>
      <vt:lpstr>NOTA 10</vt:lpstr>
      <vt:lpstr>NOTA 11</vt:lpstr>
      <vt:lpstr>NOTA 12</vt:lpstr>
      <vt:lpstr>NOTA 13</vt:lpstr>
      <vt:lpstr>NOTA 13.4a</vt:lpstr>
      <vt:lpstr>NOTA 13.4b</vt:lpstr>
      <vt:lpstr>NOTA 14</vt:lpstr>
      <vt:lpstr>NOTA 14.3</vt:lpstr>
      <vt:lpstr>NOTA 15</vt:lpstr>
      <vt:lpstr>NOTA 16 </vt:lpstr>
      <vt:lpstr>NOTA 17.1</vt:lpstr>
      <vt:lpstr>NOTA 17.2 </vt:lpstr>
      <vt:lpstr>NOTA 17.3</vt:lpstr>
      <vt:lpstr>NOTA 17.4</vt:lpstr>
      <vt:lpstr>NOTA 17.6</vt:lpstr>
      <vt:lpstr>NOTA 17.7 (2024)</vt:lpstr>
      <vt:lpstr>NOTA 17.7 (2023)</vt:lpstr>
      <vt:lpstr>NOTA 18</vt:lpstr>
      <vt:lpstr>NOTA 19</vt:lpstr>
      <vt:lpstr>NOTA 20</vt:lpstr>
      <vt:lpstr>NOTA 21</vt:lpstr>
      <vt:lpstr>NOTA 22</vt:lpstr>
      <vt:lpstr>NOTA 23</vt:lpstr>
      <vt:lpstr>NOTA 23.1</vt:lpstr>
      <vt:lpstr>NOTA 23.4</vt:lpstr>
      <vt:lpstr>NOTA 23.5</vt:lpstr>
      <vt:lpstr>NOTA 24</vt:lpstr>
      <vt:lpstr>NOTA 25</vt:lpstr>
      <vt:lpstr>NOTA 26</vt:lpstr>
      <vt:lpstr>NOTA 27</vt:lpstr>
      <vt:lpstr>NOTA 28</vt:lpstr>
      <vt:lpstr>NOTA 30</vt:lpstr>
      <vt:lpstr>NOTA 31</vt:lpstr>
      <vt:lpstr>NOTA 32</vt:lpstr>
      <vt:lpstr>NOTA 33</vt:lpstr>
      <vt:lpstr>NOTA 35 A</vt:lpstr>
      <vt:lpstr>NOTA 35 B</vt:lpstr>
      <vt:lpstr>Nota 35 C</vt:lpstr>
      <vt:lpstr>ACTIVOS!Área_de_impresión</vt:lpstr>
      <vt:lpstr>'FLUJO DIRECTO'!Área_de_impresión</vt:lpstr>
      <vt:lpstr>'NOTA 10'!Área_de_impresión</vt:lpstr>
      <vt:lpstr>'NOTA 11'!Área_de_impresión</vt:lpstr>
      <vt:lpstr>'NOTA 14'!Área_de_impresión</vt:lpstr>
      <vt:lpstr>'NOTA 16 '!Área_de_impresión</vt:lpstr>
      <vt:lpstr>'NOTA 19'!Área_de_impresión</vt:lpstr>
      <vt:lpstr>'NOTA 20'!Área_de_impresión</vt:lpstr>
      <vt:lpstr>'NOTA 21'!Área_de_impresión</vt:lpstr>
      <vt:lpstr>'NOTA 22'!Área_de_impresión</vt:lpstr>
      <vt:lpstr>'NOTA 23'!Área_de_impresión</vt:lpstr>
      <vt:lpstr>'NOTA 23.5'!Área_de_impresión</vt:lpstr>
      <vt:lpstr>'NOTA 25'!Área_de_impresión</vt:lpstr>
      <vt:lpstr>'NOTA 26'!Área_de_impresión</vt:lpstr>
      <vt:lpstr>'NOTA 27'!Área_de_impresión</vt:lpstr>
      <vt:lpstr>'NOTA 28'!Área_de_impresión</vt:lpstr>
      <vt:lpstr>'NOTA 31'!Área_de_impresión</vt:lpstr>
      <vt:lpstr>'NOTA 32'!Área_de_impresión</vt:lpstr>
      <vt:lpstr>'NOTA 5'!Área_de_impresión</vt:lpstr>
      <vt:lpstr>'NOTA 8'!Área_de_impresión</vt:lpstr>
      <vt:lpstr>PASIVOS!Área_de_impresión</vt:lpstr>
      <vt:lpstr>PATRIMONIO!Área_de_impresión</vt:lpstr>
      <vt:lpstr>RESULTADO!Área_de_impresión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Castillo</dc:creator>
  <cp:lastModifiedBy>Guarda Madriaza, Andres</cp:lastModifiedBy>
  <cp:lastPrinted>2020-08-27T11:30:05Z</cp:lastPrinted>
  <dcterms:created xsi:type="dcterms:W3CDTF">2009-05-05T15:14:31Z</dcterms:created>
  <dcterms:modified xsi:type="dcterms:W3CDTF">2024-05-05T03:05:12Z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