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5/1Q/Investor Kit/ENG/"/>
    </mc:Choice>
  </mc:AlternateContent>
  <xr:revisionPtr revIDLastSave="2750" documentId="8_{FD91D686-BEBC-447C-B5A0-D7401EF0EB49}" xr6:coauthVersionLast="47" xr6:coauthVersionMax="47" xr10:uidLastSave="{4CD36522-F6A5-43D0-803C-95DBC798DE4A}"/>
  <bookViews>
    <workbookView xWindow="-110" yWindow="-110" windowWidth="19420" windowHeight="10300" tabRatio="911" xr2:uid="{00000000-000D-0000-FFFF-FFFF00000000}"/>
  </bookViews>
  <sheets>
    <sheet name="." sheetId="61" r:id="rId1"/>
    <sheet name="EBITDA" sheetId="62" r:id="rId2"/>
    <sheet name="Financial Statements" sheetId="71" r:id="rId3"/>
    <sheet name="Fin. Stat. Q" sheetId="63" r:id="rId4"/>
    <sheet name="By Business Unit" sheetId="76" r:id="rId5"/>
    <sheet name="P&amp;L By Country" sheetId="73" r:id="rId6"/>
    <sheet name="Balance Sheet By Country" sheetId="67" r:id="rId7"/>
    <sheet name="Balance Sheet" sheetId="66" r:id="rId8"/>
    <sheet name="Cash Flows" sheetId="69" r:id="rId9"/>
    <sheet name="dotacion y $ local" sheetId="2" state="hidden" r:id="rId10"/>
    <sheet name="Ratios" sheetId="68" r:id="rId11"/>
  </sheets>
  <definedNames>
    <definedName name="_Toc332286050" localSheetId="1">EBITDA!#REF!</definedName>
    <definedName name="_xlnm.Extract" localSheetId="0">#REF!</definedName>
    <definedName name="_xlnm.Extract" localSheetId="7">#REF!</definedName>
    <definedName name="_xlnm.Extract" localSheetId="6">#REF!</definedName>
    <definedName name="_xlnm.Extract" localSheetId="4">#REF!</definedName>
    <definedName name="_xlnm.Extract" localSheetId="1">#REF!</definedName>
    <definedName name="_xlnm.Extract" localSheetId="3">#REF!</definedName>
    <definedName name="_xlnm.Extract" localSheetId="2">#REF!</definedName>
    <definedName name="_xlnm.Extract" localSheetId="5">#REF!</definedName>
    <definedName name="_xlnm.Extract">#REF!</definedName>
    <definedName name="_xlnm.Print_Area" localSheetId="0">#REF!</definedName>
    <definedName name="_xlnm.Print_Area" localSheetId="7">#REF!</definedName>
    <definedName name="_xlnm.Print_Area" localSheetId="6">#REF!</definedName>
    <definedName name="_xlnm.Print_Area" localSheetId="4">#REF!</definedName>
    <definedName name="_xlnm.Print_Area" localSheetId="1">#REF!</definedName>
    <definedName name="_xlnm.Print_Area" localSheetId="3">#REF!</definedName>
    <definedName name="_xlnm.Print_Area" localSheetId="2">#REF!</definedName>
    <definedName name="_xlnm.Print_Area" localSheetId="5">#REF!</definedName>
    <definedName name="_xlnm.Print_Area">#REF!</definedName>
    <definedName name="_xlnm.Database" localSheetId="0">#REF!</definedName>
    <definedName name="_xlnm.Database" localSheetId="7">#REF!</definedName>
    <definedName name="_xlnm.Database" localSheetId="6">#REF!</definedName>
    <definedName name="_xlnm.Database" localSheetId="4">#REF!</definedName>
    <definedName name="_xlnm.Database" localSheetId="1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7">#REF!</definedName>
    <definedName name="felipe" localSheetId="6">#REF!</definedName>
    <definedName name="felipe" localSheetId="4">#REF!</definedName>
    <definedName name="felipe" localSheetId="1">#REF!</definedName>
    <definedName name="felipe" localSheetId="3">#REF!</definedName>
    <definedName name="felipe" localSheetId="2">#REF!</definedName>
    <definedName name="felipe">#REF!</definedName>
    <definedName name="_xlnm.Recorder">#REF!</definedName>
    <definedName name="HIPERMERCADOS">#REF!</definedName>
    <definedName name="plotting.DialogEnd" localSheetId="0">#N/A</definedName>
    <definedName name="plotting.DialogEnd" localSheetId="7">#N/A</definedName>
    <definedName name="plotting.DialogEnd" localSheetId="6">#N/A</definedName>
    <definedName name="plotting.DialogEnd" localSheetId="4">#REF!</definedName>
    <definedName name="plotting.DialogEnd" localSheetId="8">#N/A</definedName>
    <definedName name="plotting.DialogEnd" localSheetId="1">#N/A</definedName>
    <definedName name="plotting.DialogEnd" localSheetId="3">#N/A</definedName>
    <definedName name="plotting.DialogEnd" localSheetId="2">#REF!</definedName>
    <definedName name="plotting.DialogEnd">[0]!plotting.DialogEnd</definedName>
    <definedName name="plotting.DialogOK" localSheetId="0">#N/A</definedName>
    <definedName name="plotting.DialogOK" localSheetId="7">#N/A</definedName>
    <definedName name="plotting.DialogOK" localSheetId="6">#N/A</definedName>
    <definedName name="plotting.DialogOK" localSheetId="4">#REF!</definedName>
    <definedName name="plotting.DialogOK" localSheetId="8">#N/A</definedName>
    <definedName name="plotting.DialogOK" localSheetId="1">#N/A</definedName>
    <definedName name="plotting.DialogOK" localSheetId="3">#N/A</definedName>
    <definedName name="plotting.DialogOK" localSheetId="2">#REF!</definedName>
    <definedName name="plotting.DialogOK">[0]!plotting.DialogOK</definedName>
    <definedName name="_xlnm.Print_Titles" localSheetId="0">#REF!</definedName>
    <definedName name="_xlnm.Print_Titles" localSheetId="7">#REF!</definedName>
    <definedName name="_xlnm.Print_Titles" localSheetId="6">#REF!</definedName>
    <definedName name="_xlnm.Print_Titles" localSheetId="4">#REF!</definedName>
    <definedName name="_xlnm.Print_Titles" localSheetId="1">#REF!</definedName>
    <definedName name="_xlnm.Print_Titles" localSheetId="3">#REF!</definedName>
    <definedName name="_xlnm.Print_Titles" localSheetId="2">#REF!</definedName>
    <definedName name="_xlnm.Print_Titles" localSheetId="5">#REF!</definedName>
    <definedName name="_xlnm.Print_Titles">#REF!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76" l="1"/>
  <c r="D70" i="76"/>
  <c r="C70" i="76"/>
  <c r="F53" i="76"/>
  <c r="D53" i="76"/>
  <c r="C53" i="76"/>
  <c r="F42" i="76"/>
  <c r="D42" i="76"/>
  <c r="C42" i="76"/>
  <c r="F26" i="76"/>
  <c r="D26" i="76"/>
  <c r="C26" i="76"/>
  <c r="B14" i="62"/>
  <c r="D12" i="68"/>
  <c r="E12" i="68"/>
  <c r="C12" i="68"/>
  <c r="H6" i="66"/>
  <c r="G6" i="66"/>
  <c r="L5" i="67"/>
  <c r="K5" i="67"/>
  <c r="H5" i="67"/>
  <c r="G5" i="67"/>
  <c r="N38" i="73"/>
  <c r="L38" i="73"/>
  <c r="L85" i="76"/>
  <c r="F85" i="76"/>
  <c r="L68" i="76"/>
  <c r="F68" i="76"/>
  <c r="L51" i="76"/>
  <c r="F51" i="76"/>
  <c r="L39" i="76"/>
  <c r="F39" i="76"/>
  <c r="L23" i="76"/>
  <c r="F23" i="76"/>
  <c r="L42" i="76"/>
  <c r="L53" i="76" s="1"/>
  <c r="L70" i="76" s="1"/>
  <c r="J42" i="76"/>
  <c r="J53" i="76" s="1"/>
  <c r="J70" i="76" s="1"/>
  <c r="I42" i="76"/>
  <c r="I53" i="76" s="1"/>
  <c r="I70" i="76" s="1"/>
  <c r="L26" i="76"/>
  <c r="J26" i="76"/>
  <c r="I26" i="76"/>
  <c r="G26" i="71"/>
  <c r="M29" i="63"/>
  <c r="L29" i="63"/>
  <c r="D29" i="63"/>
  <c r="C29" i="63"/>
  <c r="H5" i="71"/>
  <c r="G5" i="71"/>
  <c r="H26" i="71"/>
  <c r="Q38" i="73" l="1"/>
  <c r="H38" i="73" l="1"/>
  <c r="M5" i="73"/>
  <c r="N5" i="73"/>
  <c r="O5" i="73"/>
  <c r="L5" i="73"/>
  <c r="B26" i="62"/>
  <c r="G28" i="63"/>
  <c r="I28" i="63"/>
  <c r="F4" i="2" l="1"/>
  <c r="H4" i="2" s="1"/>
  <c r="Q4" i="2" s="1"/>
  <c r="O2" i="2"/>
  <c r="K2" i="2"/>
  <c r="C3" i="2"/>
  <c r="G3" i="2" s="1"/>
  <c r="B3" i="2"/>
  <c r="K3" i="2" s="1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C4" i="2"/>
  <c r="O4" i="2"/>
  <c r="B4" i="2"/>
  <c r="K4" i="2" s="1"/>
  <c r="F3" i="2" l="1"/>
  <c r="D18" i="2"/>
  <c r="M18" i="2" s="1"/>
  <c r="D26" i="2"/>
  <c r="M26" i="2" s="1"/>
  <c r="D4" i="2"/>
  <c r="M4" i="2" s="1"/>
  <c r="L4" i="2"/>
</calcChain>
</file>

<file path=xl/sharedStrings.xml><?xml version="1.0" encoding="utf-8"?>
<sst xmlns="http://schemas.openxmlformats.org/spreadsheetml/2006/main" count="653" uniqueCount="201">
  <si>
    <t>EBITDA</t>
  </si>
  <si>
    <t>%</t>
  </si>
  <si>
    <t>EBIT</t>
  </si>
  <si>
    <t>Excl. IAS29</t>
  </si>
  <si>
    <t>∆ %</t>
  </si>
  <si>
    <t>CLP MM</t>
  </si>
  <si>
    <t>Chile</t>
  </si>
  <si>
    <t>Argentina</t>
  </si>
  <si>
    <t>Brasil</t>
  </si>
  <si>
    <t>Perú</t>
  </si>
  <si>
    <t>Colombia</t>
  </si>
  <si>
    <t>Mejoramiento del Hogar</t>
  </si>
  <si>
    <t>Tiendas por Departamento</t>
  </si>
  <si>
    <t>Centros Comerciales</t>
  </si>
  <si>
    <t>Servicios Financieros</t>
  </si>
  <si>
    <t>MM CLP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</si>
  <si>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</si>
  <si>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</si>
  <si>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</si>
  <si>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</si>
  <si>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</si>
  <si>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</si>
  <si>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</si>
  <si>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</si>
  <si>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</si>
  <si>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</si>
  <si>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</si>
  <si>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</si>
  <si>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</si>
  <si>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</si>
  <si>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</si>
  <si>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</si>
  <si>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</si>
  <si>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</si>
  <si>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</si>
  <si>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</si>
  <si>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</si>
  <si>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</si>
  <si>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</si>
  <si>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</si>
  <si>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</si>
  <si>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</si>
  <si>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</si>
  <si>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Excl IAS29</t>
  </si>
  <si>
    <t>TOTAL</t>
  </si>
  <si>
    <t xml:space="preserve">Var % </t>
  </si>
  <si>
    <t>Var %</t>
  </si>
  <si>
    <t>Ratios</t>
  </si>
  <si>
    <t>CLP</t>
  </si>
  <si>
    <t>N.A.</t>
  </si>
  <si>
    <t>N.A</t>
  </si>
  <si>
    <t>Uruguay</t>
  </si>
  <si>
    <t>IAS 29</t>
  </si>
  <si>
    <t>Excl. IAS 29</t>
  </si>
  <si>
    <t>CLP million</t>
  </si>
  <si>
    <t>Profit (Loss)</t>
  </si>
  <si>
    <t>Net Financial Costs</t>
  </si>
  <si>
    <t>Result from Indexation Units</t>
  </si>
  <si>
    <t>Result from Exchange Variations</t>
  </si>
  <si>
    <t xml:space="preserve">Income taxes  </t>
  </si>
  <si>
    <t>Depreciation &amp; Amortization</t>
  </si>
  <si>
    <t>Revaluation of Investment Properties</t>
  </si>
  <si>
    <t>Adjusted EBITDA</t>
  </si>
  <si>
    <t>ADJUSTED EBITDA</t>
  </si>
  <si>
    <t>Net Income</t>
  </si>
  <si>
    <t>Financial Expense (net)</t>
  </si>
  <si>
    <t>Income Tax Charge</t>
  </si>
  <si>
    <t>Depreciation and Amortization</t>
  </si>
  <si>
    <t>Exchange differences</t>
  </si>
  <si>
    <t>(Losses) gains from indexation</t>
  </si>
  <si>
    <t>Abbreviations</t>
  </si>
  <si>
    <t>SMKT</t>
  </si>
  <si>
    <t>SC</t>
  </si>
  <si>
    <t>HI</t>
  </si>
  <si>
    <t>DS</t>
  </si>
  <si>
    <t>FS</t>
  </si>
  <si>
    <t>Others</t>
  </si>
  <si>
    <t>Financial Statements Details</t>
  </si>
  <si>
    <t>Quarter</t>
  </si>
  <si>
    <t>Online Revenues</t>
  </si>
  <si>
    <t>In-store revenues</t>
  </si>
  <si>
    <t>Other Revenues1</t>
  </si>
  <si>
    <t>Revenues</t>
  </si>
  <si>
    <t>Gross Profit</t>
  </si>
  <si>
    <t>Gross Margin</t>
  </si>
  <si>
    <t>SG&amp;A</t>
  </si>
  <si>
    <t>Adjusted EBITDA Margin</t>
  </si>
  <si>
    <t>Operating Income</t>
  </si>
  <si>
    <t>Non Operating Result</t>
  </si>
  <si>
    <t>Operating Result</t>
  </si>
  <si>
    <t>Taxes</t>
  </si>
  <si>
    <t>Net Income Excluding Asset Revaluation</t>
  </si>
  <si>
    <t>Distributable Net Income</t>
  </si>
  <si>
    <t>Reported</t>
  </si>
  <si>
    <t>1 Others includes income from Shopping Centers, Financial Services and Other administrative</t>
  </si>
  <si>
    <t>Note: The online and in-store sales in the "Reported" section reflect a proportional allocation of the effects of hyperinflation and currency conversion to both physical and online sales. An estimate could be taken into account.</t>
  </si>
  <si>
    <t>Acumulated</t>
  </si>
  <si>
    <t>CLP Million</t>
  </si>
  <si>
    <t>Cost of Sales</t>
  </si>
  <si>
    <t>Selling and administrative expenses</t>
  </si>
  <si>
    <t>Other income by function</t>
  </si>
  <si>
    <t>Other gain (losses)</t>
  </si>
  <si>
    <t>Participation profit/loss of associates</t>
  </si>
  <si>
    <t>Net Financial Income</t>
  </si>
  <si>
    <t>Foreign exchange variations</t>
  </si>
  <si>
    <t>Non-operating income (loss)</t>
  </si>
  <si>
    <t>Income before taxes</t>
  </si>
  <si>
    <t>Income taxes</t>
  </si>
  <si>
    <t xml:space="preserve">Profit (Loss) from controlling shareholders </t>
  </si>
  <si>
    <t>Profit (Loss) from non-controlling shareholders</t>
  </si>
  <si>
    <t>Adjusted EBITDA Margin (%)</t>
  </si>
  <si>
    <t>Inflation effect</t>
  </si>
  <si>
    <t>Conversion effect</t>
  </si>
  <si>
    <t>Asset Revaluation</t>
  </si>
  <si>
    <t xml:space="preserve">Deffered Income Taxes Asset Revaluation </t>
  </si>
  <si>
    <t>Net Effect from Asset Revaluation</t>
  </si>
  <si>
    <t>Financial Data by Business Segment and Country</t>
  </si>
  <si>
    <t>USA</t>
  </si>
  <si>
    <t>Operating Profit</t>
  </si>
  <si>
    <t>Mg Adj. EBITDA</t>
  </si>
  <si>
    <t>Dep &amp; Amortizations</t>
  </si>
  <si>
    <t>Investment in Associates</t>
  </si>
  <si>
    <t>Total Revenues
CLP million</t>
  </si>
  <si>
    <t>LC ∆ %</t>
  </si>
  <si>
    <t>Adjusted EBITDA
CLP million</t>
  </si>
  <si>
    <t>Total Assets</t>
  </si>
  <si>
    <t>Total Liabilities</t>
  </si>
  <si>
    <t>Total Net Equity</t>
  </si>
  <si>
    <t>United States</t>
  </si>
  <si>
    <t>Balance Sheet By Country</t>
  </si>
  <si>
    <t>YTD 2024</t>
  </si>
  <si>
    <t>Net cash flow from operating activities</t>
  </si>
  <si>
    <t>Net cash flow used in investment activities</t>
  </si>
  <si>
    <t>Net cash flow from (used in) financing activities</t>
  </si>
  <si>
    <t>Financial Service</t>
  </si>
  <si>
    <t>IAS29 Adjustment</t>
  </si>
  <si>
    <t>Inflation Adjustment</t>
  </si>
  <si>
    <t xml:space="preserve">Conversion Adjustment </t>
  </si>
  <si>
    <t xml:space="preserve">As Reported </t>
  </si>
  <si>
    <t xml:space="preserve">Cash Flows </t>
  </si>
  <si>
    <t>CONSOLIDATED BALANCE SHEET</t>
  </si>
  <si>
    <t>Current Assets</t>
  </si>
  <si>
    <t>Non-Current Assets</t>
  </si>
  <si>
    <t>TOTAL ASSETS</t>
  </si>
  <si>
    <t>Current Liabilities</t>
  </si>
  <si>
    <t>Non-Current Liabilities</t>
  </si>
  <si>
    <t>TOTAL LIABILITIES</t>
  </si>
  <si>
    <t>Controlling interests</t>
  </si>
  <si>
    <t>Non-controlling interests</t>
  </si>
  <si>
    <t>PATRIMONIO EQUITY</t>
  </si>
  <si>
    <t>TOTAL EQUITY AND LIABILITIES</t>
  </si>
  <si>
    <t>Total Financial Liabilites</t>
  </si>
  <si>
    <t>(-) total cash and cash equivalents</t>
  </si>
  <si>
    <t>(-) total other financial assets, current and non-current</t>
  </si>
  <si>
    <t>Net Financial Debt</t>
  </si>
  <si>
    <t>Liabilities per leases</t>
  </si>
  <si>
    <t>Net Financial Debt as reported</t>
  </si>
  <si>
    <t>Net Financial Debt / Adjusted EBITDA</t>
  </si>
  <si>
    <t>Gross Financial Debt / Adjusted EBITDA</t>
  </si>
  <si>
    <t>Financial Expense Ratio</t>
  </si>
  <si>
    <t>Financial Debt / Equity</t>
  </si>
  <si>
    <t>Total Liabilities / Equity</t>
  </si>
  <si>
    <t>Current Assets / Current Liabilities</t>
  </si>
  <si>
    <t>(IN TIMES)</t>
  </si>
  <si>
    <t>Consolidated Financial Statement</t>
  </si>
  <si>
    <t>Financial Statement Quarter</t>
  </si>
  <si>
    <t>Financial Statement YTD</t>
  </si>
  <si>
    <t>Financial Statement by Business Unit</t>
  </si>
  <si>
    <t>Financial Statement By Country (Quarter)</t>
  </si>
  <si>
    <t>Financial Statement By Country (YTD)</t>
  </si>
  <si>
    <t>Consolidated Balance Sheet</t>
  </si>
  <si>
    <t>Balance Sheet by Country</t>
  </si>
  <si>
    <t>Cash Flow</t>
  </si>
  <si>
    <t xml:space="preserve">FINANCIAL TABLES </t>
  </si>
  <si>
    <r>
      <t>Other Revenues</t>
    </r>
    <r>
      <rPr>
        <vertAlign val="superscript"/>
        <sz val="7.7"/>
        <rFont val="Montserrat"/>
      </rPr>
      <t>1</t>
    </r>
  </si>
  <si>
    <t>Supermercado</t>
  </si>
  <si>
    <t>Otros</t>
  </si>
  <si>
    <t>EEUU</t>
  </si>
  <si>
    <t>DEC 24</t>
  </si>
  <si>
    <t>∆ ML %</t>
  </si>
  <si>
    <t>DEC-24</t>
  </si>
  <si>
    <t>Var. %</t>
  </si>
  <si>
    <t>1Q25</t>
  </si>
  <si>
    <t>3M25</t>
  </si>
  <si>
    <t>3M24</t>
  </si>
  <si>
    <t>CONSOLIDATED INCOME STATEMENT 1Q25</t>
  </si>
  <si>
    <t>1Q24</t>
  </si>
  <si>
    <t>39 bps</t>
  </si>
  <si>
    <t>-145 bps</t>
  </si>
  <si>
    <t>68 bps</t>
  </si>
  <si>
    <t>-111 bps</t>
  </si>
  <si>
    <t>IAS 29 (march-25)</t>
  </si>
  <si>
    <t>IAS 29 (march-24)</t>
  </si>
  <si>
    <t>Var. vs 2024</t>
  </si>
  <si>
    <t>Variación vs 2024</t>
  </si>
  <si>
    <t>MAR 25</t>
  </si>
  <si>
    <t>In CLP millions as of March 2025</t>
  </si>
  <si>
    <t>CLP million as of March 2025</t>
  </si>
  <si>
    <t>YTD 2025</t>
  </si>
  <si>
    <t>MAR-25</t>
  </si>
  <si>
    <t>MAR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</si>
</sst>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1" formatCode="_(* #,##0_);_(* \(#,##0\);_(* &quot;-&quot;??_);_(@_)"/>
  </numFmts>
  <fonts count="2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8"/>
      <color theme="1"/>
      <name val="Montserrat"/>
    </font>
    <font>
      <b/>
      <sz val="11"/>
      <color theme="9"/>
      <name val="Montserrat"/>
    </font>
    <font>
      <sz val="11"/>
      <color theme="1"/>
      <name val="Montserrat"/>
    </font>
    <font>
      <b/>
      <sz val="18"/>
      <color rgb="FF0080FF"/>
      <name val="Montserrat"/>
    </font>
    <font>
      <sz val="8"/>
      <color theme="1" tint="0.499984740745262"/>
      <name val="Montserrat"/>
    </font>
    <font>
      <b/>
      <sz val="8"/>
      <color theme="1" tint="0.499984740745262"/>
      <name val="Montserrat"/>
    </font>
    <font>
      <b/>
      <sz val="8"/>
      <color theme="4" tint="-0.249977111117893"/>
      <name val="Montserrat"/>
    </font>
    <font>
      <b/>
      <sz val="11"/>
      <color rgb="FF006DFF"/>
      <name val="Montserrat"/>
    </font>
    <font>
      <b/>
      <sz val="11"/>
      <color rgb="FF00E8A4"/>
      <name val="Montserrat"/>
    </font>
    <font>
      <sz val="8"/>
      <color theme="4" tint="-0.249977111117893"/>
      <name val="Montserrat"/>
    </font>
    <font>
      <b/>
      <sz val="11"/>
      <name val="Montserrat"/>
    </font>
    <font>
      <sz val="11"/>
      <name val="Montserrat"/>
    </font>
    <font>
      <b/>
      <sz val="11"/>
      <color theme="1"/>
      <name val="Montserrat"/>
    </font>
    <font>
      <b/>
      <sz val="16"/>
      <color rgb="FF0080FF"/>
      <name val="Montserrat"/>
    </font>
    <font>
      <b/>
      <sz val="12"/>
      <color rgb="FF595959"/>
      <name val="Montserrat"/>
    </font>
    <font>
      <b/>
      <i/>
      <sz val="11"/>
      <color rgb="FF595959"/>
      <name val="Montserrat"/>
    </font>
    <font>
      <b/>
      <sz val="11"/>
      <color rgb="FFFFFFFF"/>
      <name val="Montserrat"/>
    </font>
    <font>
      <i/>
      <sz val="11"/>
      <color theme="1"/>
      <name val="Montserrat"/>
    </font>
    <font>
      <b/>
      <sz val="11"/>
      <color theme="0"/>
      <name val="Montserrat"/>
    </font>
    <font>
      <b/>
      <sz val="11"/>
      <color rgb="FF595959"/>
      <name val="Montserrat"/>
    </font>
    <font>
      <sz val="10"/>
      <color rgb="FF000000"/>
      <name val="Montserrat"/>
    </font>
    <font>
      <sz val="12"/>
      <color theme="1"/>
      <name val="Montserrat"/>
    </font>
    <font>
      <b/>
      <sz val="14"/>
      <color theme="4" tint="-0.249977111117893"/>
      <name val="Montserrat"/>
    </font>
    <font>
      <i/>
      <sz val="14"/>
      <color theme="4" tint="-0.249977111117893"/>
      <name val="Montserrat"/>
    </font>
    <font>
      <sz val="14"/>
      <color theme="1"/>
      <name val="Montserrat"/>
    </font>
    <font>
      <sz val="12"/>
      <name val="Montserrat"/>
    </font>
    <font>
      <sz val="10"/>
      <name val="Montserrat"/>
    </font>
    <font>
      <b/>
      <sz val="10"/>
      <color rgb="FFFFFFFF"/>
      <name val="Montserrat"/>
    </font>
    <font>
      <sz val="10"/>
      <color theme="1"/>
      <name val="Montserrat"/>
    </font>
    <font>
      <sz val="10"/>
      <color theme="1" tint="0.499984740745262"/>
      <name val="Montserrat"/>
    </font>
    <font>
      <b/>
      <sz val="11"/>
      <color rgb="FF0080FF"/>
      <name val="Montserrat"/>
    </font>
    <font>
      <b/>
      <sz val="10"/>
      <color rgb="FF0080FF"/>
      <name val="Montserrat"/>
    </font>
    <font>
      <b/>
      <sz val="12"/>
      <color rgb="FFC00000"/>
      <name val="Montserrat"/>
    </font>
    <font>
      <b/>
      <sz val="12"/>
      <color theme="4" tint="-0.249977111117893"/>
      <name val="Montserrat"/>
    </font>
    <font>
      <i/>
      <sz val="12"/>
      <color rgb="FF0070C0"/>
      <name val="Montserrat"/>
    </font>
    <font>
      <i/>
      <sz val="12"/>
      <color theme="4" tint="-0.249977111117893"/>
      <name val="Montserrat"/>
    </font>
    <font>
      <b/>
      <sz val="12"/>
      <color rgb="FF0080FF"/>
      <name val="Montserrat"/>
    </font>
    <font>
      <i/>
      <sz val="12"/>
      <color theme="1"/>
      <name val="Montserrat"/>
    </font>
    <font>
      <b/>
      <sz val="11"/>
      <color theme="4" tint="-0.249977111117893"/>
      <name val="Montserrat"/>
    </font>
    <font>
      <i/>
      <sz val="14"/>
      <color rgb="FF0070C0"/>
      <name val="Montserrat"/>
    </font>
    <font>
      <i/>
      <sz val="11"/>
      <color rgb="FF0070C0"/>
      <name val="Montserrat"/>
    </font>
    <font>
      <i/>
      <sz val="11"/>
      <color theme="4" tint="-0.249977111117893"/>
      <name val="Montserrat"/>
    </font>
    <font>
      <b/>
      <i/>
      <sz val="12"/>
      <color rgb="FF0080FF"/>
      <name val="Montserrat"/>
    </font>
    <font>
      <b/>
      <sz val="12"/>
      <color theme="0"/>
      <name val="Montserrat"/>
    </font>
    <font>
      <b/>
      <sz val="48"/>
      <color rgb="FF0080FF"/>
      <name val="Montserrat"/>
    </font>
    <font>
      <sz val="11"/>
      <color rgb="FF0080FF"/>
      <name val="Montserrat"/>
    </font>
    <font>
      <u/>
      <sz val="11"/>
      <color theme="10"/>
      <name val="Montserrat"/>
    </font>
    <font>
      <b/>
      <sz val="10"/>
      <color rgb="FF006DFF"/>
      <name val="Montserrat"/>
    </font>
    <font>
      <b/>
      <sz val="10"/>
      <color rgb="FFFF39E0"/>
      <name val="Montserrat"/>
    </font>
    <font>
      <b/>
      <sz val="10"/>
      <color rgb="FF7F7F7F"/>
      <name val="Montserrat"/>
    </font>
    <font>
      <i/>
      <sz val="10"/>
      <color theme="1"/>
      <name val="Montserrat"/>
    </font>
    <font>
      <sz val="8"/>
      <name val="Calibri"/>
      <family val="2"/>
      <scheme val="minor"/>
    </font>
    <font>
      <b/>
      <sz val="9"/>
      <color rgb="FF0080FF"/>
      <name val="Montserrat"/>
    </font>
    <font>
      <b/>
      <sz val="10"/>
      <color theme="1" tint="0.14999847407452621"/>
      <name val="Montserrat"/>
    </font>
    <font>
      <sz val="11"/>
      <color theme="1" tint="0.249977111117893"/>
      <name val="Montserrat"/>
    </font>
    <font>
      <i/>
      <sz val="11"/>
      <color rgb="FF0080FF"/>
      <name val="Montserrat"/>
    </font>
    <font>
      <sz val="11"/>
      <color theme="4" tint="-0.249977111117893"/>
      <name val="Montserrat"/>
    </font>
    <font>
      <sz val="11"/>
      <color theme="1" tint="0.499984740745262"/>
      <name val="Montserrat"/>
    </font>
    <font>
      <b/>
      <sz val="11"/>
      <color theme="1" tint="0.249977111117893"/>
      <name val="Montserrat"/>
    </font>
    <font>
      <sz val="11"/>
      <color rgb="FF4D4D4D"/>
      <name val="Montserrat"/>
    </font>
    <font>
      <b/>
      <sz val="11"/>
      <color rgb="FF4D4D4D"/>
      <name val="Montserrat"/>
    </font>
    <font>
      <sz val="11"/>
      <color rgb="FF003366"/>
      <name val="Montserrat"/>
    </font>
    <font>
      <sz val="11"/>
      <color rgb="FF4F81BD"/>
      <name val="Montserrat"/>
    </font>
    <font>
      <sz val="11"/>
      <color rgb="FF006DFF"/>
      <name val="Montserrat"/>
    </font>
    <font>
      <sz val="11"/>
      <color rgb="FF595959"/>
      <name val="Montserrat"/>
    </font>
    <font>
      <sz val="11"/>
      <color rgb="FFFFFFFF"/>
      <name val="Montserrat"/>
    </font>
    <font>
      <sz val="11"/>
      <color rgb="FF404040"/>
      <name val="Montserrat"/>
    </font>
    <font>
      <b/>
      <sz val="10"/>
      <color theme="0"/>
      <name val="Montserrat"/>
    </font>
    <font>
      <sz val="9"/>
      <name val="Montserrat"/>
    </font>
    <font>
      <b/>
      <sz val="12"/>
      <color rgb="FF7F7F7F"/>
      <name val="Montserrat"/>
    </font>
    <font>
      <b/>
      <sz val="12"/>
      <color rgb="FF006DFF"/>
      <name val="Montserrat"/>
    </font>
    <font>
      <sz val="12"/>
      <color rgb="FF000000"/>
      <name val="Montserrat"/>
    </font>
    <font>
      <b/>
      <sz val="12"/>
      <color theme="1"/>
      <name val="Montserrat"/>
    </font>
    <font>
      <vertAlign val="superscript"/>
      <sz val="7.7"/>
      <name val="Montserrat"/>
    </font>
    <font>
      <sz val="12"/>
      <color theme="1" tint="0.34998626667073579"/>
      <name val="Montserrat"/>
    </font>
  </fonts>
  <fills count="9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80FF"/>
        <bgColor rgb="FF000000"/>
      </patternFill>
    </fill>
    <fill>
      <patternFill patternType="solid">
        <fgColor rgb="FF0080FF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6DFF"/>
      </bottom>
      <diagonal/>
    </border>
    <border>
      <left/>
      <right/>
      <top style="thin">
        <color rgb="FF006DFF"/>
      </top>
      <bottom style="thin">
        <color rgb="FF006DFF"/>
      </bottom>
      <diagonal/>
    </border>
    <border>
      <left/>
      <right/>
      <top style="thin">
        <color rgb="FF006DFF"/>
      </top>
      <bottom/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rgb="FF0080FF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166" fontId="1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7" fillId="20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38" borderId="0" applyNumberFormat="0" applyBorder="0" applyAlignment="0" applyProtection="0"/>
    <xf numFmtId="0" fontId="17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9" fillId="0" borderId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5" fillId="0" borderId="0"/>
    <xf numFmtId="0" fontId="20" fillId="0" borderId="0">
      <alignment horizontal="center" wrapText="1"/>
      <protection locked="0"/>
    </xf>
    <xf numFmtId="0" fontId="5" fillId="0" borderId="0"/>
    <xf numFmtId="0" fontId="21" fillId="10" borderId="0" applyNumberFormat="0" applyBorder="0" applyAlignment="0" applyProtection="0"/>
    <xf numFmtId="0" fontId="20" fillId="0" borderId="4" applyAlignment="0">
      <alignment horizontal="center" vertical="center" wrapText="1"/>
    </xf>
    <xf numFmtId="0" fontId="22" fillId="8" borderId="0" applyNumberFormat="0" applyBorder="0" applyAlignment="0">
      <protection hidden="1"/>
    </xf>
    <xf numFmtId="0" fontId="23" fillId="11" borderId="0" applyNumberFormat="0" applyBorder="0" applyAlignment="0" applyProtection="0"/>
    <xf numFmtId="0" fontId="10" fillId="0" borderId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5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2" fontId="13" fillId="0" borderId="0" applyFill="0" applyBorder="0" applyAlignment="0"/>
    <xf numFmtId="172" fontId="13" fillId="0" borderId="0" applyFill="0" applyBorder="0" applyAlignment="0"/>
    <xf numFmtId="183" fontId="13" fillId="0" borderId="0" applyFill="0" applyBorder="0" applyAlignment="0"/>
    <xf numFmtId="184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4" fillId="0" borderId="0" applyFill="0" applyBorder="0" applyProtection="0">
      <alignment horizontal="center"/>
      <protection locked="0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0" fillId="44" borderId="8" applyNumberFormat="0" applyAlignment="0" applyProtection="0"/>
    <xf numFmtId="0" fontId="15" fillId="0" borderId="0">
      <alignment horizontal="center" wrapText="1"/>
      <protection hidden="1"/>
    </xf>
    <xf numFmtId="0" fontId="3" fillId="0" borderId="5">
      <alignment horizontal="center"/>
    </xf>
    <xf numFmtId="186" fontId="9" fillId="0" borderId="0">
      <alignment horizontal="center"/>
    </xf>
    <xf numFmtId="0" fontId="36" fillId="45" borderId="0" applyAlignment="0"/>
    <xf numFmtId="0" fontId="34" fillId="0" borderId="3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1" fontId="13" fillId="0" borderId="0" applyFont="0" applyFill="0" applyBorder="0" applyAlignment="0" applyProtection="0"/>
    <xf numFmtId="187" fontId="39" fillId="0" borderId="0" applyFont="0" applyFill="0" applyBorder="0" applyAlignment="0" applyProtection="0"/>
    <xf numFmtId="39" fontId="40" fillId="0" borderId="0" applyFont="0" applyFill="0" applyBorder="0" applyAlignment="0" applyProtection="0"/>
    <xf numFmtId="18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4" fillId="0" borderId="0"/>
    <xf numFmtId="0" fontId="4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3" fillId="0" borderId="0" applyFill="0" applyBorder="0" applyAlignment="0" applyProtection="0"/>
    <xf numFmtId="0" fontId="44" fillId="0" borderId="0"/>
    <xf numFmtId="0" fontId="45" fillId="0" borderId="0"/>
    <xf numFmtId="0" fontId="46" fillId="46" borderId="0">
      <alignment horizontal="center" vertical="center" wrapText="1"/>
    </xf>
    <xf numFmtId="0" fontId="47" fillId="0" borderId="0" applyFill="0" applyBorder="0" applyAlignment="0" applyProtection="0">
      <protection locked="0"/>
    </xf>
    <xf numFmtId="0" fontId="48" fillId="0" borderId="0" applyNumberFormat="0" applyAlignment="0">
      <alignment horizontal="left"/>
    </xf>
    <xf numFmtId="0" fontId="8" fillId="0" borderId="0"/>
    <xf numFmtId="0" fontId="13" fillId="0" borderId="6"/>
    <xf numFmtId="0" fontId="8" fillId="0" borderId="0"/>
    <xf numFmtId="0" fontId="10" fillId="0" borderId="0" applyNumberFormat="0" applyAlignment="0"/>
    <xf numFmtId="182" fontId="49" fillId="0" borderId="0"/>
    <xf numFmtId="182" fontId="50" fillId="0" borderId="0"/>
    <xf numFmtId="189" fontId="5" fillId="0" borderId="0" applyFill="0" applyBorder="0">
      <alignment horizontal="right"/>
      <protection locked="0"/>
    </xf>
    <xf numFmtId="182" fontId="13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1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34" fillId="6" borderId="0" applyNumberFormat="0" applyFont="0" applyFill="0" applyBorder="0" applyProtection="0">
      <alignment horizontal="left"/>
    </xf>
    <xf numFmtId="0" fontId="51" fillId="14" borderId="7" applyNumberFormat="0" applyAlignment="0" applyProtection="0"/>
    <xf numFmtId="0" fontId="52" fillId="43" borderId="10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4" fontId="12" fillId="0" borderId="0" applyFill="0" applyBorder="0" applyAlignment="0"/>
    <xf numFmtId="0" fontId="5" fillId="0" borderId="0" applyFont="0" applyFill="0" applyBorder="0" applyAlignment="0" applyProtection="0"/>
    <xf numFmtId="195" fontId="8" fillId="0" borderId="0" applyFill="0" applyBorder="0" applyProtection="0"/>
    <xf numFmtId="195" fontId="8" fillId="0" borderId="0" applyFill="0" applyBorder="0" applyProtection="0"/>
    <xf numFmtId="195" fontId="8" fillId="0" borderId="0" applyFill="0" applyBorder="0" applyProtection="0"/>
    <xf numFmtId="38" fontId="15" fillId="0" borderId="11">
      <alignment vertical="center"/>
    </xf>
    <xf numFmtId="38" fontId="15" fillId="0" borderId="11">
      <alignment vertical="center"/>
    </xf>
    <xf numFmtId="38" fontId="15" fillId="0" borderId="11">
      <alignment vertical="center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60" fillId="0" borderId="0" applyNumberFormat="0" applyAlignment="0">
      <alignment horizontal="left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26" fillId="0" borderId="0" applyFont="0" applyFill="0" applyBorder="0" applyAlignment="0" applyProtection="0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64" fillId="0" borderId="0"/>
    <xf numFmtId="0" fontId="24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7" fillId="0" borderId="13" applyNumberFormat="0" applyAlignment="0" applyProtection="0">
      <alignment horizontal="left" vertical="center"/>
    </xf>
    <xf numFmtId="0" fontId="57" fillId="0" borderId="1">
      <alignment horizontal="left" vertical="center"/>
    </xf>
    <xf numFmtId="14" fontId="34" fillId="50" borderId="14">
      <alignment horizontal="center" vertical="center" wrapText="1"/>
    </xf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14" fontId="34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70" fillId="51" borderId="0">
      <alignment horizontal="left" wrapText="1" indent="2"/>
    </xf>
    <xf numFmtId="0" fontId="51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7" fillId="52" borderId="0"/>
    <xf numFmtId="9" fontId="8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4" fillId="54" borderId="18">
      <alignment horizontal="left" vertical="center" wrapText="1"/>
    </xf>
    <xf numFmtId="0" fontId="32" fillId="0" borderId="9" applyNumberFormat="0" applyFill="0" applyAlignment="0" applyProtection="0"/>
    <xf numFmtId="0" fontId="30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3" fillId="0" borderId="19">
      <alignment horizontal="left"/>
    </xf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32" fillId="0" borderId="9" applyNumberFormat="0" applyFill="0" applyAlignment="0" applyProtection="0"/>
    <xf numFmtId="200" fontId="71" fillId="55" borderId="0"/>
    <xf numFmtId="186" fontId="5" fillId="54" borderId="0"/>
    <xf numFmtId="202" fontId="72" fillId="8" borderId="3">
      <alignment horizontal="center"/>
    </xf>
    <xf numFmtId="0" fontId="47" fillId="0" borderId="0" applyFill="0" applyBorder="0" applyAlignment="0" applyProtection="0"/>
    <xf numFmtId="0" fontId="47" fillId="0" borderId="0" applyFill="0" applyBorder="0" applyAlignment="0" applyProtection="0"/>
    <xf numFmtId="0" fontId="47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09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0" fontId="10" fillId="0" borderId="0"/>
    <xf numFmtId="0" fontId="10" fillId="0" borderId="0"/>
    <xf numFmtId="0" fontId="10" fillId="0" borderId="0"/>
    <xf numFmtId="210" fontId="5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2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213" fontId="5" fillId="57" borderId="14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182" fontId="78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214" fontId="79" fillId="0" borderId="21"/>
    <xf numFmtId="214" fontId="79" fillId="0" borderId="21"/>
    <xf numFmtId="0" fontId="28" fillId="43" borderId="7" applyNumberFormat="0" applyAlignment="0" applyProtection="0"/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0" fontId="52" fillId="43" borderId="10" applyNumberFormat="0" applyAlignment="0" applyProtection="0"/>
    <xf numFmtId="215" fontId="81" fillId="59" borderId="0">
      <alignment horizontal="right"/>
    </xf>
    <xf numFmtId="0" fontId="82" fillId="60" borderId="0" applyBorder="0">
      <alignment horizontal="center"/>
    </xf>
    <xf numFmtId="0" fontId="8" fillId="0" borderId="0" applyProtection="0"/>
    <xf numFmtId="0" fontId="81" fillId="58" borderId="0"/>
    <xf numFmtId="0" fontId="83" fillId="59" borderId="0" applyBorder="0">
      <alignment horizontal="centerContinuous"/>
    </xf>
    <xf numFmtId="0" fontId="84" fillId="59" borderId="0" applyBorder="0">
      <alignment horizontal="centerContinuous"/>
    </xf>
    <xf numFmtId="0" fontId="85" fillId="61" borderId="10" applyNumberFormat="0" applyAlignment="0" applyProtection="0"/>
    <xf numFmtId="0" fontId="86" fillId="0" borderId="0" applyNumberFormat="0" applyFill="0" applyBorder="0" applyAlignment="0" applyProtection="0"/>
    <xf numFmtId="14" fontId="20" fillId="0" borderId="0">
      <alignment horizontal="center" wrapText="1"/>
      <protection locked="0"/>
    </xf>
    <xf numFmtId="0" fontId="45" fillId="0" borderId="0"/>
    <xf numFmtId="216" fontId="41" fillId="0" borderId="0" applyFont="0" applyFill="0" applyBorder="0" applyAlignment="0" applyProtection="0"/>
    <xf numFmtId="217" fontId="39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1" fillId="0" borderId="0" applyFont="0" applyFill="0" applyBorder="0" applyAlignment="0" applyProtection="0"/>
    <xf numFmtId="221" fontId="39" fillId="0" borderId="0" applyFont="0" applyFill="0" applyBorder="0" applyAlignment="0" applyProtection="0"/>
    <xf numFmtId="222" fontId="41" fillId="0" borderId="0" applyFont="0" applyFill="0" applyBorder="0" applyAlignment="0" applyProtection="0"/>
    <xf numFmtId="223" fontId="39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7" fillId="0" borderId="0">
      <protection locked="0"/>
    </xf>
    <xf numFmtId="0" fontId="5" fillId="0" borderId="0">
      <protection locked="0"/>
    </xf>
    <xf numFmtId="0" fontId="34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167" fontId="88" fillId="0" borderId="0"/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89" fillId="0" borderId="14">
      <alignment horizontal="center"/>
    </xf>
    <xf numFmtId="3" fontId="15" fillId="0" borderId="0" applyFont="0" applyFill="0" applyBorder="0" applyAlignment="0" applyProtection="0"/>
    <xf numFmtId="0" fontId="15" fillId="62" borderId="0" applyNumberFormat="0" applyFont="0" applyBorder="0" applyAlignment="0" applyProtection="0"/>
    <xf numFmtId="227" fontId="5" fillId="0" borderId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0" fontId="45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1" fillId="63" borderId="0"/>
    <xf numFmtId="0" fontId="92" fillId="0" borderId="0"/>
    <xf numFmtId="0" fontId="93" fillId="0" borderId="0"/>
    <xf numFmtId="0" fontId="94" fillId="0" borderId="0"/>
    <xf numFmtId="234" fontId="95" fillId="0" borderId="0" applyNumberFormat="0" applyFill="0" applyBorder="0" applyAlignment="0" applyProtection="0">
      <alignment horizontal="left"/>
    </xf>
    <xf numFmtId="38" fontId="95" fillId="0" borderId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8" fillId="66" borderId="16">
      <alignment vertical="center"/>
    </xf>
    <xf numFmtId="4" fontId="99" fillId="66" borderId="16">
      <alignment vertical="center"/>
    </xf>
    <xf numFmtId="4" fontId="98" fillId="67" borderId="16">
      <alignment vertical="center"/>
    </xf>
    <xf numFmtId="4" fontId="99" fillId="67" borderId="16">
      <alignment vertical="center"/>
    </xf>
    <xf numFmtId="4" fontId="12" fillId="68" borderId="22" applyNumberFormat="0" applyProtection="0">
      <alignment horizontal="left" vertical="center" wrapTex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0" fontId="81" fillId="56" borderId="22" applyNumberFormat="0" applyProtection="0">
      <alignment horizontal="left" vertical="top" indent="1"/>
    </xf>
    <xf numFmtId="0" fontId="100" fillId="70" borderId="0" applyNumberFormat="0" applyProtection="0"/>
    <xf numFmtId="4" fontId="101" fillId="71" borderId="23" applyNumberFormat="0" applyProtection="0">
      <alignment horizontal="left" vertical="center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 applyNumberFormat="0" applyProtection="0">
      <alignment horizontal="right" vertical="center"/>
    </xf>
    <xf numFmtId="4" fontId="102" fillId="74" borderId="22" applyNumberFormat="0" applyProtection="0">
      <alignment horizontal="right" vertical="center"/>
    </xf>
    <xf numFmtId="4" fontId="102" fillId="75" borderId="22" applyNumberFormat="0" applyProtection="0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7" borderId="22" applyNumberFormat="0" applyProtection="0">
      <alignment horizontal="right" vertical="center"/>
    </xf>
    <xf numFmtId="4" fontId="102" fillId="78" borderId="22" applyNumberFormat="0" applyProtection="0">
      <alignment horizontal="right" vertical="center"/>
    </xf>
    <xf numFmtId="4" fontId="102" fillId="76" borderId="22" applyNumberFormat="0" applyProtection="0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79" borderId="22" applyNumberFormat="0" applyProtection="0">
      <alignment horizontal="right" vertical="center"/>
    </xf>
    <xf numFmtId="4" fontId="102" fillId="80" borderId="22" applyNumberFormat="0" applyProtection="0">
      <alignment horizontal="right" vertical="center"/>
    </xf>
    <xf numFmtId="4" fontId="102" fillId="66" borderId="22" applyNumberFormat="0" applyProtection="0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81" borderId="24" applyNumberFormat="0" applyProtection="0">
      <alignment horizontal="left" vertical="center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17" borderId="0" applyNumberFormat="0" applyProtection="0">
      <alignment horizontal="left" vertical="center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3" fillId="72" borderId="0" applyNumberFormat="0" applyProtection="0">
      <alignment horizontal="left" vertical="center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2" fillId="70" borderId="22" applyNumberFormat="0" applyProtection="0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0" fontId="105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 applyNumberFormat="0" applyProtection="0">
      <alignment horizontal="left" vertical="center"/>
    </xf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2" fillId="85" borderId="22" applyNumberFormat="0" applyProtection="0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7" fillId="85" borderId="22" applyNumberFormat="0" applyProtection="0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8" fillId="66" borderId="29">
      <alignment vertical="center"/>
    </xf>
    <xf numFmtId="4" fontId="109" fillId="66" borderId="29">
      <alignment vertical="center"/>
    </xf>
    <xf numFmtId="4" fontId="108" fillId="67" borderId="29">
      <alignment vertical="center"/>
    </xf>
    <xf numFmtId="4" fontId="109" fillId="67" borderId="29">
      <alignment vertical="center"/>
    </xf>
    <xf numFmtId="4" fontId="103" fillId="70" borderId="30" applyNumberFormat="0" applyProtection="0">
      <alignment horizontal="left" vertical="center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0" fontId="12" fillId="58" borderId="22" applyNumberFormat="0" applyProtection="0">
      <alignment horizontal="left" vertical="top" indent="1"/>
    </xf>
    <xf numFmtId="4" fontId="110" fillId="0" borderId="3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11" fillId="66" borderId="29">
      <alignment vertical="center"/>
    </xf>
    <xf numFmtId="4" fontId="112" fillId="66" borderId="29">
      <alignment vertical="center"/>
    </xf>
    <xf numFmtId="4" fontId="111" fillId="67" borderId="29">
      <alignment vertical="center"/>
    </xf>
    <xf numFmtId="4" fontId="112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0" fontId="12" fillId="83" borderId="22" applyNumberFormat="0" applyProtection="0">
      <alignment horizontal="left" vertical="top" indent="1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8" fillId="66" borderId="31">
      <alignment vertical="center"/>
    </xf>
    <xf numFmtId="4" fontId="99" fillId="66" borderId="31">
      <alignment vertical="center"/>
    </xf>
    <xf numFmtId="4" fontId="98" fillId="67" borderId="29">
      <alignment vertical="center"/>
    </xf>
    <xf numFmtId="4" fontId="99" fillId="67" borderId="29">
      <alignment vertical="center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13" fillId="0" borderId="0" applyNumberFormat="0" applyProtection="0">
      <alignment horizontal="left" vertical="center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5" fillId="85" borderId="22" applyNumberFormat="0" applyProtection="0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6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7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119" fillId="51" borderId="0">
      <alignment wrapText="1"/>
    </xf>
    <xf numFmtId="0" fontId="120" fillId="0" borderId="0">
      <alignment horizontal="center"/>
    </xf>
    <xf numFmtId="0" fontId="38" fillId="0" borderId="2">
      <alignment horizontal="center"/>
    </xf>
    <xf numFmtId="40" fontId="121" fillId="0" borderId="0" applyBorder="0">
      <alignment horizontal="right"/>
    </xf>
    <xf numFmtId="0" fontId="122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12" fillId="0" borderId="0" applyFill="0" applyBorder="0" applyAlignment="0"/>
    <xf numFmtId="236" fontId="13" fillId="0" borderId="0" applyFill="0" applyBorder="0" applyAlignment="0"/>
    <xf numFmtId="237" fontId="13" fillId="0" borderId="0" applyFill="0" applyBorder="0" applyAlignment="0"/>
    <xf numFmtId="0" fontId="6" fillId="0" borderId="0" applyAlignment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6" fillId="0" borderId="0" applyFill="0" applyBorder="0" applyProtection="0">
      <alignment horizontal="left" vertical="top"/>
    </xf>
    <xf numFmtId="0" fontId="127" fillId="0" borderId="0" applyNumberFormat="0" applyFill="0" applyBorder="0" applyAlignment="0" applyProtection="0"/>
    <xf numFmtId="0" fontId="15" fillId="0" borderId="0" applyBorder="0"/>
    <xf numFmtId="182" fontId="128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186" fontId="8" fillId="6" borderId="0"/>
    <xf numFmtId="0" fontId="127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8" fillId="70" borderId="0">
      <protection locked="0"/>
    </xf>
    <xf numFmtId="0" fontId="16" fillId="58" borderId="20" applyNumberFormat="0" applyFont="0" applyAlignment="0" applyProtection="0"/>
    <xf numFmtId="0" fontId="123" fillId="0" borderId="0" applyNumberFormat="0" applyFill="0" applyBorder="0" applyAlignment="0" applyProtection="0"/>
    <xf numFmtId="24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2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45" fontId="39" fillId="0" borderId="0" applyFont="0" applyFill="0" applyBorder="0" applyAlignment="0" applyProtection="0"/>
    <xf numFmtId="246" fontId="39" fillId="0" borderId="0" applyFont="0" applyFill="0" applyBorder="0" applyAlignment="0" applyProtection="0"/>
    <xf numFmtId="247" fontId="39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1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3" fillId="0" borderId="0">
      <protection locked="0"/>
    </xf>
    <xf numFmtId="0" fontId="5" fillId="0" borderId="0"/>
    <xf numFmtId="0" fontId="55" fillId="0" borderId="0">
      <protection locked="0"/>
    </xf>
    <xf numFmtId="0" fontId="55" fillId="0" borderId="0">
      <protection locked="0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3" fillId="0" borderId="0">
      <protection locked="0"/>
    </xf>
    <xf numFmtId="0" fontId="10" fillId="0" borderId="0"/>
    <xf numFmtId="0" fontId="11" fillId="0" borderId="0"/>
    <xf numFmtId="0" fontId="5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12" fillId="68" borderId="22" applyNumberFormat="0" applyProtection="0">
      <alignment horizontal="left" vertical="center" wrapText="1"/>
    </xf>
    <xf numFmtId="4" fontId="101" fillId="71" borderId="23" applyNumberFormat="0" applyProtection="0">
      <alignment horizontal="left" vertical="center"/>
    </xf>
    <xf numFmtId="4" fontId="103" fillId="81" borderId="24" applyNumberFormat="0" applyProtection="0">
      <alignment horizontal="left" vertical="center"/>
    </xf>
    <xf numFmtId="4" fontId="102" fillId="70" borderId="22" applyNumberFormat="0" applyProtection="0">
      <alignment horizontal="right" vertical="center"/>
    </xf>
    <xf numFmtId="4" fontId="102" fillId="85" borderId="22" applyNumberFormat="0" applyProtection="0">
      <alignment vertical="center"/>
    </xf>
    <xf numFmtId="4" fontId="107" fillId="85" borderId="22" applyNumberFormat="0" applyProtection="0">
      <alignment vertical="center"/>
    </xf>
    <xf numFmtId="4" fontId="103" fillId="70" borderId="30" applyNumberFormat="0" applyProtection="0">
      <alignment horizontal="left" vertical="center"/>
    </xf>
    <xf numFmtId="4" fontId="110" fillId="0" borderId="3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5" fillId="85" borderId="22" applyNumberFormat="0" applyProtection="0">
      <alignment horizontal="right" vertical="center"/>
    </xf>
    <xf numFmtId="0" fontId="64" fillId="0" borderId="0"/>
    <xf numFmtId="0" fontId="64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69" fillId="10" borderId="0" applyNumberFormat="0" applyBorder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125" fillId="0" borderId="0" applyNumberFormat="0" applyFill="0" applyBorder="0" applyAlignment="0" applyProtection="0"/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15" fontId="5" fillId="0" borderId="0" applyFont="0" applyFill="0" applyBorder="0" applyAlignment="0" applyProtection="0"/>
    <xf numFmtId="0" fontId="23" fillId="11" borderId="0" applyNumberFormat="0" applyBorder="0" applyAlignment="0" applyProtection="0"/>
    <xf numFmtId="0" fontId="129" fillId="0" borderId="15" applyNumberFormat="0" applyFill="0" applyAlignment="0" applyProtection="0"/>
    <xf numFmtId="0" fontId="130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61" fillId="14" borderId="7" applyNumberFormat="0" applyAlignment="0" applyProtection="0"/>
    <xf numFmtId="0" fontId="5" fillId="0" borderId="0" applyNumberFormat="0" applyAlignment="0" applyProtection="0"/>
    <xf numFmtId="0" fontId="33" fillId="0" borderId="9" applyNumberFormat="0" applyFill="0" applyAlignment="0" applyProtection="0"/>
    <xf numFmtId="43" fontId="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1" fillId="0" borderId="0"/>
    <xf numFmtId="0" fontId="1" fillId="0" borderId="0"/>
    <xf numFmtId="0" fontId="2" fillId="0" borderId="0"/>
    <xf numFmtId="0" fontId="11" fillId="58" borderId="20" applyNumberFormat="0" applyFont="0" applyAlignment="0" applyProtection="0"/>
    <xf numFmtId="0" fontId="85" fillId="43" borderId="10" applyNumberFormat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2" fillId="68" borderId="22" applyNumberFormat="0" applyProtection="0">
      <alignment horizontal="left" vertical="center" wrapText="1" indent="1" shrinkToFit="1"/>
    </xf>
    <xf numFmtId="0" fontId="13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40" fillId="0" borderId="0">
      <protection locked="0"/>
    </xf>
    <xf numFmtId="15" fontId="5" fillId="0" borderId="0" applyFont="0" applyFill="0" applyBorder="0" applyAlignment="0" applyProtection="0"/>
    <xf numFmtId="0" fontId="61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43" fillId="0" borderId="0" applyNumberFormat="0" applyFill="0" applyBorder="0" applyAlignment="0" applyProtection="0"/>
  </cellStyleXfs>
  <cellXfs count="356">
    <xf numFmtId="0" fontId="0" fillId="0" borderId="0" xfId="0"/>
    <xf numFmtId="0" fontId="4" fillId="3" borderId="0" xfId="0" applyFont="1" applyFill="1"/>
    <xf numFmtId="0" fontId="133" fillId="3" borderId="0" xfId="0" applyFont="1" applyFill="1"/>
    <xf numFmtId="0" fontId="135" fillId="3" borderId="0" xfId="0" applyFont="1" applyFill="1"/>
    <xf numFmtId="0" fontId="132" fillId="3" borderId="0" xfId="0" applyFont="1" applyFill="1"/>
    <xf numFmtId="0" fontId="137" fillId="3" borderId="0" xfId="0" applyFont="1" applyFill="1" applyAlignment="1">
      <alignment horizontal="center" wrapText="1"/>
    </xf>
    <xf numFmtId="0" fontId="135" fillId="2" borderId="0" xfId="0" applyFont="1" applyFill="1" applyAlignment="1">
      <alignment horizontal="left" indent="2"/>
    </xf>
    <xf numFmtId="170" fontId="135" fillId="5" borderId="0" xfId="1" applyNumberFormat="1" applyFont="1" applyFill="1" applyAlignment="1">
      <alignment horizontal="right" indent="1"/>
    </xf>
    <xf numFmtId="170" fontId="135" fillId="5" borderId="0" xfId="1" applyNumberFormat="1" applyFont="1" applyFill="1"/>
    <xf numFmtId="171" fontId="135" fillId="5" borderId="0" xfId="3684" applyNumberFormat="1" applyFont="1" applyFill="1" applyAlignment="1">
      <alignment horizontal="right"/>
    </xf>
    <xf numFmtId="170" fontId="132" fillId="3" borderId="0" xfId="0" applyNumberFormat="1" applyFont="1" applyFill="1"/>
    <xf numFmtId="171" fontId="135" fillId="5" borderId="0" xfId="3684" applyNumberFormat="1" applyFont="1" applyFill="1"/>
    <xf numFmtId="0" fontId="134" fillId="3" borderId="0" xfId="0" applyFont="1" applyFill="1"/>
    <xf numFmtId="3" fontId="134" fillId="3" borderId="0" xfId="0" applyNumberFormat="1" applyFont="1" applyFill="1" applyAlignment="1">
      <alignment horizontal="right"/>
    </xf>
    <xf numFmtId="171" fontId="134" fillId="3" borderId="0" xfId="3684" applyNumberFormat="1" applyFont="1" applyFill="1" applyAlignment="1">
      <alignment horizontal="right" wrapText="1"/>
    </xf>
    <xf numFmtId="0" fontId="136" fillId="3" borderId="0" xfId="0" applyFont="1" applyFill="1"/>
    <xf numFmtId="0" fontId="134" fillId="4" borderId="0" xfId="0" applyFont="1" applyFill="1"/>
    <xf numFmtId="1" fontId="134" fillId="4" borderId="0" xfId="0" applyNumberFormat="1" applyFont="1" applyFill="1" applyAlignment="1">
      <alignment horizontal="center" wrapText="1"/>
    </xf>
    <xf numFmtId="3" fontId="134" fillId="4" borderId="0" xfId="0" applyNumberFormat="1" applyFont="1" applyFill="1" applyAlignment="1">
      <alignment horizontal="right"/>
    </xf>
    <xf numFmtId="0" fontId="64" fillId="3" borderId="0" xfId="0" applyFont="1" applyFill="1"/>
    <xf numFmtId="0" fontId="132" fillId="3" borderId="0" xfId="0" applyFont="1" applyFill="1" applyAlignment="1">
      <alignment horizontal="right"/>
    </xf>
    <xf numFmtId="1" fontId="134" fillId="4" borderId="0" xfId="0" applyNumberFormat="1" applyFont="1" applyFill="1" applyAlignment="1">
      <alignment horizontal="right"/>
    </xf>
    <xf numFmtId="1" fontId="134" fillId="4" borderId="0" xfId="0" applyNumberFormat="1" applyFont="1" applyFill="1" applyAlignment="1">
      <alignment horizontal="right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1" fontId="136" fillId="5" borderId="0" xfId="3684" applyNumberFormat="1" applyFont="1" applyFill="1"/>
    <xf numFmtId="0" fontId="35" fillId="3" borderId="0" xfId="0" applyFont="1" applyFill="1"/>
    <xf numFmtId="170" fontId="134" fillId="4" borderId="0" xfId="1" applyNumberFormat="1" applyFont="1" applyFill="1" applyAlignment="1">
      <alignment horizontal="center"/>
    </xf>
    <xf numFmtId="171" fontId="134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6" fillId="5" borderId="0" xfId="1" applyNumberFormat="1" applyFont="1" applyFill="1"/>
    <xf numFmtId="0" fontId="138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4" fillId="3" borderId="0" xfId="0" applyNumberFormat="1" applyFont="1" applyFill="1" applyAlignment="1">
      <alignment horizontal="center"/>
    </xf>
    <xf numFmtId="1" fontId="134" fillId="3" borderId="0" xfId="0" applyNumberFormat="1" applyFont="1" applyFill="1" applyAlignment="1">
      <alignment horizontal="center" wrapText="1"/>
    </xf>
    <xf numFmtId="3" fontId="134" fillId="3" borderId="0" xfId="0" applyNumberFormat="1" applyFont="1" applyFill="1" applyAlignment="1">
      <alignment horizontal="center"/>
    </xf>
    <xf numFmtId="170" fontId="132" fillId="3" borderId="0" xfId="1" applyNumberFormat="1" applyFont="1" applyFill="1"/>
    <xf numFmtId="171" fontId="132" fillId="3" borderId="0" xfId="3684" applyNumberFormat="1" applyFont="1" applyFill="1"/>
    <xf numFmtId="3" fontId="132" fillId="3" borderId="0" xfId="0" applyNumberFormat="1" applyFont="1" applyFill="1"/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  <xf numFmtId="0" fontId="144" fillId="3" borderId="0" xfId="0" applyFont="1" applyFill="1"/>
    <xf numFmtId="0" fontId="145" fillId="3" borderId="0" xfId="0" applyFont="1" applyFill="1"/>
    <xf numFmtId="0" fontId="146" fillId="0" borderId="0" xfId="0" applyFont="1"/>
    <xf numFmtId="0" fontId="147" fillId="3" borderId="0" xfId="0" applyFont="1" applyFill="1"/>
    <xf numFmtId="41" fontId="150" fillId="3" borderId="0" xfId="3685" applyFont="1" applyFill="1"/>
    <xf numFmtId="0" fontId="148" fillId="3" borderId="0" xfId="0" applyFont="1" applyFill="1"/>
    <xf numFmtId="0" fontId="151" fillId="0" borderId="40" xfId="0" applyFont="1" applyBorder="1" applyAlignment="1">
      <alignment vertical="center" wrapText="1"/>
    </xf>
    <xf numFmtId="0" fontId="151" fillId="0" borderId="40" xfId="0" applyFont="1" applyBorder="1" applyAlignment="1">
      <alignment horizontal="center" vertical="center" wrapText="1"/>
    </xf>
    <xf numFmtId="0" fontId="152" fillId="2" borderId="36" xfId="0" applyFont="1" applyFill="1" applyBorder="1" applyAlignment="1">
      <alignment horizontal="center" vertical="center" wrapText="1"/>
    </xf>
    <xf numFmtId="0" fontId="153" fillId="3" borderId="0" xfId="0" applyFont="1" applyFill="1"/>
    <xf numFmtId="0" fontId="154" fillId="3" borderId="41" xfId="0" applyFont="1" applyFill="1" applyBorder="1"/>
    <xf numFmtId="41" fontId="154" fillId="3" borderId="41" xfId="3685" applyFont="1" applyFill="1" applyBorder="1" applyAlignment="1">
      <alignment horizontal="right" vertical="center"/>
    </xf>
    <xf numFmtId="171" fontId="154" fillId="3" borderId="41" xfId="3684" applyNumberFormat="1" applyFont="1" applyFill="1" applyBorder="1" applyAlignment="1">
      <alignment horizontal="right" vertical="center"/>
    </xf>
    <xf numFmtId="0" fontId="155" fillId="0" borderId="0" xfId="0" applyFont="1"/>
    <xf numFmtId="41" fontId="155" fillId="0" borderId="0" xfId="3685" applyFont="1" applyFill="1" applyBorder="1" applyAlignment="1">
      <alignment horizontal="right" vertical="center"/>
    </xf>
    <xf numFmtId="171" fontId="155" fillId="0" borderId="0" xfId="3684" applyNumberFormat="1" applyFont="1" applyFill="1" applyBorder="1" applyAlignment="1">
      <alignment horizontal="right" vertical="center"/>
    </xf>
    <xf numFmtId="0" fontId="155" fillId="0" borderId="40" xfId="0" applyFont="1" applyBorder="1"/>
    <xf numFmtId="0" fontId="151" fillId="3" borderId="41" xfId="0" applyFont="1" applyFill="1" applyBorder="1" applyAlignment="1">
      <alignment vertical="center"/>
    </xf>
    <xf numFmtId="41" fontId="151" fillId="3" borderId="41" xfId="3685" applyFont="1" applyFill="1" applyBorder="1" applyAlignment="1">
      <alignment horizontal="right" vertical="center"/>
    </xf>
    <xf numFmtId="171" fontId="151" fillId="3" borderId="41" xfId="3684" applyNumberFormat="1" applyFont="1" applyFill="1" applyBorder="1" applyAlignment="1">
      <alignment horizontal="right" vertical="center"/>
    </xf>
    <xf numFmtId="0" fontId="144" fillId="3" borderId="0" xfId="0" applyFont="1" applyFill="1" applyAlignment="1">
      <alignment vertical="center"/>
    </xf>
    <xf numFmtId="0" fontId="155" fillId="0" borderId="0" xfId="0" applyFont="1" applyAlignment="1">
      <alignment vertical="center"/>
    </xf>
    <xf numFmtId="41" fontId="154" fillId="0" borderId="0" xfId="3685" applyFont="1" applyFill="1" applyBorder="1" applyAlignment="1">
      <alignment horizontal="right" vertical="center"/>
    </xf>
    <xf numFmtId="0" fontId="155" fillId="0" borderId="40" xfId="0" applyFont="1" applyBorder="1" applyAlignment="1">
      <alignment vertical="center"/>
    </xf>
    <xf numFmtId="0" fontId="154" fillId="0" borderId="41" xfId="0" applyFont="1" applyBorder="1" applyAlignment="1">
      <alignment vertical="center"/>
    </xf>
    <xf numFmtId="41" fontId="154" fillId="0" borderId="41" xfId="3685" applyFont="1" applyFill="1" applyBorder="1" applyAlignment="1">
      <alignment horizontal="right" vertical="center"/>
    </xf>
    <xf numFmtId="0" fontId="155" fillId="0" borderId="41" xfId="0" applyFont="1" applyBorder="1" applyAlignment="1">
      <alignment vertical="center"/>
    </xf>
    <xf numFmtId="41" fontId="155" fillId="0" borderId="41" xfId="3685" applyFont="1" applyFill="1" applyBorder="1" applyAlignment="1">
      <alignment horizontal="right" vertical="center"/>
    </xf>
    <xf numFmtId="41" fontId="155" fillId="0" borderId="0" xfId="0" applyNumberFormat="1" applyFont="1"/>
    <xf numFmtId="0" fontId="153" fillId="0" borderId="0" xfId="0" applyFont="1"/>
    <xf numFmtId="3" fontId="153" fillId="3" borderId="0" xfId="0" applyNumberFormat="1" applyFont="1" applyFill="1" applyAlignment="1">
      <alignment horizontal="right" wrapText="1"/>
    </xf>
    <xf numFmtId="0" fontId="146" fillId="0" borderId="0" xfId="0" applyFont="1" applyAlignment="1">
      <alignment vertical="center"/>
    </xf>
    <xf numFmtId="0" fontId="147" fillId="0" borderId="0" xfId="0" applyFont="1" applyAlignment="1">
      <alignment vertical="center"/>
    </xf>
    <xf numFmtId="41" fontId="146" fillId="0" borderId="0" xfId="3685" applyFont="1" applyBorder="1" applyAlignment="1">
      <alignment vertical="center"/>
    </xf>
    <xf numFmtId="41" fontId="146" fillId="0" borderId="0" xfId="3685" applyFont="1" applyAlignment="1">
      <alignment vertical="center"/>
    </xf>
    <xf numFmtId="10" fontId="146" fillId="0" borderId="0" xfId="3684" applyNumberFormat="1" applyFont="1" applyAlignment="1">
      <alignment vertical="center"/>
    </xf>
    <xf numFmtId="41" fontId="157" fillId="0" borderId="0" xfId="0" applyNumberFormat="1" applyFont="1" applyAlignment="1">
      <alignment vertical="center"/>
    </xf>
    <xf numFmtId="0" fontId="158" fillId="0" borderId="0" xfId="0" applyFont="1" applyAlignment="1">
      <alignment horizontal="center" vertical="center" wrapText="1"/>
    </xf>
    <xf numFmtId="41" fontId="159" fillId="0" borderId="37" xfId="0" applyNumberFormat="1" applyFont="1" applyBorder="1" applyAlignment="1">
      <alignment vertical="center"/>
    </xf>
    <xf numFmtId="17" fontId="160" fillId="0" borderId="0" xfId="0" quotePrefix="1" applyNumberFormat="1" applyFont="1" applyAlignment="1">
      <alignment horizontal="center" vertical="center" wrapText="1"/>
    </xf>
    <xf numFmtId="0" fontId="155" fillId="0" borderId="0" xfId="0" applyFont="1" applyAlignment="1">
      <alignment horizontal="left" vertical="center"/>
    </xf>
    <xf numFmtId="0" fontId="161" fillId="0" borderId="0" xfId="0" applyFont="1"/>
    <xf numFmtId="0" fontId="165" fillId="0" borderId="0" xfId="0" applyFont="1"/>
    <xf numFmtId="0" fontId="146" fillId="3" borderId="0" xfId="0" applyFont="1" applyFill="1"/>
    <xf numFmtId="0" fontId="165" fillId="3" borderId="0" xfId="0" applyFont="1" applyFill="1"/>
    <xf numFmtId="171" fontId="155" fillId="0" borderId="0" xfId="3684" applyNumberFormat="1" applyFont="1" applyFill="1" applyBorder="1" applyAlignment="1">
      <alignment horizontal="center" vertical="center" wrapText="1"/>
    </xf>
    <xf numFmtId="0" fontId="172" fillId="3" borderId="0" xfId="0" applyFont="1" applyFill="1"/>
    <xf numFmtId="0" fontId="146" fillId="3" borderId="0" xfId="0" applyFont="1" applyFill="1" applyAlignment="1">
      <alignment wrapText="1"/>
    </xf>
    <xf numFmtId="0" fontId="173" fillId="3" borderId="0" xfId="0" applyFont="1" applyFill="1"/>
    <xf numFmtId="3" fontId="173" fillId="3" borderId="0" xfId="0" applyNumberFormat="1" applyFont="1" applyFill="1" applyAlignment="1">
      <alignment horizontal="center" wrapText="1"/>
    </xf>
    <xf numFmtId="171" fontId="173" fillId="3" borderId="0" xfId="0" applyNumberFormat="1" applyFont="1" applyFill="1" applyAlignment="1">
      <alignment horizontal="center" wrapText="1"/>
    </xf>
    <xf numFmtId="0" fontId="147" fillId="0" borderId="0" xfId="0" applyFont="1"/>
    <xf numFmtId="0" fontId="176" fillId="0" borderId="0" xfId="0" applyFont="1"/>
    <xf numFmtId="3" fontId="177" fillId="3" borderId="34" xfId="0" applyNumberFormat="1" applyFont="1" applyFill="1" applyBorder="1" applyAlignment="1">
      <alignment wrapText="1"/>
    </xf>
    <xf numFmtId="0" fontId="178" fillId="3" borderId="34" xfId="0" applyFont="1" applyFill="1" applyBorder="1"/>
    <xf numFmtId="0" fontId="178" fillId="3" borderId="0" xfId="0" applyFont="1" applyFill="1"/>
    <xf numFmtId="0" fontId="179" fillId="3" borderId="34" xfId="0" applyFont="1" applyFill="1" applyBorder="1"/>
    <xf numFmtId="0" fontId="165" fillId="3" borderId="34" xfId="0" applyFont="1" applyFill="1" applyBorder="1"/>
    <xf numFmtId="3" fontId="177" fillId="3" borderId="0" xfId="0" applyNumberFormat="1" applyFont="1" applyFill="1" applyAlignment="1">
      <alignment wrapText="1"/>
    </xf>
    <xf numFmtId="0" fontId="178" fillId="3" borderId="0" xfId="0" applyFont="1" applyFill="1" applyAlignment="1">
      <alignment horizontal="left" wrapText="1"/>
    </xf>
    <xf numFmtId="0" fontId="179" fillId="3" borderId="0" xfId="0" applyFont="1" applyFill="1"/>
    <xf numFmtId="0" fontId="165" fillId="3" borderId="0" xfId="0" applyFont="1" applyFill="1" applyAlignment="1">
      <alignment vertical="center"/>
    </xf>
    <xf numFmtId="0" fontId="181" fillId="3" borderId="0" xfId="0" applyFont="1" applyFill="1"/>
    <xf numFmtId="170" fontId="181" fillId="3" borderId="0" xfId="0" applyNumberFormat="1" applyFont="1" applyFill="1"/>
    <xf numFmtId="0" fontId="169" fillId="3" borderId="0" xfId="0" applyFont="1" applyFill="1"/>
    <xf numFmtId="0" fontId="169" fillId="0" borderId="0" xfId="0" applyFont="1"/>
    <xf numFmtId="3" fontId="182" fillId="3" borderId="34" xfId="0" applyNumberFormat="1" applyFont="1" applyFill="1" applyBorder="1" applyAlignment="1">
      <alignment wrapText="1"/>
    </xf>
    <xf numFmtId="0" fontId="184" fillId="3" borderId="34" xfId="0" applyFont="1" applyFill="1" applyBorder="1"/>
    <xf numFmtId="0" fontId="184" fillId="3" borderId="0" xfId="0" applyFont="1" applyFill="1"/>
    <xf numFmtId="0" fontId="185" fillId="3" borderId="34" xfId="0" applyFont="1" applyFill="1" applyBorder="1"/>
    <xf numFmtId="0" fontId="146" fillId="3" borderId="34" xfId="0" applyFont="1" applyFill="1" applyBorder="1"/>
    <xf numFmtId="3" fontId="166" fillId="3" borderId="0" xfId="0" applyNumberFormat="1" applyFont="1" applyFill="1" applyAlignment="1">
      <alignment wrapText="1"/>
    </xf>
    <xf numFmtId="0" fontId="183" fillId="3" borderId="0" xfId="0" applyFont="1" applyFill="1" applyAlignment="1">
      <alignment horizontal="left" wrapText="1"/>
    </xf>
    <xf numFmtId="0" fontId="167" fillId="3" borderId="0" xfId="0" applyFont="1" applyFill="1"/>
    <xf numFmtId="0" fontId="168" fillId="3" borderId="0" xfId="0" applyFont="1" applyFill="1"/>
    <xf numFmtId="0" fontId="146" fillId="3" borderId="36" xfId="0" applyFont="1" applyFill="1" applyBorder="1"/>
    <xf numFmtId="0" fontId="183" fillId="3" borderId="0" xfId="0" applyFont="1" applyFill="1" applyAlignment="1">
      <alignment wrapText="1"/>
    </xf>
    <xf numFmtId="0" fontId="169" fillId="88" borderId="0" xfId="0" applyFont="1" applyFill="1" applyAlignment="1">
      <alignment horizontal="left" vertical="center" indent="2"/>
    </xf>
    <xf numFmtId="227" fontId="169" fillId="88" borderId="0" xfId="3685" applyNumberFormat="1" applyFont="1" applyFill="1" applyBorder="1" applyAlignment="1">
      <alignment horizontal="center" vertical="center"/>
    </xf>
    <xf numFmtId="0" fontId="186" fillId="0" borderId="0" xfId="0" applyFont="1" applyAlignment="1">
      <alignment vertical="center" wrapText="1"/>
    </xf>
    <xf numFmtId="41" fontId="187" fillId="87" borderId="0" xfId="3685" applyFont="1" applyFill="1" applyBorder="1" applyAlignment="1">
      <alignment horizontal="left"/>
    </xf>
    <xf numFmtId="41" fontId="187" fillId="87" borderId="0" xfId="3685" applyFont="1" applyFill="1" applyBorder="1" applyAlignment="1">
      <alignment horizontal="right"/>
    </xf>
    <xf numFmtId="0" fontId="169" fillId="0" borderId="0" xfId="0" applyFont="1" applyAlignment="1">
      <alignment horizontal="left" vertical="center" indent="2"/>
    </xf>
    <xf numFmtId="0" fontId="188" fillId="0" borderId="0" xfId="0" applyFont="1"/>
    <xf numFmtId="0" fontId="189" fillId="0" borderId="0" xfId="0" applyFont="1"/>
    <xf numFmtId="0" fontId="190" fillId="0" borderId="0" xfId="3686" applyFont="1"/>
    <xf numFmtId="0" fontId="190" fillId="0" borderId="0" xfId="3686" applyFont="1" applyFill="1"/>
    <xf numFmtId="0" fontId="164" fillId="0" borderId="0" xfId="0" applyFont="1"/>
    <xf numFmtId="0" fontId="164" fillId="0" borderId="0" xfId="0" applyFont="1" applyAlignment="1">
      <alignment horizontal="center"/>
    </xf>
    <xf numFmtId="0" fontId="192" fillId="0" borderId="0" xfId="0" applyFont="1" applyAlignment="1">
      <alignment horizontal="center" vertical="center" wrapText="1"/>
    </xf>
    <xf numFmtId="0" fontId="193" fillId="0" borderId="0" xfId="0" applyFont="1" applyAlignment="1">
      <alignment horizontal="center" vertical="center" wrapText="1"/>
    </xf>
    <xf numFmtId="0" fontId="191" fillId="3" borderId="41" xfId="0" applyFont="1" applyFill="1" applyBorder="1" applyAlignment="1">
      <alignment horizontal="center" vertical="center" wrapText="1"/>
    </xf>
    <xf numFmtId="0" fontId="170" fillId="0" borderId="42" xfId="0" applyFont="1" applyBorder="1" applyAlignment="1">
      <alignment vertical="center" wrapText="1"/>
    </xf>
    <xf numFmtId="0" fontId="170" fillId="0" borderId="40" xfId="0" applyFont="1" applyBorder="1" applyAlignment="1">
      <alignment horizontal="left" vertical="center" wrapText="1"/>
    </xf>
    <xf numFmtId="0" fontId="170" fillId="0" borderId="0" xfId="0" applyFont="1" applyAlignment="1">
      <alignment vertical="center" wrapText="1"/>
    </xf>
    <xf numFmtId="0" fontId="170" fillId="0" borderId="40" xfId="0" applyFont="1" applyBorder="1" applyAlignment="1">
      <alignment vertical="center" wrapText="1"/>
    </xf>
    <xf numFmtId="17" fontId="191" fillId="3" borderId="0" xfId="0" quotePrefix="1" applyNumberFormat="1" applyFont="1" applyFill="1" applyAlignment="1">
      <alignment horizontal="center" vertical="center" wrapText="1"/>
    </xf>
    <xf numFmtId="170" fontId="170" fillId="88" borderId="0" xfId="1" applyNumberFormat="1" applyFont="1" applyFill="1" applyBorder="1" applyAlignment="1">
      <alignment horizontal="left" vertical="center" wrapText="1"/>
    </xf>
    <xf numFmtId="170" fontId="175" fillId="88" borderId="0" xfId="1" applyNumberFormat="1" applyFont="1" applyFill="1" applyBorder="1" applyAlignment="1">
      <alignment horizontal="left" vertical="center" wrapText="1"/>
    </xf>
    <xf numFmtId="0" fontId="172" fillId="3" borderId="0" xfId="0" applyFont="1" applyFill="1" applyAlignment="1">
      <alignment vertical="center"/>
    </xf>
    <xf numFmtId="0" fontId="194" fillId="3" borderId="0" xfId="0" applyFont="1" applyFill="1"/>
    <xf numFmtId="0" fontId="196" fillId="3" borderId="0" xfId="0" applyFont="1" applyFill="1" applyAlignment="1">
      <alignment vertical="center"/>
    </xf>
    <xf numFmtId="0" fontId="196" fillId="3" borderId="0" xfId="0" applyFont="1" applyFill="1"/>
    <xf numFmtId="251" fontId="198" fillId="0" borderId="0" xfId="3685" applyNumberFormat="1" applyFont="1" applyFill="1" applyBorder="1" applyAlignment="1">
      <alignment horizontal="right" vertical="center"/>
    </xf>
    <xf numFmtId="251" fontId="146" fillId="0" borderId="0" xfId="3685" applyNumberFormat="1" applyFont="1" applyFill="1" applyBorder="1" applyAlignment="1">
      <alignment horizontal="right" vertical="center"/>
    </xf>
    <xf numFmtId="251" fontId="156" fillId="0" borderId="0" xfId="3685" applyNumberFormat="1" applyFont="1" applyFill="1" applyBorder="1" applyAlignment="1">
      <alignment horizontal="right" vertical="center"/>
    </xf>
    <xf numFmtId="251" fontId="174" fillId="0" borderId="43" xfId="3685" applyNumberFormat="1" applyFont="1" applyFill="1" applyBorder="1" applyAlignment="1">
      <alignment horizontal="right" vertical="center"/>
    </xf>
    <xf numFmtId="41" fontId="151" fillId="3" borderId="43" xfId="3685" applyFont="1" applyFill="1" applyBorder="1" applyAlignment="1">
      <alignment horizontal="right" vertical="center"/>
    </xf>
    <xf numFmtId="41" fontId="154" fillId="0" borderId="43" xfId="3685" applyFont="1" applyFill="1" applyBorder="1" applyAlignment="1">
      <alignment horizontal="right" vertical="center"/>
    </xf>
    <xf numFmtId="251" fontId="146" fillId="0" borderId="43" xfId="3685" applyNumberFormat="1" applyFont="1" applyFill="1" applyBorder="1" applyAlignment="1">
      <alignment horizontal="right" vertical="center"/>
    </xf>
    <xf numFmtId="41" fontId="155" fillId="0" borderId="43" xfId="3685" applyFont="1" applyFill="1" applyBorder="1" applyAlignment="1">
      <alignment horizontal="right" vertical="center"/>
    </xf>
    <xf numFmtId="251" fontId="156" fillId="0" borderId="43" xfId="3685" applyNumberFormat="1" applyFont="1" applyFill="1" applyBorder="1" applyAlignment="1">
      <alignment horizontal="right" vertical="center"/>
    </xf>
    <xf numFmtId="17" fontId="160" fillId="89" borderId="37" xfId="0" quotePrefix="1" applyNumberFormat="1" applyFont="1" applyFill="1" applyBorder="1" applyAlignment="1">
      <alignment horizontal="center" vertical="center" wrapText="1"/>
    </xf>
    <xf numFmtId="0" fontId="162" fillId="89" borderId="38" xfId="0" applyFont="1" applyFill="1" applyBorder="1" applyAlignment="1">
      <alignment horizontal="left" vertical="center"/>
    </xf>
    <xf numFmtId="41" fontId="162" fillId="90" borderId="0" xfId="3685" applyFont="1" applyFill="1" applyBorder="1" applyAlignment="1">
      <alignment horizontal="right" vertical="center"/>
    </xf>
    <xf numFmtId="41" fontId="162" fillId="0" borderId="0" xfId="3685" applyFont="1" applyFill="1" applyBorder="1" applyAlignment="1">
      <alignment horizontal="right" vertical="center"/>
    </xf>
    <xf numFmtId="171" fontId="162" fillId="90" borderId="0" xfId="3684" applyNumberFormat="1" applyFont="1" applyFill="1" applyBorder="1" applyAlignment="1">
      <alignment horizontal="right" vertical="center"/>
    </xf>
    <xf numFmtId="0" fontId="162" fillId="89" borderId="39" xfId="0" applyFont="1" applyFill="1" applyBorder="1" applyAlignment="1">
      <alignment horizontal="left" vertical="center"/>
    </xf>
    <xf numFmtId="0" fontId="163" fillId="0" borderId="43" xfId="0" applyFont="1" applyBorder="1" applyAlignment="1">
      <alignment horizontal="left" vertical="center"/>
    </xf>
    <xf numFmtId="171" fontId="154" fillId="0" borderId="43" xfId="3684" applyNumberFormat="1" applyFont="1" applyFill="1" applyBorder="1" applyAlignment="1">
      <alignment horizontal="right" vertical="center"/>
    </xf>
    <xf numFmtId="0" fontId="163" fillId="0" borderId="0" xfId="0" applyFont="1" applyAlignment="1">
      <alignment horizontal="left" vertical="center"/>
    </xf>
    <xf numFmtId="0" fontId="162" fillId="90" borderId="0" xfId="0" applyFont="1" applyFill="1" applyAlignment="1">
      <alignment vertical="center"/>
    </xf>
    <xf numFmtId="251" fontId="162" fillId="90" borderId="0" xfId="3685" applyNumberFormat="1" applyFont="1" applyFill="1" applyBorder="1" applyAlignment="1">
      <alignment horizontal="right" vertical="center"/>
    </xf>
    <xf numFmtId="0" fontId="162" fillId="89" borderId="0" xfId="0" applyFont="1" applyFill="1" applyAlignment="1">
      <alignment horizontal="left" vertical="center"/>
    </xf>
    <xf numFmtId="0" fontId="160" fillId="3" borderId="0" xfId="0" applyFont="1" applyFill="1" applyAlignment="1">
      <alignment horizontal="center" vertical="center" wrapText="1"/>
    </xf>
    <xf numFmtId="0" fontId="163" fillId="0" borderId="0" xfId="0" applyFont="1" applyAlignment="1">
      <alignment horizontal="center" vertical="center" wrapText="1"/>
    </xf>
    <xf numFmtId="0" fontId="155" fillId="0" borderId="0" xfId="0" applyFont="1" applyAlignment="1">
      <alignment wrapText="1"/>
    </xf>
    <xf numFmtId="0" fontId="155" fillId="0" borderId="0" xfId="0" applyFont="1" applyAlignment="1">
      <alignment vertical="center" wrapText="1"/>
    </xf>
    <xf numFmtId="171" fontId="163" fillId="0" borderId="0" xfId="3684" applyNumberFormat="1" applyFont="1" applyFill="1" applyBorder="1" applyAlignment="1">
      <alignment horizontal="center" vertical="center"/>
    </xf>
    <xf numFmtId="41" fontId="163" fillId="0" borderId="0" xfId="3685" applyFont="1" applyFill="1" applyBorder="1" applyAlignment="1">
      <alignment horizontal="center" vertical="center"/>
    </xf>
    <xf numFmtId="41" fontId="156" fillId="0" borderId="38" xfId="3685" applyFont="1" applyFill="1" applyBorder="1" applyAlignment="1">
      <alignment horizontal="right" vertical="center"/>
    </xf>
    <xf numFmtId="171" fontId="156" fillId="0" borderId="38" xfId="3684" applyNumberFormat="1" applyFont="1" applyFill="1" applyBorder="1" applyAlignment="1">
      <alignment horizontal="right" vertical="center"/>
    </xf>
    <xf numFmtId="0" fontId="156" fillId="0" borderId="43" xfId="0" applyFont="1" applyBorder="1" applyAlignment="1">
      <alignment horizontal="left" vertical="center"/>
    </xf>
    <xf numFmtId="171" fontId="156" fillId="0" borderId="43" xfId="3684" applyNumberFormat="1" applyFont="1" applyFill="1" applyBorder="1" applyAlignment="1">
      <alignment horizontal="right" vertical="center"/>
    </xf>
    <xf numFmtId="41" fontId="156" fillId="0" borderId="43" xfId="3685" applyFont="1" applyFill="1" applyBorder="1" applyAlignment="1">
      <alignment horizontal="right" vertical="center"/>
    </xf>
    <xf numFmtId="0" fontId="162" fillId="90" borderId="43" xfId="0" applyFont="1" applyFill="1" applyBorder="1" applyAlignment="1">
      <alignment horizontal="left" vertical="center"/>
    </xf>
    <xf numFmtId="251" fontId="162" fillId="90" borderId="43" xfId="3685" applyNumberFormat="1" applyFont="1" applyFill="1" applyBorder="1" applyAlignment="1">
      <alignment horizontal="right" vertical="center"/>
    </xf>
    <xf numFmtId="171" fontId="162" fillId="90" borderId="43" xfId="3684" applyNumberFormat="1" applyFont="1" applyFill="1" applyBorder="1" applyAlignment="1">
      <alignment horizontal="right" vertical="center"/>
    </xf>
    <xf numFmtId="17" fontId="162" fillId="89" borderId="37" xfId="0" quotePrefix="1" applyNumberFormat="1" applyFont="1" applyFill="1" applyBorder="1" applyAlignment="1">
      <alignment horizontal="center" vertical="center" wrapText="1"/>
    </xf>
    <xf numFmtId="171" fontId="156" fillId="0" borderId="43" xfId="3684" applyNumberFormat="1" applyFont="1" applyFill="1" applyBorder="1" applyAlignment="1">
      <alignment horizontal="center" vertical="center"/>
    </xf>
    <xf numFmtId="0" fontId="145" fillId="3" borderId="0" xfId="0" applyFont="1" applyFill="1" applyAlignment="1">
      <alignment vertical="center"/>
    </xf>
    <xf numFmtId="0" fontId="174" fillId="3" borderId="0" xfId="0" applyFont="1" applyFill="1" applyAlignment="1">
      <alignment vertical="center"/>
    </xf>
    <xf numFmtId="0" fontId="189" fillId="3" borderId="0" xfId="0" applyFont="1" applyFill="1" applyAlignment="1">
      <alignment vertical="center"/>
    </xf>
    <xf numFmtId="0" fontId="146" fillId="3" borderId="0" xfId="0" applyFont="1" applyFill="1" applyAlignment="1">
      <alignment vertical="center"/>
    </xf>
    <xf numFmtId="3" fontId="182" fillId="3" borderId="34" xfId="0" applyNumberFormat="1" applyFont="1" applyFill="1" applyBorder="1" applyAlignment="1">
      <alignment vertical="center" wrapText="1"/>
    </xf>
    <xf numFmtId="0" fontId="185" fillId="3" borderId="34" xfId="0" applyFont="1" applyFill="1" applyBorder="1" applyAlignment="1">
      <alignment vertical="center"/>
    </xf>
    <xf numFmtId="0" fontId="146" fillId="3" borderId="34" xfId="0" applyFont="1" applyFill="1" applyBorder="1" applyAlignment="1">
      <alignment vertical="center"/>
    </xf>
    <xf numFmtId="3" fontId="182" fillId="3" borderId="0" xfId="0" applyNumberFormat="1" applyFont="1" applyFill="1" applyAlignment="1">
      <alignment vertical="center" wrapText="1"/>
    </xf>
    <xf numFmtId="0" fontId="184" fillId="3" borderId="0" xfId="0" applyFont="1" applyFill="1" applyAlignment="1">
      <alignment horizontal="left" vertical="center" wrapText="1"/>
    </xf>
    <xf numFmtId="0" fontId="185" fillId="3" borderId="0" xfId="0" applyFont="1" applyFill="1" applyAlignment="1">
      <alignment vertical="center"/>
    </xf>
    <xf numFmtId="0" fontId="159" fillId="0" borderId="0" xfId="0" applyFont="1" applyAlignment="1">
      <alignment vertical="center" wrapText="1"/>
    </xf>
    <xf numFmtId="3" fontId="200" fillId="3" borderId="0" xfId="0" applyNumberFormat="1" applyFont="1" applyFill="1" applyAlignment="1">
      <alignment horizontal="right" vertical="center" wrapText="1"/>
    </xf>
    <xf numFmtId="0" fontId="155" fillId="3" borderId="0" xfId="0" applyFont="1" applyFill="1" applyAlignment="1">
      <alignment vertical="center"/>
    </xf>
    <xf numFmtId="170" fontId="200" fillId="3" borderId="0" xfId="2289" applyNumberFormat="1" applyFont="1" applyFill="1" applyBorder="1" applyAlignment="1">
      <alignment horizontal="right" vertical="center" wrapText="1"/>
    </xf>
    <xf numFmtId="3" fontId="182" fillId="3" borderId="0" xfId="0" applyNumberFormat="1" applyFont="1" applyFill="1" applyAlignment="1">
      <alignment horizontal="right" vertical="center" wrapText="1"/>
    </xf>
    <xf numFmtId="171" fontId="182" fillId="3" borderId="0" xfId="3684" applyNumberFormat="1" applyFont="1" applyFill="1" applyBorder="1" applyAlignment="1">
      <alignment horizontal="right" vertical="center" wrapText="1"/>
    </xf>
    <xf numFmtId="171" fontId="200" fillId="3" borderId="35" xfId="3684" applyNumberFormat="1" applyFont="1" applyFill="1" applyBorder="1" applyAlignment="1">
      <alignment horizontal="right" vertical="center" wrapText="1"/>
    </xf>
    <xf numFmtId="0" fontId="154" fillId="3" borderId="0" xfId="0" applyFont="1" applyFill="1" applyAlignment="1">
      <alignment vertical="center"/>
    </xf>
    <xf numFmtId="171" fontId="200" fillId="3" borderId="0" xfId="3684" applyNumberFormat="1" applyFont="1" applyFill="1" applyBorder="1" applyAlignment="1">
      <alignment horizontal="right" vertical="center" wrapText="1"/>
    </xf>
    <xf numFmtId="0" fontId="160" fillId="87" borderId="37" xfId="0" applyFont="1" applyFill="1" applyBorder="1" applyAlignment="1">
      <alignment vertical="center" wrapText="1"/>
    </xf>
    <xf numFmtId="171" fontId="160" fillId="87" borderId="37" xfId="3684" applyNumberFormat="1" applyFont="1" applyFill="1" applyBorder="1" applyAlignment="1">
      <alignment horizontal="right" vertical="center" wrapText="1"/>
    </xf>
    <xf numFmtId="171" fontId="155" fillId="0" borderId="0" xfId="3684" applyNumberFormat="1" applyFont="1" applyFill="1" applyBorder="1" applyAlignment="1">
      <alignment horizontal="right" vertical="center" wrapText="1"/>
    </xf>
    <xf numFmtId="9" fontId="155" fillId="0" borderId="0" xfId="0" applyNumberFormat="1" applyFont="1" applyAlignment="1">
      <alignment horizontal="right" vertical="center" wrapText="1"/>
    </xf>
    <xf numFmtId="9" fontId="155" fillId="0" borderId="0" xfId="3684" applyFont="1" applyFill="1" applyBorder="1" applyAlignment="1">
      <alignment horizontal="right" vertical="center" wrapText="1"/>
    </xf>
    <xf numFmtId="9" fontId="200" fillId="3" borderId="0" xfId="3684" applyFont="1" applyFill="1" applyBorder="1" applyAlignment="1">
      <alignment horizontal="right" vertical="center" wrapText="1"/>
    </xf>
    <xf numFmtId="0" fontId="160" fillId="3" borderId="0" xfId="0" applyFont="1" applyFill="1" applyAlignment="1">
      <alignment vertical="center" wrapText="1"/>
    </xf>
    <xf numFmtId="170" fontId="200" fillId="3" borderId="0" xfId="1" applyNumberFormat="1" applyFont="1" applyFill="1" applyBorder="1" applyAlignment="1">
      <alignment horizontal="right" vertical="center" wrapText="1"/>
    </xf>
    <xf numFmtId="41" fontId="155" fillId="0" borderId="0" xfId="3685" applyFont="1" applyFill="1" applyBorder="1" applyAlignment="1">
      <alignment horizontal="center" vertical="center" wrapText="1"/>
    </xf>
    <xf numFmtId="41" fontId="155" fillId="3" borderId="0" xfId="0" applyNumberFormat="1" applyFont="1" applyFill="1" applyAlignment="1">
      <alignment vertical="center"/>
    </xf>
    <xf numFmtId="171" fontId="155" fillId="3" borderId="0" xfId="0" applyNumberFormat="1" applyFont="1" applyFill="1" applyAlignment="1">
      <alignment vertical="center"/>
    </xf>
    <xf numFmtId="3" fontId="155" fillId="3" borderId="0" xfId="0" applyNumberFormat="1" applyFont="1" applyFill="1" applyAlignment="1">
      <alignment vertical="center"/>
    </xf>
    <xf numFmtId="3" fontId="201" fillId="3" borderId="0" xfId="0" applyNumberFormat="1" applyFont="1" applyFill="1" applyAlignment="1">
      <alignment horizontal="right" vertical="center" wrapText="1"/>
    </xf>
    <xf numFmtId="0" fontId="146" fillId="3" borderId="0" xfId="0" applyFont="1" applyFill="1" applyAlignment="1">
      <alignment vertical="center" wrapText="1"/>
    </xf>
    <xf numFmtId="171" fontId="182" fillId="3" borderId="0" xfId="0" applyNumberFormat="1" applyFont="1" applyFill="1" applyAlignment="1">
      <alignment horizontal="right" vertical="center" wrapText="1"/>
    </xf>
    <xf numFmtId="17" fontId="202" fillId="0" borderId="0" xfId="0" applyNumberFormat="1" applyFont="1" applyAlignment="1">
      <alignment horizontal="center" vertical="center" wrapText="1"/>
    </xf>
    <xf numFmtId="0" fontId="202" fillId="0" borderId="41" xfId="0" applyFont="1" applyBorder="1" applyAlignment="1">
      <alignment horizontal="center" vertical="center" wrapText="1"/>
    </xf>
    <xf numFmtId="3" fontId="203" fillId="0" borderId="0" xfId="0" applyNumberFormat="1" applyFont="1" applyAlignment="1">
      <alignment horizontal="left" vertical="center"/>
    </xf>
    <xf numFmtId="250" fontId="203" fillId="0" borderId="0" xfId="3685" applyNumberFormat="1" applyFont="1" applyFill="1" applyBorder="1" applyAlignment="1">
      <alignment horizontal="center" vertical="center"/>
    </xf>
    <xf numFmtId="171" fontId="203" fillId="0" borderId="0" xfId="3684" applyNumberFormat="1" applyFont="1" applyFill="1" applyBorder="1" applyAlignment="1">
      <alignment horizontal="center" vertical="center"/>
    </xf>
    <xf numFmtId="0" fontId="204" fillId="0" borderId="41" xfId="0" applyFont="1" applyBorder="1" applyAlignment="1">
      <alignment vertical="center"/>
    </xf>
    <xf numFmtId="171" fontId="204" fillId="0" borderId="41" xfId="3684" applyNumberFormat="1" applyFont="1" applyFill="1" applyBorder="1" applyAlignment="1">
      <alignment horizontal="center" vertical="center"/>
    </xf>
    <xf numFmtId="0" fontId="204" fillId="0" borderId="42" xfId="0" applyFont="1" applyBorder="1" applyAlignment="1">
      <alignment vertical="center"/>
    </xf>
    <xf numFmtId="171" fontId="204" fillId="0" borderId="42" xfId="3684" applyNumberFormat="1" applyFont="1" applyFill="1" applyBorder="1" applyAlignment="1">
      <alignment horizontal="center" vertical="center"/>
    </xf>
    <xf numFmtId="0" fontId="162" fillId="90" borderId="41" xfId="0" applyFont="1" applyFill="1" applyBorder="1" applyAlignment="1">
      <alignment vertical="center"/>
    </xf>
    <xf numFmtId="171" fontId="162" fillId="90" borderId="41" xfId="3684" applyNumberFormat="1" applyFont="1" applyFill="1" applyBorder="1" applyAlignment="1">
      <alignment horizontal="center" vertical="center"/>
    </xf>
    <xf numFmtId="0" fontId="162" fillId="90" borderId="0" xfId="0" applyFont="1" applyFill="1" applyAlignment="1">
      <alignment horizontal="left" vertical="center" wrapText="1"/>
    </xf>
    <xf numFmtId="250" fontId="162" fillId="90" borderId="0" xfId="3685" applyNumberFormat="1" applyFont="1" applyFill="1" applyBorder="1" applyAlignment="1">
      <alignment horizontal="center" vertical="center" wrapText="1"/>
    </xf>
    <xf numFmtId="171" fontId="162" fillId="90" borderId="0" xfId="3684" applyNumberFormat="1" applyFont="1" applyFill="1" applyBorder="1" applyAlignment="1">
      <alignment horizontal="center" vertical="center" wrapText="1"/>
    </xf>
    <xf numFmtId="0" fontId="204" fillId="0" borderId="38" xfId="0" applyFont="1" applyBorder="1" applyAlignment="1">
      <alignment vertical="center"/>
    </xf>
    <xf numFmtId="250" fontId="204" fillId="0" borderId="38" xfId="3685" applyNumberFormat="1" applyFont="1" applyFill="1" applyBorder="1" applyAlignment="1">
      <alignment horizontal="center" vertical="center"/>
    </xf>
    <xf numFmtId="171" fontId="204" fillId="0" borderId="38" xfId="3684" applyNumberFormat="1" applyFont="1" applyFill="1" applyBorder="1" applyAlignment="1">
      <alignment horizontal="center" vertical="center"/>
    </xf>
    <xf numFmtId="0" fontId="204" fillId="0" borderId="39" xfId="0" applyFont="1" applyBorder="1" applyAlignment="1">
      <alignment vertical="center"/>
    </xf>
    <xf numFmtId="250" fontId="204" fillId="0" borderId="39" xfId="3685" applyNumberFormat="1" applyFont="1" applyFill="1" applyBorder="1" applyAlignment="1">
      <alignment horizontal="center" vertical="center"/>
    </xf>
    <xf numFmtId="171" fontId="204" fillId="0" borderId="39" xfId="3684" applyNumberFormat="1" applyFont="1" applyFill="1" applyBorder="1" applyAlignment="1">
      <alignment horizontal="center" vertical="center"/>
    </xf>
    <xf numFmtId="0" fontId="162" fillId="90" borderId="38" xfId="0" applyFont="1" applyFill="1" applyBorder="1" applyAlignment="1">
      <alignment vertical="center"/>
    </xf>
    <xf numFmtId="250" fontId="162" fillId="90" borderId="38" xfId="3685" applyNumberFormat="1" applyFont="1" applyFill="1" applyBorder="1" applyAlignment="1">
      <alignment horizontal="center" vertical="center"/>
    </xf>
    <xf numFmtId="171" fontId="162" fillId="90" borderId="38" xfId="3684" applyNumberFormat="1" applyFont="1" applyFill="1" applyBorder="1" applyAlignment="1">
      <alignment horizontal="center" vertical="center"/>
    </xf>
    <xf numFmtId="0" fontId="205" fillId="3" borderId="0" xfId="0" applyFont="1" applyFill="1"/>
    <xf numFmtId="0" fontId="205" fillId="3" borderId="0" xfId="0" applyFont="1" applyFill="1" applyAlignment="1">
      <alignment horizontal="center"/>
    </xf>
    <xf numFmtId="0" fontId="206" fillId="3" borderId="0" xfId="0" applyFont="1" applyFill="1" applyAlignment="1">
      <alignment horizontal="left"/>
    </xf>
    <xf numFmtId="0" fontId="206" fillId="3" borderId="0" xfId="0" applyFont="1" applyFill="1" applyAlignment="1">
      <alignment horizontal="center"/>
    </xf>
    <xf numFmtId="0" fontId="207" fillId="0" borderId="0" xfId="0" applyFont="1"/>
    <xf numFmtId="41" fontId="155" fillId="0" borderId="0" xfId="3685" applyFont="1" applyAlignment="1">
      <alignment wrapText="1"/>
    </xf>
    <xf numFmtId="41" fontId="155" fillId="0" borderId="0" xfId="3685" applyFont="1"/>
    <xf numFmtId="0" fontId="201" fillId="3" borderId="0" xfId="0" applyFont="1" applyFill="1"/>
    <xf numFmtId="0" fontId="208" fillId="0" borderId="0" xfId="0" applyFont="1"/>
    <xf numFmtId="0" fontId="209" fillId="3" borderId="0" xfId="0" applyFont="1" applyFill="1"/>
    <xf numFmtId="170" fontId="209" fillId="3" borderId="0" xfId="1" applyNumberFormat="1" applyFont="1" applyFill="1" applyBorder="1" applyAlignment="1">
      <alignment horizontal="center"/>
    </xf>
    <xf numFmtId="171" fontId="209" fillId="3" borderId="0" xfId="3684" applyNumberFormat="1" applyFont="1" applyFill="1" applyBorder="1" applyAlignment="1">
      <alignment horizontal="center"/>
    </xf>
    <xf numFmtId="41" fontId="146" fillId="3" borderId="0" xfId="0" applyNumberFormat="1" applyFont="1" applyFill="1" applyAlignment="1">
      <alignment horizontal="center"/>
    </xf>
    <xf numFmtId="0" fontId="146" fillId="3" borderId="0" xfId="0" applyFont="1" applyFill="1" applyAlignment="1">
      <alignment horizontal="center"/>
    </xf>
    <xf numFmtId="0" fontId="198" fillId="0" borderId="0" xfId="0" applyFont="1" applyAlignment="1">
      <alignment horizontal="left" vertical="center"/>
    </xf>
    <xf numFmtId="186" fontId="210" fillId="0" borderId="0" xfId="1" applyNumberFormat="1" applyFont="1" applyAlignment="1">
      <alignment horizontal="right"/>
    </xf>
    <xf numFmtId="171" fontId="198" fillId="0" borderId="0" xfId="3684" applyNumberFormat="1" applyFont="1" applyFill="1" applyBorder="1" applyAlignment="1">
      <alignment horizontal="center" vertical="center"/>
    </xf>
    <xf numFmtId="186" fontId="210" fillId="0" borderId="0" xfId="1" applyNumberFormat="1" applyFont="1" applyAlignment="1">
      <alignment horizontal="right" vertical="center"/>
    </xf>
    <xf numFmtId="171" fontId="198" fillId="0" borderId="0" xfId="3684" applyNumberFormat="1" applyFont="1" applyAlignment="1">
      <alignment horizontal="center" vertical="center"/>
    </xf>
    <xf numFmtId="41" fontId="198" fillId="0" borderId="0" xfId="3685" applyFont="1" applyAlignment="1">
      <alignment horizontal="right" vertical="center"/>
    </xf>
    <xf numFmtId="0" fontId="198" fillId="0" borderId="40" xfId="0" applyFont="1" applyBorder="1" applyAlignment="1">
      <alignment horizontal="left" vertical="center"/>
    </xf>
    <xf numFmtId="41" fontId="198" fillId="0" borderId="40" xfId="3685" applyFont="1" applyBorder="1" applyAlignment="1">
      <alignment horizontal="right" vertical="center"/>
    </xf>
    <xf numFmtId="171" fontId="198" fillId="0" borderId="40" xfId="3684" applyNumberFormat="1" applyFont="1" applyBorder="1" applyAlignment="1">
      <alignment horizontal="center" vertical="center"/>
    </xf>
    <xf numFmtId="41" fontId="198" fillId="0" borderId="0" xfId="3685" applyFont="1" applyFill="1" applyBorder="1" applyAlignment="1">
      <alignment horizontal="right" vertical="center"/>
    </xf>
    <xf numFmtId="41" fontId="198" fillId="0" borderId="0" xfId="3685" applyFont="1" applyFill="1" applyBorder="1" applyAlignment="1">
      <alignment vertical="center"/>
    </xf>
    <xf numFmtId="41" fontId="198" fillId="0" borderId="0" xfId="3685" applyFont="1" applyAlignment="1">
      <alignment vertical="center"/>
    </xf>
    <xf numFmtId="0" fontId="202" fillId="0" borderId="41" xfId="0" applyFont="1" applyBorder="1" applyAlignment="1">
      <alignment horizontal="left" vertical="center" wrapText="1"/>
    </xf>
    <xf numFmtId="41" fontId="202" fillId="0" borderId="41" xfId="3685" applyFont="1" applyBorder="1" applyAlignment="1">
      <alignment horizontal="center" vertical="center" wrapText="1"/>
    </xf>
    <xf numFmtId="171" fontId="202" fillId="0" borderId="41" xfId="3684" applyNumberFormat="1" applyFont="1" applyBorder="1" applyAlignment="1">
      <alignment horizontal="center" vertical="center" wrapText="1"/>
    </xf>
    <xf numFmtId="41" fontId="156" fillId="0" borderId="43" xfId="0" applyNumberFormat="1" applyFont="1" applyBorder="1" applyAlignment="1">
      <alignment horizontal="center" vertical="center"/>
    </xf>
    <xf numFmtId="0" fontId="202" fillId="0" borderId="43" xfId="0" applyFont="1" applyBorder="1" applyAlignment="1">
      <alignment vertical="center" wrapText="1"/>
    </xf>
    <xf numFmtId="0" fontId="162" fillId="90" borderId="38" xfId="0" applyFont="1" applyFill="1" applyBorder="1" applyAlignment="1">
      <alignment horizontal="left" vertical="center" wrapText="1"/>
    </xf>
    <xf numFmtId="41" fontId="162" fillId="90" borderId="38" xfId="3685" applyFont="1" applyFill="1" applyBorder="1" applyAlignment="1">
      <alignment horizontal="right" vertical="center" wrapText="1"/>
    </xf>
    <xf numFmtId="171" fontId="162" fillId="90" borderId="38" xfId="3684" applyNumberFormat="1" applyFont="1" applyFill="1" applyBorder="1" applyAlignment="1">
      <alignment horizontal="center" vertical="center" wrapText="1"/>
    </xf>
    <xf numFmtId="0" fontId="162" fillId="90" borderId="41" xfId="0" applyFont="1" applyFill="1" applyBorder="1" applyAlignment="1">
      <alignment horizontal="left" vertical="center" wrapText="1"/>
    </xf>
    <xf numFmtId="41" fontId="162" fillId="90" borderId="41" xfId="3685" applyFont="1" applyFill="1" applyBorder="1" applyAlignment="1">
      <alignment horizontal="center" vertical="center" wrapText="1"/>
    </xf>
    <xf numFmtId="171" fontId="162" fillId="90" borderId="41" xfId="3684" applyNumberFormat="1" applyFont="1" applyFill="1" applyBorder="1" applyAlignment="1">
      <alignment horizontal="center" vertical="center" wrapText="1"/>
    </xf>
    <xf numFmtId="9" fontId="162" fillId="90" borderId="38" xfId="3684" applyFont="1" applyFill="1" applyBorder="1" applyAlignment="1">
      <alignment horizontal="center" vertical="center" wrapText="1"/>
    </xf>
    <xf numFmtId="0" fontId="172" fillId="3" borderId="34" xfId="0" applyFont="1" applyFill="1" applyBorder="1"/>
    <xf numFmtId="0" fontId="211" fillId="90" borderId="43" xfId="0" applyFont="1" applyFill="1" applyBorder="1" applyAlignment="1">
      <alignment horizontal="left" vertical="center" wrapText="1"/>
    </xf>
    <xf numFmtId="0" fontId="211" fillId="90" borderId="38" xfId="0" applyFont="1" applyFill="1" applyBorder="1" applyAlignment="1">
      <alignment horizontal="left" vertical="center" wrapText="1"/>
    </xf>
    <xf numFmtId="251" fontId="202" fillId="0" borderId="0" xfId="3685" applyNumberFormat="1" applyFont="1" applyFill="1" applyBorder="1" applyAlignment="1">
      <alignment horizontal="right" vertical="center"/>
    </xf>
    <xf numFmtId="171" fontId="154" fillId="0" borderId="0" xfId="3684" applyNumberFormat="1" applyFont="1" applyFill="1" applyAlignment="1">
      <alignment horizontal="right" vertical="center" wrapText="1"/>
    </xf>
    <xf numFmtId="3" fontId="202" fillId="0" borderId="0" xfId="3685" applyNumberFormat="1" applyFont="1" applyFill="1" applyAlignment="1">
      <alignment horizontal="right" vertical="center" wrapText="1"/>
    </xf>
    <xf numFmtId="3" fontId="162" fillId="90" borderId="0" xfId="3685" applyNumberFormat="1" applyFont="1" applyFill="1" applyBorder="1" applyAlignment="1">
      <alignment horizontal="right" vertical="center" wrapText="1"/>
    </xf>
    <xf numFmtId="171" fontId="162" fillId="90" borderId="0" xfId="3684" applyNumberFormat="1" applyFont="1" applyFill="1" applyBorder="1" applyAlignment="1">
      <alignment horizontal="right" vertical="center" wrapText="1"/>
    </xf>
    <xf numFmtId="0" fontId="211" fillId="90" borderId="40" xfId="0" applyFont="1" applyFill="1" applyBorder="1" applyAlignment="1">
      <alignment horizontal="left" vertical="center" wrapText="1" indent="1"/>
    </xf>
    <xf numFmtId="0" fontId="211" fillId="90" borderId="42" xfId="0" applyFont="1" applyFill="1" applyBorder="1" applyAlignment="1">
      <alignment horizontal="left" vertical="center" wrapText="1" indent="1"/>
    </xf>
    <xf numFmtId="0" fontId="211" fillId="91" borderId="41" xfId="0" applyFont="1" applyFill="1" applyBorder="1" applyAlignment="1">
      <alignment horizontal="left" vertical="center" wrapText="1" indent="1"/>
    </xf>
    <xf numFmtId="41" fontId="162" fillId="91" borderId="41" xfId="3685" applyFont="1" applyFill="1" applyBorder="1" applyAlignment="1">
      <alignment horizontal="right" vertical="center" wrapText="1"/>
    </xf>
    <xf numFmtId="171" fontId="162" fillId="91" borderId="41" xfId="3684" applyNumberFormat="1" applyFont="1" applyFill="1" applyBorder="1" applyAlignment="1">
      <alignment horizontal="right" vertical="center" wrapText="1"/>
    </xf>
    <xf numFmtId="171" fontId="198" fillId="0" borderId="0" xfId="3684" applyNumberFormat="1" applyFont="1" applyBorder="1" applyAlignment="1">
      <alignment horizontal="right" vertical="center" wrapText="1"/>
    </xf>
    <xf numFmtId="171" fontId="198" fillId="0" borderId="0" xfId="3684" applyNumberFormat="1" applyFont="1" applyAlignment="1">
      <alignment horizontal="right" vertical="center" wrapText="1"/>
    </xf>
    <xf numFmtId="41" fontId="198" fillId="0" borderId="0" xfId="3685" applyFont="1" applyBorder="1" applyAlignment="1">
      <alignment horizontal="right" vertical="center" wrapText="1"/>
    </xf>
    <xf numFmtId="171" fontId="198" fillId="0" borderId="0" xfId="3684" applyNumberFormat="1" applyFont="1" applyBorder="1" applyAlignment="1">
      <alignment horizontal="right" vertical="center"/>
    </xf>
    <xf numFmtId="171" fontId="202" fillId="0" borderId="0" xfId="3684" applyNumberFormat="1" applyFont="1" applyAlignment="1">
      <alignment horizontal="right" vertical="center" wrapText="1"/>
    </xf>
    <xf numFmtId="41" fontId="198" fillId="0" borderId="0" xfId="3685" applyFont="1" applyBorder="1" applyAlignment="1">
      <alignment horizontal="right" vertical="center"/>
    </xf>
    <xf numFmtId="0" fontId="212" fillId="3" borderId="0" xfId="0" applyFont="1" applyFill="1" applyAlignment="1">
      <alignment vertical="center"/>
    </xf>
    <xf numFmtId="0" fontId="212" fillId="3" borderId="0" xfId="0" applyFont="1" applyFill="1"/>
    <xf numFmtId="0" fontId="180" fillId="0" borderId="0" xfId="0" applyFont="1"/>
    <xf numFmtId="0" fontId="213" fillId="0" borderId="0" xfId="0" applyFont="1" applyAlignment="1">
      <alignment horizontal="center" vertical="center" wrapText="1"/>
    </xf>
    <xf numFmtId="0" fontId="214" fillId="0" borderId="0" xfId="0" applyFont="1" applyAlignment="1">
      <alignment horizontal="center" vertical="center" wrapText="1"/>
    </xf>
    <xf numFmtId="17" fontId="214" fillId="3" borderId="41" xfId="0" quotePrefix="1" applyNumberFormat="1" applyFont="1" applyFill="1" applyBorder="1" applyAlignment="1">
      <alignment horizontal="center" vertical="center" wrapText="1"/>
    </xf>
    <xf numFmtId="17" fontId="214" fillId="3" borderId="41" xfId="0" applyNumberFormat="1" applyFont="1" applyFill="1" applyBorder="1" applyAlignment="1">
      <alignment horizontal="center" vertical="center" wrapText="1"/>
    </xf>
    <xf numFmtId="0" fontId="214" fillId="3" borderId="0" xfId="0" applyFont="1" applyFill="1" applyAlignment="1">
      <alignment horizontal="center" vertical="center" wrapText="1"/>
    </xf>
    <xf numFmtId="0" fontId="215" fillId="0" borderId="0" xfId="0" applyFont="1" applyAlignment="1">
      <alignment vertical="center" wrapText="1"/>
    </xf>
    <xf numFmtId="41" fontId="165" fillId="0" borderId="0" xfId="3685" applyFont="1" applyBorder="1" applyAlignment="1">
      <alignment horizontal="center" vertical="center" wrapText="1"/>
    </xf>
    <xf numFmtId="171" fontId="165" fillId="0" borderId="0" xfId="3684" applyNumberFormat="1" applyFont="1" applyBorder="1" applyAlignment="1">
      <alignment horizontal="right" vertical="center" wrapText="1"/>
    </xf>
    <xf numFmtId="171" fontId="165" fillId="0" borderId="0" xfId="3684" applyNumberFormat="1" applyFont="1" applyFill="1" applyBorder="1" applyAlignment="1">
      <alignment horizontal="right" vertical="center" wrapText="1"/>
    </xf>
    <xf numFmtId="171" fontId="165" fillId="0" borderId="0" xfId="3684" applyNumberFormat="1" applyFont="1" applyAlignment="1">
      <alignment horizontal="right" vertical="center" wrapText="1"/>
    </xf>
    <xf numFmtId="0" fontId="215" fillId="0" borderId="40" xfId="0" applyFont="1" applyBorder="1" applyAlignment="1">
      <alignment vertical="center" wrapText="1"/>
    </xf>
    <xf numFmtId="41" fontId="165" fillId="0" borderId="40" xfId="3685" applyFont="1" applyBorder="1" applyAlignment="1">
      <alignment horizontal="center" vertical="center" wrapText="1"/>
    </xf>
    <xf numFmtId="171" fontId="165" fillId="0" borderId="40" xfId="3684" applyNumberFormat="1" applyFont="1" applyBorder="1" applyAlignment="1">
      <alignment horizontal="right" vertical="center" wrapText="1"/>
    </xf>
    <xf numFmtId="0" fontId="187" fillId="90" borderId="41" xfId="0" applyFont="1" applyFill="1" applyBorder="1" applyAlignment="1">
      <alignment horizontal="left" vertical="center" wrapText="1"/>
    </xf>
    <xf numFmtId="3" fontId="187" fillId="90" borderId="40" xfId="3685" applyNumberFormat="1" applyFont="1" applyFill="1" applyBorder="1" applyAlignment="1">
      <alignment horizontal="right" vertical="center" wrapText="1"/>
    </xf>
    <xf numFmtId="171" fontId="187" fillId="90" borderId="40" xfId="3684" applyNumberFormat="1" applyFont="1" applyFill="1" applyBorder="1" applyAlignment="1">
      <alignment horizontal="right" vertical="center" wrapText="1"/>
    </xf>
    <xf numFmtId="171" fontId="216" fillId="0" borderId="0" xfId="3684" applyNumberFormat="1" applyFont="1" applyFill="1" applyBorder="1" applyAlignment="1">
      <alignment horizontal="right"/>
    </xf>
    <xf numFmtId="0" fontId="191" fillId="0" borderId="41" xfId="0" applyFont="1" applyBorder="1" applyAlignment="1">
      <alignment horizontal="center" vertical="center" wrapText="1"/>
    </xf>
    <xf numFmtId="17" fontId="180" fillId="0" borderId="0" xfId="0" quotePrefix="1" applyNumberFormat="1" applyFont="1" applyAlignment="1">
      <alignment horizontal="center" vertical="center" wrapText="1"/>
    </xf>
    <xf numFmtId="0" fontId="186" fillId="0" borderId="2" xfId="0" applyFont="1" applyBorder="1" applyAlignment="1">
      <alignment vertical="center" wrapText="1"/>
    </xf>
    <xf numFmtId="17" fontId="180" fillId="0" borderId="2" xfId="0" quotePrefix="1" applyNumberFormat="1" applyFont="1" applyBorder="1" applyAlignment="1">
      <alignment horizontal="center" vertical="center" wrapText="1"/>
    </xf>
    <xf numFmtId="41" fontId="218" fillId="0" borderId="0" xfId="3685" applyFont="1" applyFill="1" applyBorder="1" applyAlignment="1">
      <alignment horizontal="right"/>
    </xf>
    <xf numFmtId="0" fontId="149" fillId="3" borderId="0" xfId="0" applyFont="1" applyFill="1" applyAlignment="1">
      <alignment horizontal="center" vertical="center" wrapText="1"/>
    </xf>
    <xf numFmtId="0" fontId="150" fillId="3" borderId="0" xfId="0" applyFont="1" applyFill="1" applyAlignment="1">
      <alignment horizontal="left"/>
    </xf>
    <xf numFmtId="0" fontId="197" fillId="3" borderId="2" xfId="0" applyFont="1" applyFill="1" applyBorder="1" applyAlignment="1">
      <alignment horizontal="center"/>
    </xf>
    <xf numFmtId="0" fontId="158" fillId="88" borderId="0" xfId="0" applyFont="1" applyFill="1" applyAlignment="1">
      <alignment horizontal="center" vertical="center" wrapText="1"/>
    </xf>
    <xf numFmtId="0" fontId="199" fillId="3" borderId="0" xfId="0" applyFont="1" applyFill="1" applyAlignment="1">
      <alignment horizontal="left" vertical="center" wrapText="1"/>
    </xf>
    <xf numFmtId="17" fontId="163" fillId="0" borderId="37" xfId="0" quotePrefix="1" applyNumberFormat="1" applyFont="1" applyBorder="1" applyAlignment="1">
      <alignment horizontal="center" vertical="center" wrapText="1"/>
    </xf>
    <xf numFmtId="0" fontId="163" fillId="0" borderId="0" xfId="0" applyFont="1" applyAlignment="1">
      <alignment horizontal="center" vertical="center" wrapText="1"/>
    </xf>
    <xf numFmtId="0" fontId="159" fillId="0" borderId="0" xfId="0" applyFont="1" applyAlignment="1">
      <alignment horizontal="left" vertical="center" wrapText="1"/>
    </xf>
    <xf numFmtId="0" fontId="163" fillId="88" borderId="0" xfId="0" applyFont="1" applyFill="1" applyAlignment="1">
      <alignment horizontal="center" vertical="center" wrapText="1"/>
    </xf>
    <xf numFmtId="17" fontId="163" fillId="0" borderId="0" xfId="0" quotePrefix="1" applyNumberFormat="1" applyFont="1" applyAlignment="1">
      <alignment horizontal="center" vertical="center" wrapText="1"/>
    </xf>
    <xf numFmtId="0" fontId="163" fillId="88" borderId="37" xfId="0" applyFont="1" applyFill="1" applyBorder="1" applyAlignment="1">
      <alignment horizontal="center" vertical="center" wrapText="1"/>
    </xf>
    <xf numFmtId="0" fontId="202" fillId="0" borderId="40" xfId="0" applyFont="1" applyBorder="1" applyAlignment="1">
      <alignment horizontal="center" vertical="center" wrapText="1"/>
    </xf>
    <xf numFmtId="0" fontId="202" fillId="0" borderId="41" xfId="0" applyFont="1" applyBorder="1" applyAlignment="1">
      <alignment horizontal="center" vertical="center" wrapText="1"/>
    </xf>
    <xf numFmtId="171" fontId="162" fillId="90" borderId="0" xfId="3684" applyNumberFormat="1" applyFont="1" applyFill="1" applyBorder="1" applyAlignment="1">
      <alignment horizontal="center" vertical="center" wrapText="1"/>
    </xf>
    <xf numFmtId="0" fontId="202" fillId="0" borderId="0" xfId="0" applyFont="1" applyAlignment="1">
      <alignment vertical="center" wrapText="1"/>
    </xf>
    <xf numFmtId="0" fontId="202" fillId="0" borderId="40" xfId="0" applyFont="1" applyBorder="1" applyAlignment="1">
      <alignment vertical="center" wrapText="1"/>
    </xf>
    <xf numFmtId="0" fontId="198" fillId="0" borderId="0" xfId="0" applyFont="1" applyAlignment="1">
      <alignment horizontal="center" wrapText="1"/>
    </xf>
    <xf numFmtId="0" fontId="202" fillId="0" borderId="0" xfId="0" applyFont="1" applyAlignment="1">
      <alignment horizontal="center" vertical="center" wrapText="1"/>
    </xf>
    <xf numFmtId="0" fontId="202" fillId="0" borderId="0" xfId="0" applyFont="1" applyAlignment="1">
      <alignment horizontal="left" vertical="center" wrapText="1"/>
    </xf>
    <xf numFmtId="0" fontId="202" fillId="0" borderId="40" xfId="0" applyFont="1" applyBorder="1" applyAlignment="1">
      <alignment horizontal="left" vertical="center" wrapText="1"/>
    </xf>
    <xf numFmtId="17" fontId="156" fillId="0" borderId="44" xfId="0" quotePrefix="1" applyNumberFormat="1" applyFont="1" applyBorder="1" applyAlignment="1">
      <alignment horizontal="center"/>
    </xf>
    <xf numFmtId="17" fontId="156" fillId="0" borderId="44" xfId="0" applyNumberFormat="1" applyFont="1" applyBorder="1" applyAlignment="1">
      <alignment horizontal="center"/>
    </xf>
    <xf numFmtId="0" fontId="156" fillId="0" borderId="44" xfId="0" applyFont="1" applyBorder="1" applyAlignment="1">
      <alignment horizontal="center"/>
    </xf>
    <xf numFmtId="0" fontId="214" fillId="2" borderId="0" xfId="0" applyFont="1" applyFill="1" applyAlignment="1">
      <alignment horizontal="center" vertical="center" wrapText="1"/>
    </xf>
    <xf numFmtId="0" fontId="214" fillId="2" borderId="40" xfId="0" applyFont="1" applyFill="1" applyBorder="1" applyAlignment="1">
      <alignment horizontal="center" vertical="center" wrapText="1"/>
    </xf>
    <xf numFmtId="0" fontId="171" fillId="0" borderId="0" xfId="0" applyFont="1" applyAlignment="1">
      <alignment horizontal="center" vertical="center" wrapText="1"/>
    </xf>
    <xf numFmtId="0" fontId="171" fillId="0" borderId="40" xfId="0" applyFont="1" applyBorder="1" applyAlignment="1">
      <alignment horizontal="center" vertical="center" wrapText="1"/>
    </xf>
    <xf numFmtId="0" fontId="191" fillId="2" borderId="40" xfId="0" applyFont="1" applyFill="1" applyBorder="1" applyAlignment="1">
      <alignment horizontal="center" vertical="center" wrapText="1"/>
    </xf>
    <xf numFmtId="0" fontId="191" fillId="3" borderId="0" xfId="0" applyFont="1" applyFill="1" applyAlignment="1">
      <alignment horizontal="center" vertical="center" wrapText="1"/>
    </xf>
    <xf numFmtId="0" fontId="191" fillId="3" borderId="40" xfId="0" applyFont="1" applyFill="1" applyBorder="1" applyAlignment="1">
      <alignment horizontal="center" vertical="center" wrapText="1"/>
    </xf>
    <xf numFmtId="0" fontId="191" fillId="3" borderId="41" xfId="0" applyFont="1" applyFill="1" applyBorder="1" applyAlignment="1">
      <alignment horizontal="center" vertical="center" wrapText="1"/>
    </xf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080FF"/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6350</xdr:colOff>
      <xdr:row>2</xdr:row>
      <xdr:rowOff>883230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5"/>
  <sheetViews>
    <sheetView showGridLines="0" tabSelected="1" zoomScale="78" workbookViewId="0">
      <selection activeCell="M6" sqref="M6"/>
    </sheetView>
  </sheetViews>
  <sheetFormatPr baseColWidth="10" defaultColWidth="11.453125" defaultRowHeight="16.5"/>
  <cols>
    <col min="1" max="16384" width="11.453125" style="46"/>
  </cols>
  <sheetData>
    <row r="3" spans="3:6" ht="71.5">
      <c r="C3" s="127" t="s">
        <v>173</v>
      </c>
      <c r="D3" s="128"/>
      <c r="E3" s="128"/>
      <c r="F3" s="128"/>
    </row>
    <row r="4" spans="3:6" ht="71.5">
      <c r="C4" s="127" t="s">
        <v>182</v>
      </c>
      <c r="D4" s="128"/>
      <c r="E4" s="128"/>
      <c r="F4" s="128"/>
    </row>
    <row r="5" spans="3:6">
      <c r="C5" s="129" t="s">
        <v>0</v>
      </c>
    </row>
    <row r="6" spans="3:6">
      <c r="C6" s="129" t="s">
        <v>164</v>
      </c>
    </row>
    <row r="7" spans="3:6">
      <c r="C7" s="129" t="s">
        <v>165</v>
      </c>
    </row>
    <row r="8" spans="3:6">
      <c r="C8" s="129" t="s">
        <v>166</v>
      </c>
    </row>
    <row r="9" spans="3:6">
      <c r="C9" s="129" t="s">
        <v>167</v>
      </c>
    </row>
    <row r="10" spans="3:6">
      <c r="C10" s="130" t="s">
        <v>168</v>
      </c>
    </row>
    <row r="11" spans="3:6">
      <c r="C11" s="130" t="s">
        <v>169</v>
      </c>
    </row>
    <row r="12" spans="3:6">
      <c r="C12" s="129" t="s">
        <v>170</v>
      </c>
    </row>
    <row r="13" spans="3:6">
      <c r="C13" s="129" t="s">
        <v>171</v>
      </c>
    </row>
    <row r="14" spans="3:6">
      <c r="C14" s="129" t="s">
        <v>172</v>
      </c>
    </row>
    <row r="15" spans="3:6">
      <c r="C15" s="129" t="s">
        <v>47</v>
      </c>
    </row>
  </sheetData>
  <hyperlinks>
    <hyperlink ref="C6" location="'EERR Resumen'!A1" display="Estado de Resultados Resumen" xr:uid="{227F7924-B918-414B-9445-28BBDE18D7EF}"/>
    <hyperlink ref="C7" location="'EERR Q'!A1" display="Estado de Resultados Trimestre" xr:uid="{8D3140DE-F2B3-4124-895E-35D6BD802031}"/>
    <hyperlink ref="C8" location="'EERR Acumulado'!A1" display="Estado de Resultados YTD" xr:uid="{C3558ADE-3195-4865-B16F-5B1869E09AAB}"/>
    <hyperlink ref="C9" location="'EEFF x UN'!A1" display="Estados Financieros por Unidad de Negocio" xr:uid="{797D73F7-AD85-4FE3-9FFE-9DD2C5147ADD}"/>
    <hyperlink ref="C12" location="'Balance Resum'!A1" display="Balance Resumen" xr:uid="{1693F093-1C0D-467B-98C6-CE53EA361DC7}"/>
    <hyperlink ref="C13" location="'Balance x Pais'!A1" display="Balance por País" xr:uid="{C6938E5D-9D91-42D6-BC57-ABD33D2E2EF9}"/>
    <hyperlink ref="C15" location="Ratios!A1" display="Ratios" xr:uid="{3F703397-4B78-4928-BA5B-A2FEF165D422}"/>
    <hyperlink ref="C14" location="Flujo!A1" display="Flujo" xr:uid="{289A872A-DBA9-45A5-B8F7-7E09EC89558C}"/>
    <hyperlink ref="C10" location="'EEFF x País Q'!A1" display="Estados Financieros por País Trimestre" xr:uid="{F4AB5FBB-15B1-4D30-8CA1-7411C83E1497}"/>
    <hyperlink ref="C11" location="'EEFF x País Q'!A1" display="Estados Financieros por País Trimestre" xr:uid="{73FBDBC1-DF77-4757-9FE9-BFC5653730CE}"/>
    <hyperlink ref="C5" location="EBITDA!A1" display="EBITDA" xr:uid="{B709B9C5-6F74-4E3A-9E52-D57B125DBB5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7"/>
  <sheetViews>
    <sheetView showGridLines="0" topLeftCell="A21" zoomScaleNormal="100" workbookViewId="0">
      <selection activeCell="G3" sqref="G3"/>
    </sheetView>
  </sheetViews>
  <sheetFormatPr baseColWidth="10" defaultColWidth="11.453125" defaultRowHeight="16.5"/>
  <cols>
    <col min="1" max="1" width="3.81640625" style="44" customWidth="1"/>
    <col min="2" max="2" width="45.81640625" style="44" customWidth="1"/>
    <col min="3" max="3" width="11" style="44" bestFit="1" customWidth="1"/>
    <col min="4" max="4" width="13.26953125" style="44" bestFit="1" customWidth="1"/>
    <col min="5" max="5" width="10.54296875" style="44" bestFit="1" customWidth="1"/>
    <col min="6" max="7" width="12.81640625" style="44" bestFit="1" customWidth="1"/>
    <col min="8" max="8" width="11.54296875" style="44" bestFit="1" customWidth="1"/>
    <col min="9" max="9" width="12.1796875" style="44" bestFit="1" customWidth="1"/>
    <col min="10" max="10" width="5.26953125" style="46" customWidth="1"/>
    <col min="11" max="11" width="6.26953125" style="44" customWidth="1"/>
    <col min="12" max="16384" width="11.453125" style="44"/>
  </cols>
  <sheetData>
    <row r="1" spans="2:13" ht="10" customHeight="1">
      <c r="B1" s="45"/>
    </row>
    <row r="2" spans="2:13" ht="27.5">
      <c r="B2" s="47" t="s">
        <v>63</v>
      </c>
    </row>
    <row r="3" spans="2:13" s="49" customFormat="1" ht="12.75" customHeight="1">
      <c r="B3" s="44"/>
      <c r="C3" s="323"/>
      <c r="D3" s="323"/>
      <c r="E3" s="323"/>
      <c r="F3" s="44"/>
      <c r="G3" s="48"/>
      <c r="H3" s="48"/>
      <c r="I3" s="48"/>
      <c r="J3" s="46"/>
    </row>
    <row r="4" spans="2:13" ht="17.149999999999999" customHeight="1">
      <c r="B4" s="50" t="s">
        <v>54</v>
      </c>
      <c r="C4" s="51" t="s">
        <v>182</v>
      </c>
      <c r="D4" s="51" t="s">
        <v>186</v>
      </c>
      <c r="E4" s="51" t="s">
        <v>181</v>
      </c>
      <c r="F4" s="51" t="s">
        <v>183</v>
      </c>
      <c r="G4" s="51" t="s">
        <v>184</v>
      </c>
      <c r="H4" s="51" t="s">
        <v>181</v>
      </c>
      <c r="I4" s="52"/>
      <c r="K4" s="325" t="s">
        <v>70</v>
      </c>
      <c r="L4" s="325"/>
      <c r="M4" s="325"/>
    </row>
    <row r="5" spans="2:13" s="53" customFormat="1" ht="17.149999999999999" customHeight="1">
      <c r="B5" s="54" t="s">
        <v>55</v>
      </c>
      <c r="C5" s="55">
        <v>177849.61199999999</v>
      </c>
      <c r="D5" s="55">
        <v>170245.769</v>
      </c>
      <c r="E5" s="56">
        <v>4.4663917609605974E-2</v>
      </c>
      <c r="F5" s="55">
        <v>177849.61199999999</v>
      </c>
      <c r="G5" s="55">
        <v>170245.769</v>
      </c>
      <c r="H5" s="56">
        <v>4.4663917609605974E-2</v>
      </c>
      <c r="I5" s="46"/>
      <c r="J5" s="46"/>
      <c r="K5" s="145" t="s">
        <v>71</v>
      </c>
      <c r="L5" s="298" t="s">
        <v>34</v>
      </c>
      <c r="M5" s="44"/>
    </row>
    <row r="6" spans="2:13" s="53" customFormat="1" ht="17.149999999999999" customHeight="1">
      <c r="B6" s="57" t="s">
        <v>56</v>
      </c>
      <c r="C6" s="148">
        <v>93446.782000000007</v>
      </c>
      <c r="D6" s="148">
        <v>81665.031000000003</v>
      </c>
      <c r="E6" s="59">
        <v>0.14426922828205391</v>
      </c>
      <c r="F6" s="148">
        <v>93446.782000000007</v>
      </c>
      <c r="G6" s="148">
        <v>81665.031000000003</v>
      </c>
      <c r="H6" s="59">
        <v>0.14426922828205391</v>
      </c>
      <c r="J6" s="46"/>
      <c r="K6" s="146" t="s">
        <v>72</v>
      </c>
      <c r="L6" s="299" t="s">
        <v>38</v>
      </c>
      <c r="M6" s="44"/>
    </row>
    <row r="7" spans="2:13" s="53" customFormat="1" ht="17.149999999999999" customHeight="1">
      <c r="B7" s="57" t="s">
        <v>57</v>
      </c>
      <c r="C7" s="148">
        <v>17727.473999999998</v>
      </c>
      <c r="D7" s="148">
        <v>11511.779</v>
      </c>
      <c r="E7" s="59">
        <v>0.53994217574885672</v>
      </c>
      <c r="F7" s="148">
        <v>17727.473999999998</v>
      </c>
      <c r="G7" s="148">
        <v>11511.779</v>
      </c>
      <c r="H7" s="59">
        <v>0.53994217574885672</v>
      </c>
      <c r="J7" s="46"/>
      <c r="K7" s="146" t="s">
        <v>73</v>
      </c>
      <c r="L7" s="299" t="s">
        <v>36</v>
      </c>
      <c r="M7" s="44"/>
    </row>
    <row r="8" spans="2:13" s="53" customFormat="1" ht="17.149999999999999" customHeight="1">
      <c r="B8" s="57" t="s">
        <v>58</v>
      </c>
      <c r="C8" s="148">
        <v>-29350.582999999999</v>
      </c>
      <c r="D8" s="148">
        <v>65194.419000000002</v>
      </c>
      <c r="E8" s="59" t="s">
        <v>49</v>
      </c>
      <c r="F8" s="148">
        <v>-29350.582999999999</v>
      </c>
      <c r="G8" s="148">
        <v>65194.419000000002</v>
      </c>
      <c r="H8" s="59" t="s">
        <v>49</v>
      </c>
      <c r="J8" s="46"/>
      <c r="K8" s="146" t="s">
        <v>74</v>
      </c>
      <c r="L8" s="299" t="s">
        <v>37</v>
      </c>
      <c r="M8" s="44"/>
    </row>
    <row r="9" spans="2:13" s="53" customFormat="1" ht="17.149999999999999" customHeight="1">
      <c r="B9" s="57" t="s">
        <v>59</v>
      </c>
      <c r="C9" s="148">
        <v>25587.653999999999</v>
      </c>
      <c r="D9" s="148">
        <v>-8200.7829999999994</v>
      </c>
      <c r="E9" s="59" t="s">
        <v>49</v>
      </c>
      <c r="F9" s="148">
        <v>25587.653999999999</v>
      </c>
      <c r="G9" s="148">
        <v>-8200.7829999999994</v>
      </c>
      <c r="H9" s="59" t="s">
        <v>49</v>
      </c>
      <c r="J9" s="46"/>
      <c r="K9" s="146" t="s">
        <v>75</v>
      </c>
      <c r="L9" s="299" t="s">
        <v>39</v>
      </c>
      <c r="M9" s="44"/>
    </row>
    <row r="10" spans="2:13" s="53" customFormat="1" ht="17.149999999999999" customHeight="1">
      <c r="B10" s="57" t="s">
        <v>60</v>
      </c>
      <c r="C10" s="148">
        <v>120386.961</v>
      </c>
      <c r="D10" s="148">
        <v>104996.69500000001</v>
      </c>
      <c r="E10" s="59">
        <v>0.14657857563992827</v>
      </c>
      <c r="F10" s="148">
        <v>120386.961</v>
      </c>
      <c r="G10" s="148">
        <v>104996.69500000001</v>
      </c>
      <c r="H10" s="59">
        <v>0.14657857563992827</v>
      </c>
      <c r="J10" s="46"/>
    </row>
    <row r="11" spans="2:13" s="53" customFormat="1" ht="17.149999999999999" customHeight="1">
      <c r="B11" s="60" t="s">
        <v>61</v>
      </c>
      <c r="C11" s="148">
        <v>-13207.63</v>
      </c>
      <c r="D11" s="148">
        <v>-16164.805</v>
      </c>
      <c r="E11" s="59">
        <v>-0.18293910752403142</v>
      </c>
      <c r="F11" s="148">
        <v>-13207.63</v>
      </c>
      <c r="G11" s="148">
        <v>-16164.805</v>
      </c>
      <c r="H11" s="59">
        <v>-0.18293910752403142</v>
      </c>
      <c r="J11" s="46"/>
    </row>
    <row r="12" spans="2:13" s="53" customFormat="1" ht="17.149999999999999" customHeight="1">
      <c r="B12" s="61" t="s">
        <v>62</v>
      </c>
      <c r="C12" s="62">
        <v>392440.26999999996</v>
      </c>
      <c r="D12" s="62">
        <v>409248.10499999998</v>
      </c>
      <c r="E12" s="63">
        <v>-4.1070037453197261E-2</v>
      </c>
      <c r="F12" s="62">
        <v>392440.26999999996</v>
      </c>
      <c r="G12" s="62">
        <v>409248.10499999998</v>
      </c>
      <c r="H12" s="63">
        <v>-4.1070037453197261E-2</v>
      </c>
      <c r="J12" s="46"/>
    </row>
    <row r="13" spans="2:13" ht="12.75" customHeight="1">
      <c r="B13" s="324"/>
      <c r="C13" s="324"/>
      <c r="D13" s="324"/>
      <c r="E13" s="324"/>
      <c r="F13" s="324"/>
      <c r="G13" s="324"/>
      <c r="H13" s="324"/>
      <c r="I13" s="324"/>
    </row>
    <row r="14" spans="2:13" s="64" customFormat="1" ht="17.149999999999999" customHeight="1">
      <c r="B14" s="51" t="str">
        <f>+C4</f>
        <v>1Q25</v>
      </c>
      <c r="C14" s="51" t="s">
        <v>71</v>
      </c>
      <c r="D14" s="51" t="s">
        <v>72</v>
      </c>
      <c r="E14" s="51" t="s">
        <v>73</v>
      </c>
      <c r="F14" s="51" t="s">
        <v>74</v>
      </c>
      <c r="G14" s="51" t="s">
        <v>75</v>
      </c>
      <c r="H14" s="51" t="s">
        <v>76</v>
      </c>
      <c r="I14" s="51" t="s">
        <v>44</v>
      </c>
      <c r="J14" s="46"/>
    </row>
    <row r="15" spans="2:13" ht="17.149999999999999" customHeight="1">
      <c r="B15" s="65" t="s">
        <v>64</v>
      </c>
      <c r="C15" s="148">
        <v>199267.91500000001</v>
      </c>
      <c r="D15" s="148">
        <v>85197.991999999998</v>
      </c>
      <c r="E15" s="148">
        <v>38595.398000000001</v>
      </c>
      <c r="F15" s="148">
        <v>6564.7340000000004</v>
      </c>
      <c r="G15" s="148">
        <v>4595.6229999999996</v>
      </c>
      <c r="H15" s="148">
        <v>-156372.04999999999</v>
      </c>
      <c r="I15" s="66">
        <v>177849.61200000002</v>
      </c>
    </row>
    <row r="16" spans="2:13" ht="17.149999999999999" customHeight="1">
      <c r="B16" s="65" t="s">
        <v>65</v>
      </c>
      <c r="C16" s="148">
        <v>0</v>
      </c>
      <c r="D16" s="148">
        <v>0</v>
      </c>
      <c r="E16" s="148">
        <v>0</v>
      </c>
      <c r="F16" s="148">
        <v>0</v>
      </c>
      <c r="G16" s="148">
        <v>0</v>
      </c>
      <c r="H16" s="148">
        <v>93446.782000000007</v>
      </c>
      <c r="I16" s="66">
        <v>93446.782000000007</v>
      </c>
    </row>
    <row r="17" spans="2:9" ht="17.149999999999999" customHeight="1">
      <c r="B17" s="67" t="s">
        <v>66</v>
      </c>
      <c r="C17" s="148">
        <v>0</v>
      </c>
      <c r="D17" s="148">
        <v>0</v>
      </c>
      <c r="E17" s="148">
        <v>0</v>
      </c>
      <c r="F17" s="148">
        <v>0</v>
      </c>
      <c r="G17" s="148">
        <v>0</v>
      </c>
      <c r="H17" s="148">
        <v>25587.653999999999</v>
      </c>
      <c r="I17" s="66">
        <v>25587.653999999999</v>
      </c>
    </row>
    <row r="18" spans="2:9" ht="17.149999999999999" customHeight="1">
      <c r="B18" s="68" t="s">
        <v>2</v>
      </c>
      <c r="C18" s="69">
        <v>199267.91500000001</v>
      </c>
      <c r="D18" s="69">
        <v>85197.991999999998</v>
      </c>
      <c r="E18" s="69">
        <v>38595.398000000001</v>
      </c>
      <c r="F18" s="69">
        <v>6564.7340000000004</v>
      </c>
      <c r="G18" s="152">
        <v>4595.6229999999996</v>
      </c>
      <c r="H18" s="155">
        <v>-37337.613999999987</v>
      </c>
      <c r="I18" s="152">
        <v>296884.04800000001</v>
      </c>
    </row>
    <row r="19" spans="2:9" ht="17.149999999999999" customHeight="1">
      <c r="B19" s="70" t="s">
        <v>67</v>
      </c>
      <c r="C19" s="71">
        <v>82695.964999999997</v>
      </c>
      <c r="D19" s="71">
        <v>4171.674</v>
      </c>
      <c r="E19" s="71">
        <v>6752.56</v>
      </c>
      <c r="F19" s="71">
        <v>11108.71</v>
      </c>
      <c r="G19" s="154">
        <v>494.89400000000001</v>
      </c>
      <c r="H19" s="153">
        <v>15163.157999999999</v>
      </c>
      <c r="I19" s="152">
        <v>120386.96099999998</v>
      </c>
    </row>
    <row r="20" spans="2:9" ht="17.149999999999999" customHeight="1">
      <c r="B20" s="68" t="s">
        <v>0</v>
      </c>
      <c r="C20" s="69">
        <v>281963.88</v>
      </c>
      <c r="D20" s="69">
        <v>89369.665999999997</v>
      </c>
      <c r="E20" s="69">
        <v>45347.957999999999</v>
      </c>
      <c r="F20" s="69">
        <v>17673.444</v>
      </c>
      <c r="G20" s="152">
        <v>5090.5169999999998</v>
      </c>
      <c r="H20" s="155">
        <v>-22174.455999999987</v>
      </c>
      <c r="I20" s="152">
        <v>417271.00899999996</v>
      </c>
    </row>
    <row r="21" spans="2:9" ht="17.149999999999999" customHeight="1">
      <c r="B21" s="65" t="s">
        <v>68</v>
      </c>
      <c r="C21" s="148">
        <v>0</v>
      </c>
      <c r="D21" s="148">
        <v>0</v>
      </c>
      <c r="E21" s="148">
        <v>0</v>
      </c>
      <c r="F21" s="148">
        <v>0</v>
      </c>
      <c r="G21" s="148">
        <v>0</v>
      </c>
      <c r="H21" s="148">
        <v>-29350.582999999999</v>
      </c>
      <c r="I21" s="149">
        <v>-29350.582999999999</v>
      </c>
    </row>
    <row r="22" spans="2:9" ht="17.149999999999999" customHeight="1">
      <c r="B22" s="65" t="s">
        <v>61</v>
      </c>
      <c r="C22" s="148">
        <v>0</v>
      </c>
      <c r="D22" s="148">
        <v>-13358.05</v>
      </c>
      <c r="E22" s="148">
        <v>0</v>
      </c>
      <c r="F22" s="148">
        <v>0</v>
      </c>
      <c r="G22" s="148">
        <v>0</v>
      </c>
      <c r="H22" s="148">
        <v>150.41999999999999</v>
      </c>
      <c r="I22" s="149">
        <v>-13207.63</v>
      </c>
    </row>
    <row r="23" spans="2:9" ht="17.149999999999999" customHeight="1">
      <c r="B23" s="67" t="s">
        <v>69</v>
      </c>
      <c r="C23" s="148">
        <v>0</v>
      </c>
      <c r="D23" s="148">
        <v>0</v>
      </c>
      <c r="E23" s="148">
        <v>0</v>
      </c>
      <c r="F23" s="148">
        <v>0</v>
      </c>
      <c r="G23" s="148">
        <v>0</v>
      </c>
      <c r="H23" s="148">
        <v>17727.473999999998</v>
      </c>
      <c r="I23" s="149">
        <v>17727.473999999998</v>
      </c>
    </row>
    <row r="24" spans="2:9" ht="17.149999999999999" customHeight="1">
      <c r="B24" s="61" t="s">
        <v>62</v>
      </c>
      <c r="C24" s="150">
        <v>281963.88</v>
      </c>
      <c r="D24" s="150">
        <v>76011.615999999995</v>
      </c>
      <c r="E24" s="150">
        <v>45347.957999999999</v>
      </c>
      <c r="F24" s="150">
        <v>17673.444</v>
      </c>
      <c r="G24" s="150">
        <v>5090.5169999999998</v>
      </c>
      <c r="H24" s="150">
        <v>-33647.14499999999</v>
      </c>
      <c r="I24" s="151">
        <v>392440.26999999996</v>
      </c>
    </row>
    <row r="25" spans="2:9" ht="12.75" customHeight="1">
      <c r="B25" s="57"/>
      <c r="C25" s="57"/>
      <c r="D25" s="57"/>
      <c r="E25" s="57"/>
      <c r="F25" s="57"/>
      <c r="G25" s="57"/>
      <c r="H25" s="57"/>
      <c r="I25" s="72"/>
    </row>
    <row r="26" spans="2:9" ht="17.149999999999999" customHeight="1">
      <c r="B26" s="51" t="str">
        <f>D4</f>
        <v>1Q24</v>
      </c>
      <c r="C26" s="51" t="s">
        <v>71</v>
      </c>
      <c r="D26" s="51" t="s">
        <v>72</v>
      </c>
      <c r="E26" s="51" t="s">
        <v>73</v>
      </c>
      <c r="F26" s="51" t="s">
        <v>74</v>
      </c>
      <c r="G26" s="51" t="s">
        <v>75</v>
      </c>
      <c r="H26" s="51" t="s">
        <v>76</v>
      </c>
      <c r="I26" s="51" t="s">
        <v>44</v>
      </c>
    </row>
    <row r="27" spans="2:9" ht="17.149999999999999" customHeight="1">
      <c r="B27" s="65" t="s">
        <v>64</v>
      </c>
      <c r="C27" s="148">
        <v>263424.864</v>
      </c>
      <c r="D27" s="148">
        <v>74978.89</v>
      </c>
      <c r="E27" s="148">
        <v>57899.669000000002</v>
      </c>
      <c r="F27" s="148">
        <v>1656.0229999999999</v>
      </c>
      <c r="G27" s="148">
        <v>14673.539000000001</v>
      </c>
      <c r="H27" s="148">
        <v>-242387.21599999999</v>
      </c>
      <c r="I27" s="66">
        <v>170245.769</v>
      </c>
    </row>
    <row r="28" spans="2:9" ht="17.149999999999999" customHeight="1">
      <c r="B28" s="65" t="s">
        <v>65</v>
      </c>
      <c r="C28" s="148">
        <v>0</v>
      </c>
      <c r="D28" s="148">
        <v>0</v>
      </c>
      <c r="E28" s="148">
        <v>0</v>
      </c>
      <c r="F28" s="148">
        <v>0</v>
      </c>
      <c r="G28" s="148">
        <v>0</v>
      </c>
      <c r="H28" s="148">
        <v>81665.031000000003</v>
      </c>
      <c r="I28" s="66">
        <v>81665.031000000003</v>
      </c>
    </row>
    <row r="29" spans="2:9" ht="17.149999999999999" customHeight="1">
      <c r="B29" s="67" t="s">
        <v>66</v>
      </c>
      <c r="C29" s="148">
        <v>0</v>
      </c>
      <c r="D29" s="148">
        <v>0</v>
      </c>
      <c r="E29" s="148">
        <v>0</v>
      </c>
      <c r="F29" s="148">
        <v>0</v>
      </c>
      <c r="G29" s="148">
        <v>0</v>
      </c>
      <c r="H29" s="148">
        <v>-8200.7829999999994</v>
      </c>
      <c r="I29" s="66">
        <v>-8200.7829999999994</v>
      </c>
    </row>
    <row r="30" spans="2:9" ht="17.149999999999999" customHeight="1">
      <c r="B30" s="68" t="s">
        <v>2</v>
      </c>
      <c r="C30" s="69">
        <v>263424.864</v>
      </c>
      <c r="D30" s="69">
        <v>74978.89</v>
      </c>
      <c r="E30" s="69">
        <v>57899.669000000002</v>
      </c>
      <c r="F30" s="69">
        <v>1656.0229999999999</v>
      </c>
      <c r="G30" s="152">
        <v>14673.539000000001</v>
      </c>
      <c r="H30" s="155">
        <v>-168922.96799999999</v>
      </c>
      <c r="I30" s="152">
        <v>243710.01699999999</v>
      </c>
    </row>
    <row r="31" spans="2:9" ht="17.149999999999999" customHeight="1">
      <c r="B31" s="70" t="s">
        <v>67</v>
      </c>
      <c r="C31" s="71">
        <v>79166.502999999997</v>
      </c>
      <c r="D31" s="71">
        <v>3497.46</v>
      </c>
      <c r="E31" s="71">
        <v>6149.4179999999997</v>
      </c>
      <c r="F31" s="71">
        <v>9605.4920000000002</v>
      </c>
      <c r="G31" s="154">
        <v>85.692999999999998</v>
      </c>
      <c r="H31" s="153">
        <v>6492.1289999999999</v>
      </c>
      <c r="I31" s="152">
        <v>104996.69500000001</v>
      </c>
    </row>
    <row r="32" spans="2:9" ht="17.149999999999999" customHeight="1">
      <c r="B32" s="68" t="s">
        <v>0</v>
      </c>
      <c r="C32" s="69">
        <v>342591.36699999997</v>
      </c>
      <c r="D32" s="69">
        <v>78476.350000000006</v>
      </c>
      <c r="E32" s="69">
        <v>64049.087</v>
      </c>
      <c r="F32" s="69">
        <v>11261.514999999999</v>
      </c>
      <c r="G32" s="152">
        <v>14759.232</v>
      </c>
      <c r="H32" s="155">
        <v>-162430.83900000001</v>
      </c>
      <c r="I32" s="152">
        <v>348706.712</v>
      </c>
    </row>
    <row r="33" spans="2:9" ht="17.149999999999999" customHeight="1">
      <c r="B33" s="65" t="s">
        <v>68</v>
      </c>
      <c r="C33" s="148">
        <v>0</v>
      </c>
      <c r="D33" s="148">
        <v>0</v>
      </c>
      <c r="E33" s="148">
        <v>0</v>
      </c>
      <c r="F33" s="148">
        <v>0</v>
      </c>
      <c r="G33" s="148">
        <v>0</v>
      </c>
      <c r="H33" s="148">
        <v>65194.419000000002</v>
      </c>
      <c r="I33" s="149">
        <v>65194.419000000002</v>
      </c>
    </row>
    <row r="34" spans="2:9" ht="17.149999999999999" customHeight="1">
      <c r="B34" s="65" t="s">
        <v>61</v>
      </c>
      <c r="C34" s="148">
        <v>0</v>
      </c>
      <c r="D34" s="148">
        <v>-16337.367</v>
      </c>
      <c r="E34" s="148">
        <v>0</v>
      </c>
      <c r="F34" s="148">
        <v>0</v>
      </c>
      <c r="G34" s="148">
        <v>0</v>
      </c>
      <c r="H34" s="148">
        <v>172.56200000000001</v>
      </c>
      <c r="I34" s="149">
        <v>-16164.805</v>
      </c>
    </row>
    <row r="35" spans="2:9" ht="17.149999999999999" customHeight="1">
      <c r="B35" s="67" t="s">
        <v>69</v>
      </c>
      <c r="C35" s="148">
        <v>0</v>
      </c>
      <c r="D35" s="148">
        <v>0</v>
      </c>
      <c r="E35" s="148">
        <v>0</v>
      </c>
      <c r="F35" s="148">
        <v>0</v>
      </c>
      <c r="G35" s="148">
        <v>0</v>
      </c>
      <c r="H35" s="148">
        <v>11511.779</v>
      </c>
      <c r="I35" s="149">
        <v>11511.779</v>
      </c>
    </row>
    <row r="36" spans="2:9" ht="17.149999999999999" customHeight="1">
      <c r="B36" s="61" t="s">
        <v>62</v>
      </c>
      <c r="C36" s="150">
        <v>342591.36699999997</v>
      </c>
      <c r="D36" s="150">
        <v>62138.983000000007</v>
      </c>
      <c r="E36" s="150">
        <v>64049.087</v>
      </c>
      <c r="F36" s="150">
        <v>11261.514999999999</v>
      </c>
      <c r="G36" s="150">
        <v>14759.232</v>
      </c>
      <c r="H36" s="150">
        <v>-85552.079000000012</v>
      </c>
      <c r="I36" s="151">
        <v>409248.10499999998</v>
      </c>
    </row>
    <row r="37" spans="2:9" ht="12.75" customHeight="1">
      <c r="B37" s="73"/>
      <c r="C37" s="74"/>
      <c r="D37" s="74"/>
      <c r="E37" s="74"/>
      <c r="F37" s="74"/>
      <c r="G37" s="74"/>
      <c r="H37" s="74"/>
      <c r="I37" s="74"/>
    </row>
  </sheetData>
  <mergeCells count="3">
    <mergeCell ref="C3:E3"/>
    <mergeCell ref="B13:I13"/>
    <mergeCell ref="K4:M4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showGridLines="0" zoomScale="85" zoomScaleNormal="85" workbookViewId="0">
      <selection activeCell="C27" sqref="C27:I41"/>
    </sheetView>
  </sheetViews>
  <sheetFormatPr baseColWidth="10" defaultColWidth="10.81640625" defaultRowHeight="16.5"/>
  <cols>
    <col min="1" max="1" width="10.26953125" style="46" customWidth="1"/>
    <col min="2" max="2" width="49.1796875" style="46" customWidth="1"/>
    <col min="3" max="4" width="13.453125" style="46" customWidth="1"/>
    <col min="5" max="5" width="12" style="46" customWidth="1"/>
    <col min="6" max="6" width="0.81640625" style="46" customWidth="1"/>
    <col min="7" max="8" width="13.453125" style="46" customWidth="1"/>
    <col min="9" max="9" width="12" style="46" customWidth="1"/>
    <col min="10" max="10" width="5" style="46" customWidth="1"/>
    <col min="11" max="16384" width="10.81640625" style="46"/>
  </cols>
  <sheetData>
    <row r="1" spans="1:10" ht="8.15" customHeight="1"/>
    <row r="2" spans="1:10" s="75" customFormat="1" ht="20.149999999999999" customHeight="1">
      <c r="B2" s="76" t="s">
        <v>77</v>
      </c>
      <c r="E2" s="77"/>
      <c r="F2" s="78"/>
      <c r="G2" s="79"/>
    </row>
    <row r="3" spans="1:10" ht="12.65" customHeight="1"/>
    <row r="4" spans="1:10" ht="34.5" customHeight="1">
      <c r="B4" s="80" t="s">
        <v>78</v>
      </c>
      <c r="C4" s="326" t="s">
        <v>93</v>
      </c>
      <c r="D4" s="326"/>
      <c r="E4" s="326"/>
      <c r="F4" s="81"/>
      <c r="G4" s="326" t="s">
        <v>3</v>
      </c>
      <c r="H4" s="326"/>
      <c r="I4" s="326"/>
    </row>
    <row r="5" spans="1:10" ht="17.149999999999999" customHeight="1">
      <c r="B5" s="82" t="s">
        <v>54</v>
      </c>
      <c r="C5" s="156" t="s">
        <v>182</v>
      </c>
      <c r="D5" s="156" t="s">
        <v>186</v>
      </c>
      <c r="E5" s="156" t="s">
        <v>45</v>
      </c>
      <c r="F5" s="83"/>
      <c r="G5" s="156" t="str">
        <f>+C5</f>
        <v>1Q25</v>
      </c>
      <c r="H5" s="156" t="str">
        <f>+D5</f>
        <v>1Q24</v>
      </c>
      <c r="I5" s="156" t="s">
        <v>46</v>
      </c>
    </row>
    <row r="6" spans="1:10" s="85" customFormat="1" ht="17.149999999999999" customHeight="1">
      <c r="A6" s="46"/>
      <c r="B6" s="84" t="s">
        <v>79</v>
      </c>
      <c r="C6" s="58">
        <v>358821.39106418192</v>
      </c>
      <c r="D6" s="58">
        <v>345020.25125659339</v>
      </c>
      <c r="E6" s="59">
        <v>4.0000955762230284E-2</v>
      </c>
      <c r="F6" s="58"/>
      <c r="G6" s="58">
        <v>368542.64279367443</v>
      </c>
      <c r="H6" s="58">
        <v>338681.87069859618</v>
      </c>
      <c r="I6" s="59">
        <v>8.8167612968136355E-2</v>
      </c>
      <c r="J6" s="46"/>
    </row>
    <row r="7" spans="1:10" s="85" customFormat="1" ht="17.149999999999999" customHeight="1">
      <c r="A7" s="46"/>
      <c r="B7" s="84" t="s">
        <v>80</v>
      </c>
      <c r="C7" s="58">
        <v>3501660.0565506313</v>
      </c>
      <c r="D7" s="58">
        <v>3437041.4422405637</v>
      </c>
      <c r="E7" s="59">
        <v>1.8800650325572876E-2</v>
      </c>
      <c r="F7" s="58"/>
      <c r="G7" s="58">
        <v>3596527.6417296566</v>
      </c>
      <c r="H7" s="58">
        <v>3373899.4191993526</v>
      </c>
      <c r="I7" s="59">
        <v>6.5985435506294765E-2</v>
      </c>
      <c r="J7" s="46"/>
    </row>
    <row r="8" spans="1:10" s="85" customFormat="1" ht="17.149999999999999" customHeight="1">
      <c r="A8" s="46"/>
      <c r="B8" s="84" t="s">
        <v>174</v>
      </c>
      <c r="C8" s="58">
        <v>171101.69938518663</v>
      </c>
      <c r="D8" s="58">
        <v>156008.28950284273</v>
      </c>
      <c r="E8" s="59">
        <v>9.6747486498586888E-2</v>
      </c>
      <c r="F8" s="58"/>
      <c r="G8" s="58">
        <v>175737.2164766686</v>
      </c>
      <c r="H8" s="58">
        <v>153142.25510205096</v>
      </c>
      <c r="I8" s="59">
        <v>0.14754230541767077</v>
      </c>
      <c r="J8" s="46"/>
    </row>
    <row r="9" spans="1:10" ht="17.149999999999999" customHeight="1">
      <c r="B9" s="157" t="s">
        <v>82</v>
      </c>
      <c r="C9" s="158">
        <v>4031583.1469999999</v>
      </c>
      <c r="D9" s="158">
        <v>3938069.983</v>
      </c>
      <c r="E9" s="160">
        <v>2.3745937579494836E-2</v>
      </c>
      <c r="F9" s="159"/>
      <c r="G9" s="158">
        <v>4140807.5009999997</v>
      </c>
      <c r="H9" s="158">
        <v>3865723.5449999999</v>
      </c>
      <c r="I9" s="160">
        <v>7.115975904583216E-2</v>
      </c>
    </row>
    <row r="10" spans="1:10" ht="17.149999999999999" customHeight="1">
      <c r="B10" s="65" t="s">
        <v>83</v>
      </c>
      <c r="C10" s="58">
        <v>1195525.4750000001</v>
      </c>
      <c r="D10" s="58">
        <v>1152554.551</v>
      </c>
      <c r="E10" s="59">
        <v>3.7283201877704508E-2</v>
      </c>
      <c r="F10" s="58"/>
      <c r="G10" s="58">
        <v>1238576.7949999999</v>
      </c>
      <c r="H10" s="58">
        <v>1212524.8929999997</v>
      </c>
      <c r="I10" s="59">
        <v>2.1485663634948748E-2</v>
      </c>
    </row>
    <row r="11" spans="1:10" ht="17.149999999999999" customHeight="1">
      <c r="B11" s="162" t="s">
        <v>84</v>
      </c>
      <c r="C11" s="163">
        <v>0.29653995252203097</v>
      </c>
      <c r="D11" s="163">
        <v>0.29266990073192917</v>
      </c>
      <c r="E11" s="152" t="s">
        <v>187</v>
      </c>
      <c r="F11" s="58"/>
      <c r="G11" s="163">
        <v>0.29911479698123739</v>
      </c>
      <c r="H11" s="163">
        <v>0.313660529234767</v>
      </c>
      <c r="I11" s="152" t="s">
        <v>188</v>
      </c>
    </row>
    <row r="12" spans="1:10" ht="17.149999999999999" customHeight="1">
      <c r="B12" s="65" t="s">
        <v>85</v>
      </c>
      <c r="C12" s="148">
        <v>-973654.92200000002</v>
      </c>
      <c r="D12" s="148">
        <v>-916680.75600000005</v>
      </c>
      <c r="E12" s="59">
        <v>6.2152680338366295E-2</v>
      </c>
      <c r="F12" s="58"/>
      <c r="G12" s="148">
        <v>-988027.96500000008</v>
      </c>
      <c r="H12" s="148">
        <v>-888599.59400000004</v>
      </c>
      <c r="I12" s="59">
        <v>0.11189333381577038</v>
      </c>
    </row>
    <row r="13" spans="1:10" ht="17.149999999999999" customHeight="1">
      <c r="B13" s="161" t="s">
        <v>89</v>
      </c>
      <c r="C13" s="158">
        <v>262298.44000000006</v>
      </c>
      <c r="D13" s="158">
        <v>246356.97599999991</v>
      </c>
      <c r="E13" s="160">
        <v>6.4708798828575276E-2</v>
      </c>
      <c r="F13" s="58"/>
      <c r="G13" s="158">
        <v>290734.67999999988</v>
      </c>
      <c r="H13" s="158">
        <v>323533.49899999966</v>
      </c>
      <c r="I13" s="160">
        <v>-0.10137688709631831</v>
      </c>
    </row>
    <row r="14" spans="1:10" ht="17.149999999999999" customHeight="1">
      <c r="B14" s="164" t="s">
        <v>88</v>
      </c>
      <c r="C14" s="148">
        <v>-83944.158999999985</v>
      </c>
      <c r="D14" s="148">
        <v>-135317.965</v>
      </c>
      <c r="E14" s="59">
        <v>-0.37965251694407331</v>
      </c>
      <c r="F14" s="58"/>
      <c r="G14" s="148">
        <v>-87297.41399999999</v>
      </c>
      <c r="H14" s="148">
        <v>-161488.51300000001</v>
      </c>
      <c r="I14" s="59">
        <v>-0.45942028706400939</v>
      </c>
    </row>
    <row r="15" spans="1:10" ht="17.149999999999999" customHeight="1">
      <c r="B15" s="65" t="s">
        <v>90</v>
      </c>
      <c r="C15" s="148">
        <v>-51912.44</v>
      </c>
      <c r="D15" s="148">
        <v>-111640.174</v>
      </c>
      <c r="E15" s="59">
        <v>-0.53500215791494554</v>
      </c>
      <c r="F15" s="58"/>
      <c r="G15" s="148">
        <v>-25587.654000000002</v>
      </c>
      <c r="H15" s="148">
        <v>8200.7830000000013</v>
      </c>
      <c r="I15" s="59" t="s">
        <v>49</v>
      </c>
    </row>
    <row r="16" spans="1:10" ht="17.149999999999999" customHeight="1">
      <c r="B16" s="165" t="s">
        <v>64</v>
      </c>
      <c r="C16" s="166">
        <v>126441.84100000007</v>
      </c>
      <c r="D16" s="166">
        <v>-601.16300000008778</v>
      </c>
      <c r="E16" s="160" t="s">
        <v>49</v>
      </c>
      <c r="F16" s="58"/>
      <c r="G16" s="166">
        <v>177849.61199999988</v>
      </c>
      <c r="H16" s="166">
        <v>170245.76899999965</v>
      </c>
      <c r="I16" s="160">
        <v>4.4663917609607307E-2</v>
      </c>
    </row>
    <row r="17" spans="1:10" ht="17.149999999999999" customHeight="1">
      <c r="B17" s="65" t="s">
        <v>91</v>
      </c>
      <c r="C17" s="148">
        <v>117724.64941000007</v>
      </c>
      <c r="D17" s="148">
        <v>-12741.150360000087</v>
      </c>
      <c r="E17" s="59" t="s">
        <v>49</v>
      </c>
      <c r="F17" s="58"/>
      <c r="G17" s="148" t="s">
        <v>49</v>
      </c>
      <c r="H17" s="148" t="s">
        <v>49</v>
      </c>
      <c r="I17" s="58" t="s">
        <v>49</v>
      </c>
    </row>
    <row r="18" spans="1:10" ht="17.149999999999999" customHeight="1">
      <c r="B18" s="65" t="s">
        <v>92</v>
      </c>
      <c r="C18" s="148">
        <v>100057.69041000001</v>
      </c>
      <c r="D18" s="148">
        <v>-34760.468359999999</v>
      </c>
      <c r="E18" s="59" t="s">
        <v>49</v>
      </c>
      <c r="F18" s="58"/>
      <c r="G18" s="148" t="s">
        <v>49</v>
      </c>
      <c r="H18" s="148" t="s">
        <v>49</v>
      </c>
      <c r="I18" s="58" t="s">
        <v>49</v>
      </c>
    </row>
    <row r="19" spans="1:10" ht="17.149999999999999" customHeight="1">
      <c r="B19" s="167" t="s">
        <v>62</v>
      </c>
      <c r="C19" s="158">
        <v>376116.53600000002</v>
      </c>
      <c r="D19" s="158">
        <v>340656.51500000001</v>
      </c>
      <c r="E19" s="160">
        <v>0.10409318312905302</v>
      </c>
      <c r="F19" s="58"/>
      <c r="G19" s="158">
        <v>392440.27</v>
      </c>
      <c r="H19" s="158">
        <v>409248.10500000004</v>
      </c>
      <c r="I19" s="160">
        <v>-4.1070037453197261E-2</v>
      </c>
    </row>
    <row r="20" spans="1:10" ht="17.149999999999999" customHeight="1">
      <c r="B20" s="167" t="s">
        <v>86</v>
      </c>
      <c r="C20" s="160">
        <v>9.329251618681797E-2</v>
      </c>
      <c r="D20" s="160">
        <v>8.6503418291335121E-2</v>
      </c>
      <c r="E20" s="158" t="s">
        <v>189</v>
      </c>
      <c r="F20" s="58"/>
      <c r="G20" s="160">
        <v>9.4773850246655078E-2</v>
      </c>
      <c r="H20" s="160">
        <v>0.10586584897653359</v>
      </c>
      <c r="I20" s="158" t="s">
        <v>190</v>
      </c>
    </row>
    <row r="21" spans="1:10" ht="13" customHeight="1">
      <c r="C21" s="131"/>
      <c r="D21" s="131"/>
      <c r="E21" s="132"/>
      <c r="F21" s="132"/>
      <c r="G21" s="131"/>
      <c r="H21" s="131"/>
      <c r="I21" s="132"/>
    </row>
    <row r="22" spans="1:10" s="86" customFormat="1" ht="14.5" customHeight="1">
      <c r="A22" s="46"/>
      <c r="B22" s="85" t="s">
        <v>94</v>
      </c>
      <c r="C22" s="46"/>
      <c r="D22" s="46"/>
      <c r="E22" s="46"/>
      <c r="F22" s="46"/>
      <c r="G22" s="46"/>
      <c r="H22" s="46"/>
      <c r="I22" s="46"/>
      <c r="J22" s="46"/>
    </row>
    <row r="23" spans="1:10">
      <c r="B23" s="85" t="s">
        <v>95</v>
      </c>
    </row>
    <row r="25" spans="1:10" ht="24">
      <c r="B25" s="80" t="s">
        <v>96</v>
      </c>
      <c r="C25" s="326" t="s">
        <v>93</v>
      </c>
      <c r="D25" s="326"/>
      <c r="E25" s="326"/>
      <c r="F25"/>
      <c r="G25" s="326" t="s">
        <v>3</v>
      </c>
      <c r="H25" s="326"/>
      <c r="I25" s="326"/>
    </row>
    <row r="26" spans="1:10">
      <c r="B26" s="82" t="s">
        <v>54</v>
      </c>
      <c r="C26" s="156" t="s">
        <v>183</v>
      </c>
      <c r="D26" s="156" t="s">
        <v>184</v>
      </c>
      <c r="E26" s="156" t="s">
        <v>45</v>
      </c>
      <c r="F26" s="83"/>
      <c r="G26" s="156" t="str">
        <f>+C26</f>
        <v>3M25</v>
      </c>
      <c r="H26" s="156" t="str">
        <f>+D26</f>
        <v>3M24</v>
      </c>
      <c r="I26" s="156" t="s">
        <v>46</v>
      </c>
    </row>
    <row r="27" spans="1:10">
      <c r="B27" s="84" t="s">
        <v>79</v>
      </c>
      <c r="C27" s="58">
        <v>358821.39106418192</v>
      </c>
      <c r="D27" s="58">
        <v>345020.25125659339</v>
      </c>
      <c r="E27" s="59">
        <v>4.0000955762230284E-2</v>
      </c>
      <c r="F27" s="58"/>
      <c r="G27" s="58">
        <v>368542.64279367443</v>
      </c>
      <c r="H27" s="58">
        <v>338681.87069859618</v>
      </c>
      <c r="I27" s="59">
        <v>8.8167612968136355E-2</v>
      </c>
    </row>
    <row r="28" spans="1:10">
      <c r="B28" s="84" t="s">
        <v>80</v>
      </c>
      <c r="C28" s="58">
        <v>3501660.0565506313</v>
      </c>
      <c r="D28" s="58">
        <v>3437041.4422405637</v>
      </c>
      <c r="E28" s="59">
        <v>1.8800650325572876E-2</v>
      </c>
      <c r="F28" s="58"/>
      <c r="G28" s="58">
        <v>3596527.6417296566</v>
      </c>
      <c r="H28" s="58">
        <v>3373899.4191993526</v>
      </c>
      <c r="I28" s="59">
        <v>6.5985435506294765E-2</v>
      </c>
    </row>
    <row r="29" spans="1:10">
      <c r="B29" s="84" t="s">
        <v>81</v>
      </c>
      <c r="C29" s="58">
        <v>171101.69938518663</v>
      </c>
      <c r="D29" s="58">
        <v>156008.28950284273</v>
      </c>
      <c r="E29" s="59">
        <v>9.6747486498586888E-2</v>
      </c>
      <c r="F29" s="58"/>
      <c r="G29" s="58">
        <v>175737.2164766686</v>
      </c>
      <c r="H29" s="58">
        <v>153142.25510205096</v>
      </c>
      <c r="I29" s="59">
        <v>0.14754230541767077</v>
      </c>
    </row>
    <row r="30" spans="1:10">
      <c r="B30" s="157" t="s">
        <v>82</v>
      </c>
      <c r="C30" s="158">
        <v>4031583.1469999999</v>
      </c>
      <c r="D30" s="158">
        <v>3938069.983</v>
      </c>
      <c r="E30" s="160">
        <v>2.3745937579494836E-2</v>
      </c>
      <c r="F30" s="159"/>
      <c r="G30" s="158">
        <v>4140807.5009999997</v>
      </c>
      <c r="H30" s="158">
        <v>3865723.5449999999</v>
      </c>
      <c r="I30" s="160">
        <v>7.115975904583216E-2</v>
      </c>
    </row>
    <row r="31" spans="1:10">
      <c r="B31" s="65" t="s">
        <v>83</v>
      </c>
      <c r="C31" s="58">
        <v>1195525.4750000001</v>
      </c>
      <c r="D31" s="58">
        <v>1152554.551</v>
      </c>
      <c r="E31" s="59">
        <v>3.7283201877704508E-2</v>
      </c>
      <c r="F31" s="58"/>
      <c r="G31" s="58">
        <v>1238576.7949999999</v>
      </c>
      <c r="H31" s="58">
        <v>1212524.8929999997</v>
      </c>
      <c r="I31" s="59">
        <v>2.1485663634948748E-2</v>
      </c>
    </row>
    <row r="32" spans="1:10">
      <c r="B32" s="162" t="s">
        <v>84</v>
      </c>
      <c r="C32" s="163">
        <v>0.29653995252203097</v>
      </c>
      <c r="D32" s="163">
        <v>0.29266990073192917</v>
      </c>
      <c r="E32" s="152" t="s">
        <v>187</v>
      </c>
      <c r="F32" s="58"/>
      <c r="G32" s="163">
        <v>0.29911479698123739</v>
      </c>
      <c r="H32" s="163">
        <v>0.313660529234767</v>
      </c>
      <c r="I32" s="152" t="s">
        <v>188</v>
      </c>
    </row>
    <row r="33" spans="2:9">
      <c r="B33" s="65" t="s">
        <v>85</v>
      </c>
      <c r="C33" s="148">
        <v>-973654.92200000002</v>
      </c>
      <c r="D33" s="148">
        <v>-916680.75600000005</v>
      </c>
      <c r="E33" s="59">
        <v>6.2152680338366295E-2</v>
      </c>
      <c r="F33" s="58"/>
      <c r="G33" s="148">
        <v>-988027.96500000008</v>
      </c>
      <c r="H33" s="148">
        <v>-888599.59400000004</v>
      </c>
      <c r="I33" s="59">
        <v>0.11189333381577038</v>
      </c>
    </row>
    <row r="34" spans="2:9">
      <c r="B34" s="161" t="s">
        <v>89</v>
      </c>
      <c r="C34" s="158">
        <v>262298.44000000006</v>
      </c>
      <c r="D34" s="158">
        <v>246356.97599999991</v>
      </c>
      <c r="E34" s="160">
        <v>6.4708798828575276E-2</v>
      </c>
      <c r="F34" s="58"/>
      <c r="G34" s="158">
        <v>290734.67999999988</v>
      </c>
      <c r="H34" s="158">
        <v>323533.49899999966</v>
      </c>
      <c r="I34" s="160">
        <v>-0.10137688709631831</v>
      </c>
    </row>
    <row r="35" spans="2:9">
      <c r="B35" s="164" t="s">
        <v>88</v>
      </c>
      <c r="C35" s="148">
        <v>-83944.158999999985</v>
      </c>
      <c r="D35" s="148">
        <v>-135317.965</v>
      </c>
      <c r="E35" s="59">
        <v>-0.37965251694407331</v>
      </c>
      <c r="F35" s="58"/>
      <c r="G35" s="148">
        <v>-87297.41399999999</v>
      </c>
      <c r="H35" s="148">
        <v>-161488.51300000001</v>
      </c>
      <c r="I35" s="59">
        <v>-0.45942028706400939</v>
      </c>
    </row>
    <row r="36" spans="2:9">
      <c r="B36" s="65" t="s">
        <v>90</v>
      </c>
      <c r="C36" s="148">
        <v>-51912.44</v>
      </c>
      <c r="D36" s="148">
        <v>-111640.174</v>
      </c>
      <c r="E36" s="59">
        <v>-0.53500215791494554</v>
      </c>
      <c r="F36" s="58"/>
      <c r="G36" s="148">
        <v>-25587.654000000002</v>
      </c>
      <c r="H36" s="148">
        <v>8200.7830000000013</v>
      </c>
      <c r="I36" s="59" t="s">
        <v>49</v>
      </c>
    </row>
    <row r="37" spans="2:9">
      <c r="B37" s="165" t="s">
        <v>64</v>
      </c>
      <c r="C37" s="166">
        <v>126441.84100000007</v>
      </c>
      <c r="D37" s="166">
        <v>-601.16300000008778</v>
      </c>
      <c r="E37" s="160" t="s">
        <v>49</v>
      </c>
      <c r="F37" s="58"/>
      <c r="G37" s="166">
        <v>177849.61199999988</v>
      </c>
      <c r="H37" s="166">
        <v>170245.76899999965</v>
      </c>
      <c r="I37" s="160">
        <v>4.4663917609607307E-2</v>
      </c>
    </row>
    <row r="38" spans="2:9">
      <c r="B38" s="65" t="s">
        <v>91</v>
      </c>
      <c r="C38" s="148">
        <v>117724.64941000007</v>
      </c>
      <c r="D38" s="148">
        <v>-12741.150360000087</v>
      </c>
      <c r="E38" s="59" t="s">
        <v>49</v>
      </c>
      <c r="F38" s="58"/>
      <c r="G38" s="148" t="s">
        <v>49</v>
      </c>
      <c r="H38" s="148" t="s">
        <v>49</v>
      </c>
      <c r="I38" s="58" t="s">
        <v>49</v>
      </c>
    </row>
    <row r="39" spans="2:9">
      <c r="B39" s="65" t="s">
        <v>92</v>
      </c>
      <c r="C39" s="148">
        <v>100057.69041000001</v>
      </c>
      <c r="D39" s="148">
        <v>-34760.468359999999</v>
      </c>
      <c r="E39" s="59" t="s">
        <v>49</v>
      </c>
      <c r="F39" s="58"/>
      <c r="G39" s="148" t="s">
        <v>49</v>
      </c>
      <c r="H39" s="148" t="s">
        <v>49</v>
      </c>
      <c r="I39" s="58" t="s">
        <v>49</v>
      </c>
    </row>
    <row r="40" spans="2:9">
      <c r="B40" s="167" t="s">
        <v>62</v>
      </c>
      <c r="C40" s="158">
        <v>376116.53600000002</v>
      </c>
      <c r="D40" s="158">
        <v>340656.51500000001</v>
      </c>
      <c r="E40" s="160">
        <v>0.10409318312905302</v>
      </c>
      <c r="F40" s="58"/>
      <c r="G40" s="158">
        <v>392440.27</v>
      </c>
      <c r="H40" s="158">
        <v>409248.10500000004</v>
      </c>
      <c r="I40" s="160">
        <v>-4.1070037453197261E-2</v>
      </c>
    </row>
    <row r="41" spans="2:9">
      <c r="B41" s="167" t="s">
        <v>86</v>
      </c>
      <c r="C41" s="160">
        <v>9.329251618681797E-2</v>
      </c>
      <c r="D41" s="160">
        <v>8.6503418291335121E-2</v>
      </c>
      <c r="E41" s="158" t="s">
        <v>189</v>
      </c>
      <c r="F41" s="58"/>
      <c r="G41" s="160">
        <v>9.4773850246655078E-2</v>
      </c>
      <c r="H41" s="160">
        <v>0.10586584897653359</v>
      </c>
      <c r="I41" s="158" t="s">
        <v>190</v>
      </c>
    </row>
  </sheetData>
  <mergeCells count="4">
    <mergeCell ref="C4:E4"/>
    <mergeCell ref="G4:I4"/>
    <mergeCell ref="C25:E25"/>
    <mergeCell ref="G25:I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48"/>
  <sheetViews>
    <sheetView showGridLines="0" topLeftCell="A20" zoomScale="85" zoomScaleNormal="85" workbookViewId="0">
      <selection activeCell="C7" sqref="C7:N26"/>
    </sheetView>
  </sheetViews>
  <sheetFormatPr baseColWidth="10" defaultColWidth="11.453125" defaultRowHeight="16.5"/>
  <cols>
    <col min="1" max="1" width="4.54296875" style="187" customWidth="1"/>
    <col min="2" max="2" width="56.54296875" style="216" customWidth="1"/>
    <col min="3" max="4" width="13.54296875" style="187" bestFit="1" customWidth="1"/>
    <col min="5" max="5" width="10.54296875" style="187" customWidth="1"/>
    <col min="6" max="6" width="0.81640625" style="187" customWidth="1"/>
    <col min="7" max="7" width="12.7265625" style="187" customWidth="1"/>
    <col min="8" max="8" width="13.81640625" style="187" customWidth="1"/>
    <col min="9" max="9" width="12.7265625" style="187" customWidth="1"/>
    <col min="10" max="10" width="14" style="187" customWidth="1"/>
    <col min="11" max="11" width="0.81640625" style="187" customWidth="1"/>
    <col min="12" max="13" width="13.54296875" style="187" bestFit="1" customWidth="1"/>
    <col min="14" max="14" width="12.54296875" style="187" bestFit="1" customWidth="1"/>
    <col min="15" max="16384" width="11.453125" style="187"/>
  </cols>
  <sheetData>
    <row r="2" spans="1:15">
      <c r="A2" s="184"/>
      <c r="B2" s="185" t="s">
        <v>185</v>
      </c>
      <c r="C2" s="186"/>
      <c r="D2" s="186"/>
      <c r="E2" s="186"/>
      <c r="F2" s="186"/>
      <c r="G2" s="186"/>
    </row>
    <row r="3" spans="1:15" s="190" customFormat="1">
      <c r="A3" s="188"/>
      <c r="B3" s="327"/>
      <c r="C3" s="327"/>
      <c r="D3" s="327"/>
      <c r="E3" s="327"/>
      <c r="F3" s="327"/>
      <c r="G3" s="327"/>
      <c r="H3" s="189"/>
      <c r="I3" s="189"/>
      <c r="J3" s="189"/>
      <c r="K3" s="189"/>
      <c r="L3" s="189"/>
      <c r="M3" s="189"/>
    </row>
    <row r="4" spans="1:15" ht="11.25" customHeight="1">
      <c r="A4" s="191"/>
      <c r="B4" s="192"/>
      <c r="C4" s="192"/>
      <c r="D4" s="192"/>
      <c r="E4" s="192"/>
      <c r="F4" s="192"/>
      <c r="G4" s="192"/>
      <c r="H4" s="193"/>
      <c r="I4" s="192"/>
      <c r="J4" s="193"/>
      <c r="K4" s="193"/>
      <c r="L4" s="193"/>
      <c r="M4" s="193"/>
    </row>
    <row r="5" spans="1:15" ht="24.75" customHeight="1">
      <c r="A5" s="168"/>
      <c r="B5" s="187"/>
      <c r="C5" s="333" t="s">
        <v>93</v>
      </c>
      <c r="D5" s="333"/>
      <c r="E5" s="333"/>
      <c r="F5" s="169"/>
      <c r="G5" s="328" t="s">
        <v>191</v>
      </c>
      <c r="H5" s="328"/>
      <c r="I5" s="328" t="s">
        <v>192</v>
      </c>
      <c r="J5" s="328"/>
      <c r="K5" s="169"/>
      <c r="L5" s="329" t="s">
        <v>43</v>
      </c>
      <c r="M5" s="329"/>
      <c r="N5" s="329"/>
    </row>
    <row r="6" spans="1:15" ht="32.25" customHeight="1">
      <c r="A6" s="168"/>
      <c r="B6" s="194" t="s">
        <v>97</v>
      </c>
      <c r="C6" s="156" t="s">
        <v>182</v>
      </c>
      <c r="D6" s="156" t="s">
        <v>186</v>
      </c>
      <c r="E6" s="156" t="s">
        <v>4</v>
      </c>
      <c r="F6" s="83"/>
      <c r="G6" s="156" t="s">
        <v>111</v>
      </c>
      <c r="H6" s="156" t="s">
        <v>112</v>
      </c>
      <c r="I6" s="156" t="s">
        <v>111</v>
      </c>
      <c r="J6" s="156" t="s">
        <v>112</v>
      </c>
      <c r="K6" s="83"/>
      <c r="L6" s="156" t="s">
        <v>182</v>
      </c>
      <c r="M6" s="156" t="s">
        <v>186</v>
      </c>
      <c r="N6" s="156" t="s">
        <v>4</v>
      </c>
    </row>
    <row r="7" spans="1:15" s="196" customFormat="1" ht="17.149999999999999" customHeight="1">
      <c r="A7" s="195"/>
      <c r="B7" s="171" t="s">
        <v>82</v>
      </c>
      <c r="C7" s="148">
        <v>4031583.1469999999</v>
      </c>
      <c r="D7" s="148">
        <v>3938069.983</v>
      </c>
      <c r="E7" s="59">
        <v>2.3745937579494836E-2</v>
      </c>
      <c r="F7" s="58"/>
      <c r="G7" s="148">
        <v>27536.802</v>
      </c>
      <c r="H7" s="148">
        <v>-136761.15599999999</v>
      </c>
      <c r="I7" s="148">
        <v>70850.952999999994</v>
      </c>
      <c r="J7" s="148">
        <v>1495.4849999999999</v>
      </c>
      <c r="K7" s="58"/>
      <c r="L7" s="148">
        <v>4140807.5009999997</v>
      </c>
      <c r="M7" s="148">
        <v>3865723.5449999999</v>
      </c>
      <c r="N7" s="59">
        <v>7.115975904583216E-2</v>
      </c>
    </row>
    <row r="8" spans="1:15" s="196" customFormat="1" ht="17.149999999999999" customHeight="1">
      <c r="A8" s="197"/>
      <c r="B8" s="171" t="s">
        <v>98</v>
      </c>
      <c r="C8" s="148">
        <v>-2836057.6719999998</v>
      </c>
      <c r="D8" s="148">
        <v>-2785515.432</v>
      </c>
      <c r="E8" s="59">
        <v>1.8144663432616559E-2</v>
      </c>
      <c r="F8" s="58"/>
      <c r="G8" s="148">
        <v>-28358.003000000001</v>
      </c>
      <c r="H8" s="148">
        <v>94531.036999999997</v>
      </c>
      <c r="I8" s="148">
        <v>-130976.667</v>
      </c>
      <c r="J8" s="148">
        <v>-1340.1130000000001</v>
      </c>
      <c r="K8" s="58"/>
      <c r="L8" s="148">
        <v>-2902230.7059999998</v>
      </c>
      <c r="M8" s="148">
        <v>-2653198.6520000002</v>
      </c>
      <c r="N8" s="59">
        <v>9.3861066080475064E-2</v>
      </c>
    </row>
    <row r="9" spans="1:15" s="196" customFormat="1" ht="17.149999999999999" customHeight="1">
      <c r="A9" s="198"/>
      <c r="B9" s="176" t="s">
        <v>83</v>
      </c>
      <c r="C9" s="178">
        <v>1195525.4750000001</v>
      </c>
      <c r="D9" s="178">
        <v>1152554.551</v>
      </c>
      <c r="E9" s="177">
        <v>3.7283201877704508E-2</v>
      </c>
      <c r="F9" s="174"/>
      <c r="G9" s="155">
        <v>-821.20100000000093</v>
      </c>
      <c r="H9" s="155">
        <v>-42230.118999999992</v>
      </c>
      <c r="I9" s="155">
        <v>-60125.714000000007</v>
      </c>
      <c r="J9" s="155">
        <v>155.37199999999984</v>
      </c>
      <c r="K9" s="174"/>
      <c r="L9" s="178">
        <v>1238576.7949999999</v>
      </c>
      <c r="M9" s="178">
        <v>1212524.8929999997</v>
      </c>
      <c r="N9" s="177">
        <v>2.1485663634948748E-2</v>
      </c>
    </row>
    <row r="10" spans="1:15" s="196" customFormat="1" ht="17.149999999999999" customHeight="1">
      <c r="A10" s="199"/>
      <c r="B10" s="176" t="s">
        <v>84</v>
      </c>
      <c r="C10" s="177">
        <v>0.29653995252203097</v>
      </c>
      <c r="D10" s="177">
        <v>0.29266990073192917</v>
      </c>
      <c r="E10" s="177" t="s">
        <v>187</v>
      </c>
      <c r="F10" s="175"/>
      <c r="G10" s="177">
        <v>-2.9821945191747426E-2</v>
      </c>
      <c r="H10" s="177">
        <v>0.30878737965625264</v>
      </c>
      <c r="I10" s="177">
        <v>-0.8486225160584645</v>
      </c>
      <c r="J10" s="177">
        <v>0.10389405443718917</v>
      </c>
      <c r="K10" s="175"/>
      <c r="L10" s="177">
        <v>0.29911479698123739</v>
      </c>
      <c r="M10" s="177">
        <v>0.313660529234767</v>
      </c>
      <c r="N10" s="177" t="s">
        <v>188</v>
      </c>
    </row>
    <row r="11" spans="1:15" s="196" customFormat="1" ht="17.149999999999999" customHeight="1">
      <c r="A11" s="197"/>
      <c r="B11" s="171" t="s">
        <v>99</v>
      </c>
      <c r="C11" s="148">
        <v>-973654.92200000002</v>
      </c>
      <c r="D11" s="148">
        <v>-916680.75600000005</v>
      </c>
      <c r="E11" s="59">
        <v>6.2152680338366295E-2</v>
      </c>
      <c r="F11" s="58"/>
      <c r="G11" s="148">
        <v>-21243.308000000001</v>
      </c>
      <c r="H11" s="148">
        <v>35616.351000000002</v>
      </c>
      <c r="I11" s="148">
        <v>-27703.417000000001</v>
      </c>
      <c r="J11" s="148">
        <v>-377.745</v>
      </c>
      <c r="K11" s="58"/>
      <c r="L11" s="148">
        <v>-988027.96500000008</v>
      </c>
      <c r="M11" s="148">
        <v>-888599.59400000004</v>
      </c>
      <c r="N11" s="59">
        <v>0.11189333381577038</v>
      </c>
      <c r="O11" s="200"/>
    </row>
    <row r="12" spans="1:15" s="196" customFormat="1" ht="17.149999999999999" customHeight="1">
      <c r="A12" s="197"/>
      <c r="B12" s="171" t="s">
        <v>100</v>
      </c>
      <c r="C12" s="148">
        <v>18949.684000000001</v>
      </c>
      <c r="D12" s="148">
        <v>23049.427</v>
      </c>
      <c r="E12" s="59">
        <v>-0.17786745848389196</v>
      </c>
      <c r="F12" s="58"/>
      <c r="G12" s="148">
        <v>11.757999999999999</v>
      </c>
      <c r="H12" s="148">
        <v>-769.51300000000003</v>
      </c>
      <c r="I12" s="148">
        <v>26.497</v>
      </c>
      <c r="J12" s="148">
        <v>0.64200000000000002</v>
      </c>
      <c r="K12" s="58"/>
      <c r="L12" s="148">
        <v>19707.438999999998</v>
      </c>
      <c r="M12" s="148">
        <v>23022.288</v>
      </c>
      <c r="N12" s="59">
        <v>-0.14398434247716829</v>
      </c>
    </row>
    <row r="13" spans="1:15" s="196" customFormat="1" ht="17.149999999999999" customHeight="1">
      <c r="A13" s="197"/>
      <c r="B13" s="171" t="s">
        <v>101</v>
      </c>
      <c r="C13" s="148">
        <v>21478.203000000001</v>
      </c>
      <c r="D13" s="148">
        <v>-12566.245999999999</v>
      </c>
      <c r="E13" s="59" t="s">
        <v>49</v>
      </c>
      <c r="F13" s="58"/>
      <c r="G13" s="148">
        <v>1102.394</v>
      </c>
      <c r="H13" s="148">
        <v>-102.602</v>
      </c>
      <c r="I13" s="148">
        <v>11136.098</v>
      </c>
      <c r="J13" s="148">
        <v>-288.25599999999997</v>
      </c>
      <c r="K13" s="58"/>
      <c r="L13" s="148">
        <v>20478.411</v>
      </c>
      <c r="M13" s="148">
        <v>-23414.087999999996</v>
      </c>
      <c r="N13" s="59" t="s">
        <v>49</v>
      </c>
    </row>
    <row r="14" spans="1:15" s="196" customFormat="1" ht="17.149999999999999" customHeight="1">
      <c r="A14" s="197"/>
      <c r="B14" s="176" t="s">
        <v>87</v>
      </c>
      <c r="C14" s="155">
        <v>262298.44000000006</v>
      </c>
      <c r="D14" s="155">
        <v>246356.97599999991</v>
      </c>
      <c r="E14" s="177">
        <v>6.4708798828575276E-2</v>
      </c>
      <c r="F14" s="174"/>
      <c r="G14" s="155">
        <v>-20950.357</v>
      </c>
      <c r="H14" s="155">
        <v>-7485.8829999999889</v>
      </c>
      <c r="I14" s="155">
        <v>-76666.536000000007</v>
      </c>
      <c r="J14" s="155">
        <v>-509.98700000000014</v>
      </c>
      <c r="K14" s="149"/>
      <c r="L14" s="155">
        <v>290734.67999999988</v>
      </c>
      <c r="M14" s="155">
        <v>323533.49899999966</v>
      </c>
      <c r="N14" s="177">
        <v>-0.10137688709631831</v>
      </c>
      <c r="O14" s="187"/>
    </row>
    <row r="15" spans="1:15" s="196" customFormat="1">
      <c r="A15" s="197"/>
      <c r="B15" s="171" t="s">
        <v>102</v>
      </c>
      <c r="C15" s="148">
        <v>-5473.741</v>
      </c>
      <c r="D15" s="148">
        <v>-3117.2840000000001</v>
      </c>
      <c r="E15" s="59">
        <v>0.7559327286188875</v>
      </c>
      <c r="F15" s="58"/>
      <c r="G15" s="148">
        <v>0</v>
      </c>
      <c r="H15" s="148">
        <v>0</v>
      </c>
      <c r="I15" s="148">
        <v>0</v>
      </c>
      <c r="J15" s="148">
        <v>0</v>
      </c>
      <c r="K15" s="58"/>
      <c r="L15" s="148">
        <v>-5473.741</v>
      </c>
      <c r="M15" s="148">
        <v>-3117.2840000000001</v>
      </c>
      <c r="N15" s="59">
        <v>0.7559327286188875</v>
      </c>
    </row>
    <row r="16" spans="1:15" s="196" customFormat="1" ht="17.149999999999999" customHeight="1">
      <c r="A16" s="197"/>
      <c r="B16" s="171" t="s">
        <v>103</v>
      </c>
      <c r="C16" s="148">
        <v>-82916.904999999999</v>
      </c>
      <c r="D16" s="148">
        <v>-112947.749</v>
      </c>
      <c r="E16" s="59">
        <v>-0.26588262507117333</v>
      </c>
      <c r="F16" s="58"/>
      <c r="G16" s="148">
        <v>9686.2569999999996</v>
      </c>
      <c r="H16" s="148">
        <v>843.62</v>
      </c>
      <c r="I16" s="148">
        <v>-31365.613000000001</v>
      </c>
      <c r="J16" s="148">
        <v>82.894999999999996</v>
      </c>
      <c r="K16" s="58"/>
      <c r="L16" s="148">
        <v>-93446.781999999992</v>
      </c>
      <c r="M16" s="148">
        <v>-81665.031000000003</v>
      </c>
      <c r="N16" s="59">
        <v>0.14426922828205369</v>
      </c>
    </row>
    <row r="17" spans="1:15" s="196" customFormat="1" ht="17.149999999999999" customHeight="1">
      <c r="A17" s="197"/>
      <c r="B17" s="171" t="s">
        <v>104</v>
      </c>
      <c r="C17" s="148">
        <v>29114.415000000001</v>
      </c>
      <c r="D17" s="148">
        <v>-65437.177000000003</v>
      </c>
      <c r="E17" s="59" t="s">
        <v>49</v>
      </c>
      <c r="F17" s="58"/>
      <c r="G17" s="148">
        <v>-240.95699999999999</v>
      </c>
      <c r="H17" s="148">
        <v>4.7889999999999997</v>
      </c>
      <c r="I17" s="148">
        <v>-481.95499999999998</v>
      </c>
      <c r="J17" s="148">
        <v>239.197</v>
      </c>
      <c r="K17" s="58"/>
      <c r="L17" s="148">
        <v>29350.582999999999</v>
      </c>
      <c r="M17" s="148">
        <v>-65194.419000000002</v>
      </c>
      <c r="N17" s="59" t="s">
        <v>49</v>
      </c>
    </row>
    <row r="18" spans="1:15" s="196" customFormat="1" ht="17.149999999999999" customHeight="1">
      <c r="A18" s="197"/>
      <c r="B18" s="171" t="s">
        <v>105</v>
      </c>
      <c r="C18" s="148">
        <v>-24667.928</v>
      </c>
      <c r="D18" s="148">
        <v>46184.245000000003</v>
      </c>
      <c r="E18" s="59">
        <v>-1.5341199796597302</v>
      </c>
      <c r="F18" s="58"/>
      <c r="G18" s="148">
        <v>-8064.2669999999998</v>
      </c>
      <c r="H18" s="148">
        <v>1123.8130000000001</v>
      </c>
      <c r="I18" s="148">
        <v>54983.686000000002</v>
      </c>
      <c r="J18" s="148">
        <v>2712.3380000000002</v>
      </c>
      <c r="K18" s="58"/>
      <c r="L18" s="148">
        <v>-17727.474000000002</v>
      </c>
      <c r="M18" s="148">
        <v>-11511.778999999999</v>
      </c>
      <c r="N18" s="59">
        <v>0.53994217574885717</v>
      </c>
    </row>
    <row r="19" spans="1:15" s="196" customFormat="1" ht="17.149999999999999" customHeight="1">
      <c r="A19" s="197"/>
      <c r="B19" s="176" t="s">
        <v>105</v>
      </c>
      <c r="C19" s="155">
        <v>-83944.158999999985</v>
      </c>
      <c r="D19" s="155">
        <v>-135317.965</v>
      </c>
      <c r="E19" s="177">
        <v>-0.37965251694407331</v>
      </c>
      <c r="F19" s="174"/>
      <c r="G19" s="155">
        <v>1381.0329999999994</v>
      </c>
      <c r="H19" s="155">
        <v>1972.2220000000002</v>
      </c>
      <c r="I19" s="155">
        <v>23136.117999999999</v>
      </c>
      <c r="J19" s="155">
        <v>3034.4300000000003</v>
      </c>
      <c r="K19" s="149"/>
      <c r="L19" s="155">
        <v>-87297.41399999999</v>
      </c>
      <c r="M19" s="155">
        <v>-161488.51300000001</v>
      </c>
      <c r="N19" s="177">
        <v>-0.45942028706400939</v>
      </c>
      <c r="O19" s="187"/>
    </row>
    <row r="20" spans="1:15" s="196" customFormat="1" ht="17.149999999999999" customHeight="1">
      <c r="A20" s="197"/>
      <c r="B20" s="176" t="s">
        <v>106</v>
      </c>
      <c r="C20" s="155">
        <v>178354.28100000008</v>
      </c>
      <c r="D20" s="155">
        <v>111039.01099999991</v>
      </c>
      <c r="E20" s="177">
        <v>0.60623081378129551</v>
      </c>
      <c r="F20" s="174"/>
      <c r="G20" s="155">
        <v>-19569.324000000001</v>
      </c>
      <c r="H20" s="155">
        <v>-5513.6609999999891</v>
      </c>
      <c r="I20" s="155">
        <v>-53530.418000000005</v>
      </c>
      <c r="J20" s="155">
        <v>2524.4430000000002</v>
      </c>
      <c r="K20" s="149"/>
      <c r="L20" s="155">
        <v>203437.26599999989</v>
      </c>
      <c r="M20" s="155">
        <v>162044.98599999966</v>
      </c>
      <c r="N20" s="177">
        <v>0.25543696859587084</v>
      </c>
      <c r="O20" s="187"/>
    </row>
    <row r="21" spans="1:15" s="196" customFormat="1" ht="17.149999999999999" customHeight="1">
      <c r="A21" s="197"/>
      <c r="B21" s="171" t="s">
        <v>107</v>
      </c>
      <c r="C21" s="148">
        <v>-51912.44</v>
      </c>
      <c r="D21" s="148">
        <v>-111640.174</v>
      </c>
      <c r="E21" s="59">
        <v>-0.53500215791494554</v>
      </c>
      <c r="F21" s="58"/>
      <c r="G21" s="148">
        <v>-26249.103999999999</v>
      </c>
      <c r="H21" s="148">
        <v>-75.682000000000002</v>
      </c>
      <c r="I21" s="148">
        <v>-120342.307</v>
      </c>
      <c r="J21" s="148">
        <v>501.35</v>
      </c>
      <c r="K21" s="58"/>
      <c r="L21" s="148">
        <v>-25587.654000000002</v>
      </c>
      <c r="M21" s="148">
        <v>8200.7830000000013</v>
      </c>
      <c r="N21" s="59" t="s">
        <v>49</v>
      </c>
    </row>
    <row r="22" spans="1:15" s="196" customFormat="1" ht="17.149999999999999" customHeight="1">
      <c r="A22" s="197"/>
      <c r="B22" s="176" t="s">
        <v>55</v>
      </c>
      <c r="C22" s="155">
        <v>126441.84100000007</v>
      </c>
      <c r="D22" s="155">
        <v>-601.16300000008778</v>
      </c>
      <c r="E22" s="177" t="s">
        <v>49</v>
      </c>
      <c r="F22" s="174"/>
      <c r="G22" s="155">
        <v>-45818.428</v>
      </c>
      <c r="H22" s="155">
        <v>-5589.3429999999889</v>
      </c>
      <c r="I22" s="155">
        <v>-173872.72500000001</v>
      </c>
      <c r="J22" s="155">
        <v>3025.7930000000001</v>
      </c>
      <c r="K22" s="149"/>
      <c r="L22" s="155">
        <v>177849.61199999988</v>
      </c>
      <c r="M22" s="155">
        <v>170245.76899999965</v>
      </c>
      <c r="N22" s="177">
        <v>4.4663917609607307E-2</v>
      </c>
      <c r="O22" s="187"/>
    </row>
    <row r="23" spans="1:15" s="196" customFormat="1">
      <c r="A23" s="195"/>
      <c r="B23" s="171" t="s">
        <v>108</v>
      </c>
      <c r="C23" s="148">
        <v>108774.882</v>
      </c>
      <c r="D23" s="148">
        <v>-22620.481</v>
      </c>
      <c r="E23" s="59" t="s">
        <v>49</v>
      </c>
      <c r="F23" s="58"/>
      <c r="G23" s="148">
        <v>-45819.616999999998</v>
      </c>
      <c r="H23" s="148">
        <v>-5589.3429999999998</v>
      </c>
      <c r="I23" s="148">
        <v>-173885.55300000001</v>
      </c>
      <c r="J23" s="148">
        <v>3025.7930000000001</v>
      </c>
      <c r="K23" s="58"/>
      <c r="L23" s="148">
        <v>160183.842</v>
      </c>
      <c r="M23" s="148">
        <v>148239.27900000001</v>
      </c>
      <c r="N23" s="59">
        <v>8.0576235128612561E-2</v>
      </c>
    </row>
    <row r="24" spans="1:15" s="196" customFormat="1">
      <c r="A24" s="195"/>
      <c r="B24" s="171" t="s">
        <v>109</v>
      </c>
      <c r="C24" s="148">
        <v>17666.958999999999</v>
      </c>
      <c r="D24" s="148">
        <v>22019.317999999999</v>
      </c>
      <c r="E24" s="59">
        <v>-0.19766093572925381</v>
      </c>
      <c r="F24" s="58"/>
      <c r="G24" s="148">
        <v>1.1890000000000001</v>
      </c>
      <c r="H24" s="148">
        <v>0</v>
      </c>
      <c r="I24" s="148">
        <v>12.827999999999999</v>
      </c>
      <c r="J24" s="148">
        <v>0</v>
      </c>
      <c r="K24" s="58"/>
      <c r="L24" s="148">
        <v>17665.77</v>
      </c>
      <c r="M24" s="148">
        <v>22006.489999999998</v>
      </c>
      <c r="N24" s="59">
        <v>-0.19724726660180691</v>
      </c>
    </row>
    <row r="25" spans="1:15" s="201" customFormat="1" ht="17.149999999999999" customHeight="1">
      <c r="A25" s="198"/>
      <c r="B25" s="179" t="s">
        <v>62</v>
      </c>
      <c r="C25" s="180">
        <v>376116.53600000002</v>
      </c>
      <c r="D25" s="180">
        <v>340656.51500000001</v>
      </c>
      <c r="E25" s="181">
        <v>0.10409318312905302</v>
      </c>
      <c r="F25" s="174"/>
      <c r="G25" s="180">
        <v>-6854.7489999999998</v>
      </c>
      <c r="H25" s="180">
        <v>-9468.9850000000006</v>
      </c>
      <c r="I25" s="180">
        <v>-68087.759000000005</v>
      </c>
      <c r="J25" s="180">
        <v>-503.83100000000002</v>
      </c>
      <c r="K25" s="149"/>
      <c r="L25" s="180">
        <v>392440.27</v>
      </c>
      <c r="M25" s="180">
        <v>409248.10500000004</v>
      </c>
      <c r="N25" s="181">
        <v>-4.1070037453197261E-2</v>
      </c>
    </row>
    <row r="26" spans="1:15" s="196" customFormat="1" ht="17.149999999999999" customHeight="1">
      <c r="A26" s="202"/>
      <c r="B26" s="203" t="s">
        <v>110</v>
      </c>
      <c r="C26" s="204">
        <v>9.329251618681797E-2</v>
      </c>
      <c r="D26" s="204">
        <v>8.6503418291335121E-2</v>
      </c>
      <c r="E26" s="204" t="s">
        <v>189</v>
      </c>
      <c r="F26" s="204"/>
      <c r="G26" s="204">
        <v>-0.24893046767013829</v>
      </c>
      <c r="H26" s="204">
        <v>6.9237386381846622E-2</v>
      </c>
      <c r="I26" s="204">
        <v>-0.9609999035581076</v>
      </c>
      <c r="J26" s="204">
        <v>-0.33690140656710033</v>
      </c>
      <c r="K26" s="204"/>
      <c r="L26" s="204">
        <v>9.4773850246655078E-2</v>
      </c>
      <c r="M26" s="204">
        <v>0.10586584897653359</v>
      </c>
      <c r="N26" s="204" t="s">
        <v>190</v>
      </c>
    </row>
    <row r="27" spans="1:15" s="196" customFormat="1" ht="7" customHeight="1">
      <c r="A27" s="202"/>
      <c r="B27" s="171"/>
      <c r="C27" s="205"/>
      <c r="D27" s="205"/>
      <c r="E27" s="205"/>
      <c r="F27" s="205"/>
      <c r="G27" s="206"/>
      <c r="H27" s="206"/>
      <c r="I27" s="206"/>
      <c r="J27" s="206"/>
      <c r="K27" s="205"/>
      <c r="L27" s="207"/>
      <c r="M27" s="205"/>
      <c r="N27" s="205"/>
    </row>
    <row r="28" spans="1:15" s="196" customFormat="1" ht="17.5" customHeight="1">
      <c r="A28" s="208"/>
      <c r="B28" s="330" t="s">
        <v>97</v>
      </c>
      <c r="C28" s="331" t="s">
        <v>93</v>
      </c>
      <c r="D28" s="331"/>
      <c r="E28" s="331"/>
      <c r="F28" s="169"/>
      <c r="G28" s="332" t="str">
        <f>+G5</f>
        <v>IAS 29 (march-25)</v>
      </c>
      <c r="H28" s="332"/>
      <c r="I28" s="332" t="str">
        <f>+I5</f>
        <v>IAS 29 (march-24)</v>
      </c>
      <c r="J28" s="332"/>
      <c r="K28" s="169"/>
      <c r="L28" s="329" t="s">
        <v>43</v>
      </c>
      <c r="M28" s="329"/>
      <c r="N28" s="329"/>
    </row>
    <row r="29" spans="1:15" s="196" customFormat="1" ht="33">
      <c r="A29" s="209"/>
      <c r="B29" s="330"/>
      <c r="C29" s="182" t="str">
        <f>+C6</f>
        <v>1Q25</v>
      </c>
      <c r="D29" s="182" t="str">
        <f>+D6</f>
        <v>1Q24</v>
      </c>
      <c r="E29" s="182" t="s">
        <v>4</v>
      </c>
      <c r="F29" s="83"/>
      <c r="G29" s="182" t="s">
        <v>111</v>
      </c>
      <c r="H29" s="182" t="s">
        <v>112</v>
      </c>
      <c r="I29" s="182" t="s">
        <v>111</v>
      </c>
      <c r="J29" s="182" t="s">
        <v>112</v>
      </c>
      <c r="K29" s="83"/>
      <c r="L29" s="182" t="str">
        <f>+L6</f>
        <v>1Q25</v>
      </c>
      <c r="M29" s="182" t="str">
        <f>+M6</f>
        <v>1Q24</v>
      </c>
      <c r="N29" s="182" t="s">
        <v>4</v>
      </c>
    </row>
    <row r="30" spans="1:15" s="196" customFormat="1" ht="17.149999999999999" customHeight="1">
      <c r="A30" s="210"/>
      <c r="B30" s="171" t="s">
        <v>113</v>
      </c>
      <c r="C30" s="148">
        <v>12466.813999999998</v>
      </c>
      <c r="D30" s="148">
        <v>16164.805</v>
      </c>
      <c r="E30" s="89">
        <v>-0.22876805504303965</v>
      </c>
      <c r="F30" s="89"/>
      <c r="G30" s="148">
        <v>0</v>
      </c>
      <c r="H30" s="148">
        <v>-740.81600000000003</v>
      </c>
      <c r="I30" s="148">
        <v>0</v>
      </c>
      <c r="J30" s="148">
        <v>0</v>
      </c>
      <c r="K30" s="211"/>
      <c r="L30" s="148">
        <v>13207.63</v>
      </c>
      <c r="M30" s="148">
        <v>16164.805</v>
      </c>
      <c r="N30" s="89">
        <v>-0.18293910752403142</v>
      </c>
    </row>
    <row r="31" spans="1:15" ht="17.149999999999999" customHeight="1">
      <c r="A31" s="168"/>
      <c r="B31" s="171" t="s">
        <v>114</v>
      </c>
      <c r="C31" s="148">
        <v>-3749.6224099999995</v>
      </c>
      <c r="D31" s="148">
        <v>-4024.8176400000007</v>
      </c>
      <c r="E31" s="89">
        <v>-6.8374583550076307E-2</v>
      </c>
      <c r="F31" s="89"/>
      <c r="G31" s="148">
        <v>0</v>
      </c>
      <c r="H31" s="148">
        <v>259.28559999999999</v>
      </c>
      <c r="I31" s="148">
        <v>0</v>
      </c>
      <c r="J31" s="148">
        <v>0</v>
      </c>
      <c r="K31" s="211"/>
      <c r="L31" s="148">
        <v>-4008.9080099999996</v>
      </c>
      <c r="M31" s="148">
        <v>-4024.8176400000007</v>
      </c>
      <c r="N31" s="89">
        <v>-3.9528821981611451E-3</v>
      </c>
    </row>
    <row r="32" spans="1:15" s="196" customFormat="1" ht="17.149999999999999" customHeight="1">
      <c r="A32" s="195"/>
      <c r="B32" s="176" t="s">
        <v>115</v>
      </c>
      <c r="C32" s="155">
        <v>8717.1915899999985</v>
      </c>
      <c r="D32" s="155">
        <v>12139.987359999999</v>
      </c>
      <c r="E32" s="183">
        <v>-0.28194393194162282</v>
      </c>
      <c r="F32" s="172"/>
      <c r="G32" s="155">
        <v>0</v>
      </c>
      <c r="H32" s="155">
        <v>-481.53040000000004</v>
      </c>
      <c r="I32" s="155">
        <v>0</v>
      </c>
      <c r="J32" s="155">
        <v>0</v>
      </c>
      <c r="K32" s="173"/>
      <c r="L32" s="155">
        <v>9198.72199</v>
      </c>
      <c r="M32" s="155">
        <v>12139.987359999999</v>
      </c>
      <c r="N32" s="183">
        <v>-0.24227911304843397</v>
      </c>
    </row>
    <row r="33" spans="1:14" s="196" customFormat="1" ht="16" customHeight="1">
      <c r="A33" s="195"/>
      <c r="C33" s="212"/>
      <c r="D33" s="212"/>
      <c r="E33" s="213"/>
      <c r="F33" s="213"/>
      <c r="G33" s="212"/>
      <c r="H33" s="212"/>
      <c r="I33" s="212"/>
      <c r="J33" s="212"/>
      <c r="M33" s="195"/>
      <c r="N33" s="214"/>
    </row>
    <row r="34" spans="1:14">
      <c r="A34" s="215"/>
    </row>
    <row r="35" spans="1:14">
      <c r="A35" s="215"/>
    </row>
    <row r="36" spans="1:14">
      <c r="A36" s="215"/>
    </row>
    <row r="37" spans="1:14">
      <c r="A37" s="215"/>
    </row>
    <row r="38" spans="1:14">
      <c r="A38" s="215"/>
    </row>
    <row r="40" spans="1:14">
      <c r="A40" s="195"/>
      <c r="F40" s="217"/>
      <c r="G40" s="217"/>
      <c r="H40" s="217"/>
      <c r="I40" s="217"/>
      <c r="J40" s="217"/>
    </row>
    <row r="41" spans="1:14">
      <c r="A41" s="195"/>
    </row>
    <row r="42" spans="1:14">
      <c r="A42" s="195"/>
    </row>
    <row r="43" spans="1:14">
      <c r="A43" s="195"/>
    </row>
    <row r="44" spans="1:14">
      <c r="A44" s="195"/>
    </row>
    <row r="45" spans="1:14">
      <c r="A45" s="195"/>
    </row>
    <row r="46" spans="1:14">
      <c r="A46" s="198"/>
    </row>
    <row r="47" spans="1:14">
      <c r="A47" s="195"/>
    </row>
    <row r="48" spans="1:14">
      <c r="A48" s="198"/>
      <c r="F48" s="217"/>
      <c r="G48" s="217"/>
      <c r="H48" s="217"/>
      <c r="I48" s="217"/>
      <c r="J48" s="217"/>
    </row>
  </sheetData>
  <mergeCells count="10">
    <mergeCell ref="B3:G3"/>
    <mergeCell ref="G5:H5"/>
    <mergeCell ref="L5:N5"/>
    <mergeCell ref="B28:B29"/>
    <mergeCell ref="C28:E28"/>
    <mergeCell ref="G28:H28"/>
    <mergeCell ref="L28:N28"/>
    <mergeCell ref="C5:E5"/>
    <mergeCell ref="I5:J5"/>
    <mergeCell ref="I28:J28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E634-8DA4-4284-807B-1E394F4417CB}">
  <dimension ref="A1:M93"/>
  <sheetViews>
    <sheetView showGridLines="0" zoomScale="85" zoomScaleNormal="85" workbookViewId="0">
      <selection activeCell="P68" sqref="P68"/>
    </sheetView>
  </sheetViews>
  <sheetFormatPr baseColWidth="10" defaultColWidth="11.453125" defaultRowHeight="16.5"/>
  <cols>
    <col min="1" max="1" width="3.54296875" style="87" customWidth="1"/>
    <col min="2" max="2" width="28.1796875" style="87" customWidth="1"/>
    <col min="3" max="4" width="12.54296875" style="254" bestFit="1" customWidth="1"/>
    <col min="5" max="5" width="0.81640625" customWidth="1"/>
    <col min="6" max="6" width="9.26953125" style="254" bestFit="1" customWidth="1"/>
    <col min="7" max="7" width="9.54296875" style="254" bestFit="1" customWidth="1"/>
    <col min="8" max="8" width="1.54296875" customWidth="1"/>
    <col min="9" max="9" width="13.453125" style="87" customWidth="1"/>
    <col min="10" max="10" width="11.7265625" style="87" bestFit="1" customWidth="1"/>
    <col min="11" max="11" width="1.1796875" customWidth="1"/>
    <col min="12" max="16384" width="11.453125" style="87"/>
  </cols>
  <sheetData>
    <row r="1" spans="1:13" ht="5.15" customHeight="1">
      <c r="A1" s="241"/>
      <c r="B1" s="241"/>
      <c r="C1" s="242"/>
      <c r="D1" s="242"/>
      <c r="F1" s="242"/>
      <c r="G1" s="242"/>
    </row>
    <row r="2" spans="1:13" ht="27.5">
      <c r="A2" s="243"/>
      <c r="B2" s="47" t="s">
        <v>116</v>
      </c>
      <c r="C2" s="244"/>
      <c r="D2" s="244"/>
      <c r="F2" s="244"/>
      <c r="G2" s="244"/>
    </row>
    <row r="3" spans="1:13" ht="14.15" customHeight="1">
      <c r="A3" s="241"/>
      <c r="B3" s="241"/>
      <c r="C3" s="242"/>
      <c r="D3" s="242"/>
      <c r="F3" s="242"/>
      <c r="G3" s="242"/>
    </row>
    <row r="4" spans="1:13" s="245" customFormat="1" ht="17.149999999999999" customHeight="1">
      <c r="A4" s="339"/>
      <c r="B4" s="341" t="s">
        <v>34</v>
      </c>
      <c r="C4" s="218" t="s">
        <v>182</v>
      </c>
      <c r="D4" s="218" t="s">
        <v>186</v>
      </c>
      <c r="E4"/>
      <c r="F4" s="340" t="s">
        <v>193</v>
      </c>
      <c r="G4" s="340"/>
      <c r="H4"/>
      <c r="I4" s="218" t="s">
        <v>183</v>
      </c>
      <c r="J4" s="218" t="s">
        <v>184</v>
      </c>
      <c r="K4"/>
      <c r="L4" s="334" t="s">
        <v>193</v>
      </c>
      <c r="M4" s="334"/>
    </row>
    <row r="5" spans="1:13" s="245" customFormat="1" ht="17.149999999999999" customHeight="1">
      <c r="A5" s="339"/>
      <c r="B5" s="342"/>
      <c r="C5" s="335" t="s">
        <v>5</v>
      </c>
      <c r="D5" s="335"/>
      <c r="E5"/>
      <c r="F5" s="219" t="s">
        <v>4</v>
      </c>
      <c r="G5" s="219" t="s">
        <v>179</v>
      </c>
      <c r="H5"/>
      <c r="I5" s="335" t="s">
        <v>5</v>
      </c>
      <c r="J5" s="335"/>
      <c r="K5"/>
      <c r="L5" s="219" t="s">
        <v>4</v>
      </c>
      <c r="M5" s="219" t="s">
        <v>179</v>
      </c>
    </row>
    <row r="6" spans="1:13" s="57" customFormat="1" ht="14.5" customHeight="1">
      <c r="A6" s="170"/>
      <c r="B6" s="220" t="s">
        <v>6</v>
      </c>
      <c r="C6" s="221">
        <v>1222056.254</v>
      </c>
      <c r="D6" s="221">
        <v>1194988.091</v>
      </c>
      <c r="E6"/>
      <c r="F6" s="222">
        <v>2.2651408163698594E-2</v>
      </c>
      <c r="G6" s="222">
        <v>2.2651408163698594E-2</v>
      </c>
      <c r="H6"/>
      <c r="I6" s="221">
        <v>1222056.254</v>
      </c>
      <c r="J6" s="221">
        <v>1194988.091</v>
      </c>
      <c r="K6"/>
      <c r="L6" s="222">
        <v>2.2651408163698594E-2</v>
      </c>
      <c r="M6" s="222">
        <v>2.2651408163698594E-2</v>
      </c>
    </row>
    <row r="7" spans="1:13" s="57" customFormat="1">
      <c r="A7" s="170"/>
      <c r="B7" s="220" t="s">
        <v>7</v>
      </c>
      <c r="C7" s="221">
        <v>611559.44099999999</v>
      </c>
      <c r="D7" s="221">
        <v>435297.89899999998</v>
      </c>
      <c r="E7"/>
      <c r="F7" s="222">
        <v>0.40492164654348595</v>
      </c>
      <c r="G7" s="222">
        <v>0.7602349380892317</v>
      </c>
      <c r="H7"/>
      <c r="I7" s="221">
        <v>611559.44099999999</v>
      </c>
      <c r="J7" s="221">
        <v>435297.89899999998</v>
      </c>
      <c r="K7"/>
      <c r="L7" s="222">
        <v>0.40492164654348595</v>
      </c>
      <c r="M7" s="222">
        <v>0.7602349380892317</v>
      </c>
    </row>
    <row r="8" spans="1:13" s="57" customFormat="1">
      <c r="A8" s="170"/>
      <c r="B8" s="220" t="s">
        <v>117</v>
      </c>
      <c r="C8" s="221">
        <v>538217.90700000001</v>
      </c>
      <c r="D8" s="221">
        <v>489783.10200000001</v>
      </c>
      <c r="E8"/>
      <c r="F8" s="222">
        <v>9.8890314513137234E-2</v>
      </c>
      <c r="G8" s="222">
        <v>7.7617214158178793E-2</v>
      </c>
      <c r="H8"/>
      <c r="I8" s="221">
        <v>538217.90700000001</v>
      </c>
      <c r="J8" s="221">
        <v>489783.10200000001</v>
      </c>
      <c r="K8"/>
      <c r="L8" s="222">
        <v>9.8890314513137234E-2</v>
      </c>
      <c r="M8" s="222">
        <v>7.7617214158178793E-2</v>
      </c>
    </row>
    <row r="9" spans="1:13" s="57" customFormat="1">
      <c r="A9" s="170"/>
      <c r="B9" s="220" t="s">
        <v>29</v>
      </c>
      <c r="C9" s="221">
        <v>366650.96100000001</v>
      </c>
      <c r="D9" s="221">
        <v>481052.277</v>
      </c>
      <c r="E9"/>
      <c r="F9" s="222">
        <v>-0.23781472715074581</v>
      </c>
      <c r="G9" s="222">
        <v>-0.11423642279909019</v>
      </c>
      <c r="H9"/>
      <c r="I9" s="221">
        <v>366650.96100000001</v>
      </c>
      <c r="J9" s="221">
        <v>481052.277</v>
      </c>
      <c r="K9"/>
      <c r="L9" s="222">
        <v>-0.23781472715074581</v>
      </c>
      <c r="M9" s="222">
        <v>-0.11423642279909019</v>
      </c>
    </row>
    <row r="10" spans="1:13" s="57" customFormat="1">
      <c r="A10" s="170"/>
      <c r="B10" s="220" t="s">
        <v>30</v>
      </c>
      <c r="C10" s="221">
        <v>319067.49599999998</v>
      </c>
      <c r="D10" s="221">
        <v>304735.16899999999</v>
      </c>
      <c r="E10"/>
      <c r="F10" s="222">
        <v>4.7032073938272578E-2</v>
      </c>
      <c r="G10" s="222">
        <v>1.4711541298914499E-2</v>
      </c>
      <c r="H10"/>
      <c r="I10" s="221">
        <v>319067.49599999998</v>
      </c>
      <c r="J10" s="221">
        <v>304735.16899999999</v>
      </c>
      <c r="K10"/>
      <c r="L10" s="222">
        <v>4.7032073938272578E-2</v>
      </c>
      <c r="M10" s="222">
        <v>1.4711541298914499E-2</v>
      </c>
    </row>
    <row r="11" spans="1:13" s="57" customFormat="1">
      <c r="A11" s="170"/>
      <c r="B11" s="220" t="s">
        <v>10</v>
      </c>
      <c r="C11" s="221">
        <v>214089.31400000001</v>
      </c>
      <c r="D11" s="221">
        <v>227023.429</v>
      </c>
      <c r="E11"/>
      <c r="F11" s="222">
        <v>-5.6972599951346847E-2</v>
      </c>
      <c r="G11" s="222">
        <v>-3.1566352013074894E-3</v>
      </c>
      <c r="H11"/>
      <c r="I11" s="221">
        <v>214089.31400000001</v>
      </c>
      <c r="J11" s="221">
        <v>227023.429</v>
      </c>
      <c r="K11"/>
      <c r="L11" s="222">
        <v>-5.6972599951346847E-2</v>
      </c>
      <c r="M11" s="222">
        <v>-3.1566352013074894E-3</v>
      </c>
    </row>
    <row r="12" spans="1:13" s="57" customFormat="1">
      <c r="A12" s="246"/>
      <c r="B12" s="227" t="s">
        <v>82</v>
      </c>
      <c r="C12" s="239">
        <v>3271641.3729999997</v>
      </c>
      <c r="D12" s="239">
        <v>3132879.9669999997</v>
      </c>
      <c r="E12"/>
      <c r="F12" s="240">
        <v>4.4291963771875942E-2</v>
      </c>
      <c r="G12" s="228" t="s">
        <v>49</v>
      </c>
      <c r="H12"/>
      <c r="I12" s="239">
        <v>3271641.3729999997</v>
      </c>
      <c r="J12" s="239">
        <v>3132879.9669999997</v>
      </c>
      <c r="K12"/>
      <c r="L12" s="240">
        <v>4.4291963771875942E-2</v>
      </c>
      <c r="M12" s="228" t="s">
        <v>49</v>
      </c>
    </row>
    <row r="13" spans="1:13" s="57" customFormat="1">
      <c r="A13" s="170"/>
      <c r="B13" s="220" t="s">
        <v>6</v>
      </c>
      <c r="C13" s="221">
        <v>337508.99900000001</v>
      </c>
      <c r="D13" s="221">
        <v>328811.07400000002</v>
      </c>
      <c r="E13"/>
      <c r="F13" s="222">
        <v>2.6452652260732457E-2</v>
      </c>
      <c r="G13" s="222">
        <v>2.6452652260732457E-2</v>
      </c>
      <c r="H13"/>
      <c r="I13" s="221">
        <v>337508.99900000001</v>
      </c>
      <c r="J13" s="221">
        <v>328811.07400000002</v>
      </c>
      <c r="K13"/>
      <c r="L13" s="222">
        <v>2.6452652260732457E-2</v>
      </c>
      <c r="M13" s="222">
        <v>2.6452652260732457E-2</v>
      </c>
    </row>
    <row r="14" spans="1:13" s="57" customFormat="1">
      <c r="A14" s="170"/>
      <c r="B14" s="220" t="s">
        <v>7</v>
      </c>
      <c r="C14" s="221">
        <v>166681.19699999999</v>
      </c>
      <c r="D14" s="221">
        <v>161235.70499999999</v>
      </c>
      <c r="E14"/>
      <c r="F14" s="222">
        <v>3.3773487082157105E-2</v>
      </c>
      <c r="G14" s="222">
        <v>0.29182975567777669</v>
      </c>
      <c r="H14"/>
      <c r="I14" s="221">
        <v>166681.19699999999</v>
      </c>
      <c r="J14" s="221">
        <v>161235.70499999999</v>
      </c>
      <c r="K14"/>
      <c r="L14" s="222">
        <v>3.3773487082157105E-2</v>
      </c>
      <c r="M14" s="222">
        <v>0.29182975567777669</v>
      </c>
    </row>
    <row r="15" spans="1:13" s="57" customFormat="1">
      <c r="A15" s="170"/>
      <c r="B15" s="220" t="s">
        <v>117</v>
      </c>
      <c r="C15" s="221">
        <v>204092.56</v>
      </c>
      <c r="D15" s="221">
        <v>190720.87400000001</v>
      </c>
      <c r="E15"/>
      <c r="F15" s="222">
        <v>7.0111287346554363E-2</v>
      </c>
      <c r="G15" s="222">
        <v>4.9783415512238527E-2</v>
      </c>
      <c r="H15"/>
      <c r="I15" s="221">
        <v>204092.56</v>
      </c>
      <c r="J15" s="221">
        <v>190720.87400000001</v>
      </c>
      <c r="K15"/>
      <c r="L15" s="222">
        <v>7.0111287346554363E-2</v>
      </c>
      <c r="M15" s="222">
        <v>4.9783415512238527E-2</v>
      </c>
    </row>
    <row r="16" spans="1:13" s="57" customFormat="1">
      <c r="A16" s="170"/>
      <c r="B16" s="220" t="s">
        <v>29</v>
      </c>
      <c r="C16" s="221">
        <v>73198.203999999998</v>
      </c>
      <c r="D16" s="221">
        <v>97640.596000000005</v>
      </c>
      <c r="E16"/>
      <c r="F16" s="222">
        <v>-0.25033022125346316</v>
      </c>
      <c r="G16" s="222">
        <v>-0.12910001282351136</v>
      </c>
      <c r="H16"/>
      <c r="I16" s="221">
        <v>73198.203999999998</v>
      </c>
      <c r="J16" s="221">
        <v>97640.596000000005</v>
      </c>
      <c r="K16"/>
      <c r="L16" s="222">
        <v>-0.25033022125346316</v>
      </c>
      <c r="M16" s="222">
        <v>-0.12910001282351136</v>
      </c>
    </row>
    <row r="17" spans="1:13" s="57" customFormat="1">
      <c r="A17" s="170"/>
      <c r="B17" s="220" t="s">
        <v>30</v>
      </c>
      <c r="C17" s="221">
        <v>78899.089000000007</v>
      </c>
      <c r="D17" s="221">
        <v>73857.070000000007</v>
      </c>
      <c r="E17"/>
      <c r="F17" s="222">
        <v>6.8267249161116261E-2</v>
      </c>
      <c r="G17" s="222">
        <v>3.6005531558498172E-2</v>
      </c>
      <c r="H17"/>
      <c r="I17" s="221">
        <v>78899.089000000007</v>
      </c>
      <c r="J17" s="221">
        <v>73857.070000000007</v>
      </c>
      <c r="K17"/>
      <c r="L17" s="222">
        <v>6.8267249161116261E-2</v>
      </c>
      <c r="M17" s="222">
        <v>3.6005531558498172E-2</v>
      </c>
    </row>
    <row r="18" spans="1:13" s="57" customFormat="1">
      <c r="A18" s="170"/>
      <c r="B18" s="220" t="s">
        <v>10</v>
      </c>
      <c r="C18" s="221">
        <v>46038.995999999999</v>
      </c>
      <c r="D18" s="221">
        <v>47555.256000000001</v>
      </c>
      <c r="E18"/>
      <c r="F18" s="222">
        <v>-3.188417280310718E-2</v>
      </c>
      <c r="G18" s="222">
        <v>2.5054480918986988E-2</v>
      </c>
      <c r="H18"/>
      <c r="I18" s="221">
        <v>46038.995999999999</v>
      </c>
      <c r="J18" s="221">
        <v>47555.256000000001</v>
      </c>
      <c r="K18"/>
      <c r="L18" s="222">
        <v>-3.188417280310718E-2</v>
      </c>
      <c r="M18" s="222">
        <v>2.5054480918986988E-2</v>
      </c>
    </row>
    <row r="19" spans="1:13" s="57" customFormat="1">
      <c r="A19" s="247"/>
      <c r="B19" s="223" t="s">
        <v>83</v>
      </c>
      <c r="C19" s="233">
        <v>906419.04500000016</v>
      </c>
      <c r="D19" s="233">
        <v>899820.57499999995</v>
      </c>
      <c r="E19"/>
      <c r="F19" s="234">
        <v>7.3330952673540395E-3</v>
      </c>
      <c r="G19" s="224" t="s">
        <v>49</v>
      </c>
      <c r="H19"/>
      <c r="I19" s="233">
        <v>906419.04500000016</v>
      </c>
      <c r="J19" s="233">
        <v>899820.57499999995</v>
      </c>
      <c r="K19"/>
      <c r="L19" s="234">
        <v>7.3330952673540395E-3</v>
      </c>
      <c r="M19" s="224" t="s">
        <v>49</v>
      </c>
    </row>
    <row r="20" spans="1:13" s="57" customFormat="1">
      <c r="A20" s="246"/>
      <c r="B20" s="223" t="s">
        <v>85</v>
      </c>
      <c r="C20" s="233">
        <v>-709317.96400000004</v>
      </c>
      <c r="D20" s="233">
        <v>-638064.39299999992</v>
      </c>
      <c r="E20"/>
      <c r="F20" s="234">
        <v>0.11167144222699177</v>
      </c>
      <c r="G20" s="224" t="s">
        <v>49</v>
      </c>
      <c r="H20"/>
      <c r="I20" s="233">
        <v>-709317.96400000004</v>
      </c>
      <c r="J20" s="233">
        <v>-638064.39299999992</v>
      </c>
      <c r="K20"/>
      <c r="L20" s="234">
        <v>0.11167144222699177</v>
      </c>
      <c r="M20" s="224" t="s">
        <v>49</v>
      </c>
    </row>
    <row r="21" spans="1:13" s="57" customFormat="1">
      <c r="A21" s="246"/>
      <c r="B21" s="225" t="s">
        <v>118</v>
      </c>
      <c r="C21" s="236">
        <v>199307.72499999998</v>
      </c>
      <c r="D21" s="236">
        <v>264600.98799999995</v>
      </c>
      <c r="E21"/>
      <c r="F21" s="237">
        <v>-0.24676122146603618</v>
      </c>
      <c r="G21" s="226" t="s">
        <v>49</v>
      </c>
      <c r="H21"/>
      <c r="I21" s="236">
        <v>199307.72499999998</v>
      </c>
      <c r="J21" s="236">
        <v>264600.98799999995</v>
      </c>
      <c r="K21"/>
      <c r="L21" s="237">
        <v>-0.24676122146603618</v>
      </c>
      <c r="M21" s="226" t="s">
        <v>49</v>
      </c>
    </row>
    <row r="22" spans="1:13" s="57" customFormat="1">
      <c r="A22" s="246"/>
      <c r="B22" s="229" t="s">
        <v>62</v>
      </c>
      <c r="C22" s="230">
        <v>281963.87999999995</v>
      </c>
      <c r="D22" s="230">
        <v>342591.36700000003</v>
      </c>
      <c r="E22"/>
      <c r="F22" s="231">
        <v>-0.17696735189477231</v>
      </c>
      <c r="G22" s="231" t="s">
        <v>49</v>
      </c>
      <c r="H22"/>
      <c r="I22" s="230">
        <v>281963.87999999995</v>
      </c>
      <c r="J22" s="230">
        <v>342591.36700000003</v>
      </c>
      <c r="K22"/>
      <c r="L22" s="231">
        <v>-0.17696735189477231</v>
      </c>
      <c r="M22" s="231" t="s">
        <v>49</v>
      </c>
    </row>
    <row r="23" spans="1:13" s="57" customFormat="1" ht="16" customHeight="1">
      <c r="A23" s="170"/>
      <c r="B23" s="229" t="s">
        <v>119</v>
      </c>
      <c r="C23" s="231">
        <v>8.6184226158457972E-2</v>
      </c>
      <c r="D23" s="231">
        <v>0.10935349282725969</v>
      </c>
      <c r="E23"/>
      <c r="F23" s="336" t="str">
        <f>+CONCATENATE(ROUND((C23-D23)*10000,0)," ", "bps")</f>
        <v>-232 bps</v>
      </c>
      <c r="G23" s="336"/>
      <c r="H23"/>
      <c r="I23" s="231">
        <v>8.6184226158457972E-2</v>
      </c>
      <c r="J23" s="231">
        <v>0.10935349282725969</v>
      </c>
      <c r="K23"/>
      <c r="L23" s="336" t="str">
        <f>+CONCATENATE(ROUND((I23-J23)*10000,0)," ", "bps")</f>
        <v>-232 bps</v>
      </c>
      <c r="M23" s="336"/>
    </row>
    <row r="24" spans="1:13" s="57" customFormat="1" ht="16" customHeight="1">
      <c r="A24" s="170"/>
      <c r="B24" s="92"/>
      <c r="C24" s="93"/>
      <c r="D24" s="93"/>
      <c r="E24"/>
      <c r="F24" s="94"/>
      <c r="G24" s="94"/>
      <c r="H24"/>
      <c r="K24"/>
    </row>
    <row r="25" spans="1:13" s="57" customFormat="1" ht="16" customHeight="1">
      <c r="A25" s="170"/>
      <c r="B25" s="46"/>
      <c r="C25" s="46"/>
      <c r="D25" s="46"/>
      <c r="E25"/>
      <c r="F25" s="46"/>
      <c r="G25" s="46"/>
      <c r="H25"/>
      <c r="K25"/>
    </row>
    <row r="26" spans="1:13" s="248" customFormat="1" ht="16.5" customHeight="1">
      <c r="A26" s="91"/>
      <c r="B26" s="337" t="s">
        <v>36</v>
      </c>
      <c r="C26" s="218" t="str">
        <f>+C4</f>
        <v>1Q25</v>
      </c>
      <c r="D26" s="218" t="str">
        <f>+D4</f>
        <v>1Q24</v>
      </c>
      <c r="E26"/>
      <c r="F26" s="334" t="str">
        <f>+F4</f>
        <v>Var. vs 2024</v>
      </c>
      <c r="G26" s="334"/>
      <c r="H26"/>
      <c r="I26" s="218" t="str">
        <f>+I4</f>
        <v>3M25</v>
      </c>
      <c r="J26" s="218" t="str">
        <f>+J4</f>
        <v>3M24</v>
      </c>
      <c r="K26"/>
      <c r="L26" s="334" t="str">
        <f>+L4</f>
        <v>Var. vs 2024</v>
      </c>
      <c r="M26" s="334"/>
    </row>
    <row r="27" spans="1:13" s="249" customFormat="1" ht="17.149999999999999" customHeight="1">
      <c r="A27" s="339"/>
      <c r="B27" s="338"/>
      <c r="C27" s="335" t="s">
        <v>5</v>
      </c>
      <c r="D27" s="335"/>
      <c r="E27"/>
      <c r="F27" s="219" t="s">
        <v>4</v>
      </c>
      <c r="G27" s="219" t="s">
        <v>179</v>
      </c>
      <c r="H27"/>
      <c r="I27" s="335" t="s">
        <v>5</v>
      </c>
      <c r="J27" s="335"/>
      <c r="K27"/>
      <c r="L27" s="219" t="s">
        <v>4</v>
      </c>
      <c r="M27" s="219" t="s">
        <v>179</v>
      </c>
    </row>
    <row r="28" spans="1:13" s="57" customFormat="1" ht="16.5" customHeight="1">
      <c r="A28" s="339"/>
      <c r="B28" s="220" t="s">
        <v>6</v>
      </c>
      <c r="C28" s="221">
        <v>209467.24100000001</v>
      </c>
      <c r="D28" s="221">
        <v>193293.47899999999</v>
      </c>
      <c r="E28"/>
      <c r="F28" s="222">
        <v>8.3674638604854357E-2</v>
      </c>
      <c r="G28" s="222">
        <v>8.3674638604854357E-2</v>
      </c>
      <c r="H28"/>
      <c r="I28" s="221">
        <v>209467.24100000001</v>
      </c>
      <c r="J28" s="221">
        <v>193293.47899999999</v>
      </c>
      <c r="K28"/>
      <c r="L28" s="222">
        <v>8.3674638604854357E-2</v>
      </c>
      <c r="M28" s="222">
        <v>8.3674638604854357E-2</v>
      </c>
    </row>
    <row r="29" spans="1:13" s="57" customFormat="1">
      <c r="A29" s="170"/>
      <c r="B29" s="220" t="s">
        <v>7</v>
      </c>
      <c r="C29" s="221">
        <v>203915.99400000001</v>
      </c>
      <c r="D29" s="221">
        <v>152953.15100000001</v>
      </c>
      <c r="E29"/>
      <c r="F29" s="222">
        <v>0.33319250153924584</v>
      </c>
      <c r="G29" s="222">
        <v>0.66053325950873232</v>
      </c>
      <c r="H29"/>
      <c r="I29" s="221">
        <v>203915.99400000001</v>
      </c>
      <c r="J29" s="221">
        <v>152953.15100000001</v>
      </c>
      <c r="K29"/>
      <c r="L29" s="222">
        <v>0.33319250153924584</v>
      </c>
      <c r="M29" s="222">
        <v>0.66053325950873232</v>
      </c>
    </row>
    <row r="30" spans="1:13" s="57" customFormat="1">
      <c r="A30" s="170"/>
      <c r="B30" s="220" t="s">
        <v>10</v>
      </c>
      <c r="C30" s="221">
        <v>20191.524000000001</v>
      </c>
      <c r="D30" s="221">
        <v>21651.069</v>
      </c>
      <c r="E30"/>
      <c r="F30" s="222">
        <v>-6.7412144869151702E-2</v>
      </c>
      <c r="G30" s="222">
        <v>-1.3789218268818848E-2</v>
      </c>
      <c r="H30"/>
      <c r="I30" s="221">
        <v>20191.524000000001</v>
      </c>
      <c r="J30" s="221">
        <v>21651.069</v>
      </c>
      <c r="K30"/>
      <c r="L30" s="222">
        <v>-6.7412144869151702E-2</v>
      </c>
      <c r="M30" s="222">
        <v>-1.3789218268818848E-2</v>
      </c>
    </row>
    <row r="31" spans="1:13" s="57" customFormat="1">
      <c r="A31" s="170"/>
      <c r="B31" s="238" t="s">
        <v>82</v>
      </c>
      <c r="C31" s="239">
        <v>433574.75899999996</v>
      </c>
      <c r="D31" s="239">
        <v>367897.69900000002</v>
      </c>
      <c r="E31"/>
      <c r="F31" s="240">
        <v>0.17851989881567576</v>
      </c>
      <c r="G31" s="228" t="s">
        <v>49</v>
      </c>
      <c r="H31"/>
      <c r="I31" s="239">
        <v>433574.75899999996</v>
      </c>
      <c r="J31" s="239">
        <v>367897.69900000002</v>
      </c>
      <c r="K31"/>
      <c r="L31" s="240">
        <v>0.17851989881567576</v>
      </c>
      <c r="M31" s="228" t="s">
        <v>49</v>
      </c>
    </row>
    <row r="32" spans="1:13" s="57" customFormat="1">
      <c r="A32" s="246"/>
      <c r="B32" s="220" t="s">
        <v>6</v>
      </c>
      <c r="C32" s="221">
        <v>59857.550999999999</v>
      </c>
      <c r="D32" s="221">
        <v>57775.26</v>
      </c>
      <c r="E32"/>
      <c r="F32" s="222">
        <v>3.6041222488656821E-2</v>
      </c>
      <c r="G32" s="222">
        <v>3.6041222488656821E-2</v>
      </c>
      <c r="H32"/>
      <c r="I32" s="221">
        <v>59857.550999999999</v>
      </c>
      <c r="J32" s="221">
        <v>57775.26</v>
      </c>
      <c r="K32"/>
      <c r="L32" s="222">
        <v>3.6041222488656821E-2</v>
      </c>
      <c r="M32" s="222">
        <v>3.6041222488656821E-2</v>
      </c>
    </row>
    <row r="33" spans="1:13" s="57" customFormat="1">
      <c r="A33" s="170"/>
      <c r="B33" s="220" t="s">
        <v>7</v>
      </c>
      <c r="C33" s="221">
        <v>78083.061000000002</v>
      </c>
      <c r="D33" s="221">
        <v>87648.304999999993</v>
      </c>
      <c r="E33"/>
      <c r="F33" s="222">
        <v>-0.1091321047223901</v>
      </c>
      <c r="G33" s="222">
        <v>0.1068389346650036</v>
      </c>
      <c r="H33"/>
      <c r="I33" s="221">
        <v>78083.061000000002</v>
      </c>
      <c r="J33" s="221">
        <v>87648.304999999993</v>
      </c>
      <c r="K33"/>
      <c r="L33" s="222">
        <v>-0.1091321047223901</v>
      </c>
      <c r="M33" s="222">
        <v>0.1068389346650036</v>
      </c>
    </row>
    <row r="34" spans="1:13" s="57" customFormat="1">
      <c r="A34" s="170"/>
      <c r="B34" s="220" t="s">
        <v>10</v>
      </c>
      <c r="C34" s="221">
        <v>4743.3530000000001</v>
      </c>
      <c r="D34" s="221">
        <v>4020.7489999999998</v>
      </c>
      <c r="E34"/>
      <c r="F34" s="222">
        <v>0.17971875389386405</v>
      </c>
      <c r="G34" s="222">
        <v>0.25310215468016461</v>
      </c>
      <c r="H34"/>
      <c r="I34" s="221">
        <v>4743.3530000000001</v>
      </c>
      <c r="J34" s="221">
        <v>4020.7489999999998</v>
      </c>
      <c r="K34"/>
      <c r="L34" s="222">
        <v>0.17971875389386405</v>
      </c>
      <c r="M34" s="222">
        <v>0.25310215468016461</v>
      </c>
    </row>
    <row r="35" spans="1:13" s="57" customFormat="1">
      <c r="A35" s="170"/>
      <c r="B35" s="232" t="s">
        <v>83</v>
      </c>
      <c r="C35" s="233">
        <v>142683.965</v>
      </c>
      <c r="D35" s="233">
        <v>149444.31400000001</v>
      </c>
      <c r="E35"/>
      <c r="F35" s="234">
        <v>-4.5236575544787994E-2</v>
      </c>
      <c r="G35" s="224" t="s">
        <v>49</v>
      </c>
      <c r="H35"/>
      <c r="I35" s="233">
        <v>142683.965</v>
      </c>
      <c r="J35" s="233">
        <v>149444.31400000001</v>
      </c>
      <c r="K35"/>
      <c r="L35" s="234">
        <v>-4.5236575544787994E-2</v>
      </c>
      <c r="M35" s="224" t="s">
        <v>49</v>
      </c>
    </row>
    <row r="36" spans="1:13" s="57" customFormat="1">
      <c r="A36" s="246"/>
      <c r="B36" s="232" t="s">
        <v>85</v>
      </c>
      <c r="C36" s="233">
        <v>-104457.98000000001</v>
      </c>
      <c r="D36" s="233">
        <v>-91598.486000000004</v>
      </c>
      <c r="E36"/>
      <c r="F36" s="234">
        <v>0.14038980949968982</v>
      </c>
      <c r="G36" s="224" t="s">
        <v>49</v>
      </c>
      <c r="H36"/>
      <c r="I36" s="233">
        <v>-104457.98000000001</v>
      </c>
      <c r="J36" s="233">
        <v>-91598.486000000004</v>
      </c>
      <c r="K36"/>
      <c r="L36" s="234">
        <v>0.14038980949968982</v>
      </c>
      <c r="M36" s="224" t="s">
        <v>49</v>
      </c>
    </row>
    <row r="37" spans="1:13" s="57" customFormat="1">
      <c r="A37" s="246"/>
      <c r="B37" s="235" t="s">
        <v>118</v>
      </c>
      <c r="C37" s="236">
        <v>38595.398000000001</v>
      </c>
      <c r="D37" s="236">
        <v>57899.669000000002</v>
      </c>
      <c r="E37"/>
      <c r="F37" s="237">
        <v>-0.33340900446252986</v>
      </c>
      <c r="G37" s="226" t="s">
        <v>49</v>
      </c>
      <c r="H37"/>
      <c r="I37" s="236">
        <v>38595.398000000001</v>
      </c>
      <c r="J37" s="236">
        <v>57899.669000000002</v>
      </c>
      <c r="K37"/>
      <c r="L37" s="237">
        <v>-0.33340900446252986</v>
      </c>
      <c r="M37" s="226" t="s">
        <v>49</v>
      </c>
    </row>
    <row r="38" spans="1:13" s="57" customFormat="1" ht="16" customHeight="1">
      <c r="A38" s="246"/>
      <c r="B38" s="229" t="s">
        <v>62</v>
      </c>
      <c r="C38" s="230">
        <v>45347.957999999999</v>
      </c>
      <c r="D38" s="230">
        <v>64049.087</v>
      </c>
      <c r="E38"/>
      <c r="F38" s="231">
        <v>-0.29198119561017322</v>
      </c>
      <c r="G38" s="231" t="s">
        <v>49</v>
      </c>
      <c r="H38"/>
      <c r="I38" s="230">
        <v>45347.957999999999</v>
      </c>
      <c r="J38" s="230">
        <v>64049.087</v>
      </c>
      <c r="K38"/>
      <c r="L38" s="231">
        <v>-0.29198119561017322</v>
      </c>
      <c r="M38" s="231" t="s">
        <v>49</v>
      </c>
    </row>
    <row r="39" spans="1:13" s="57" customFormat="1" ht="16" customHeight="1">
      <c r="A39" s="246"/>
      <c r="B39" s="229" t="s">
        <v>119</v>
      </c>
      <c r="C39" s="231">
        <v>0.10459086249529577</v>
      </c>
      <c r="D39" s="231">
        <v>0.1740948290084304</v>
      </c>
      <c r="E39"/>
      <c r="F39" s="336" t="str">
        <f>+CONCATENATE(ROUND((C39-D39)*10000,0)," ", "bps")</f>
        <v>-695 bps</v>
      </c>
      <c r="G39" s="336"/>
      <c r="H39"/>
      <c r="I39" s="231">
        <v>0.10459086249529577</v>
      </c>
      <c r="J39" s="231">
        <v>0.1740948290084304</v>
      </c>
      <c r="K39"/>
      <c r="L39" s="336" t="str">
        <f>+CONCATENATE(ROUND((I39-J39)*10000,0)," ", "bps")</f>
        <v>-695 bps</v>
      </c>
      <c r="M39" s="336"/>
    </row>
    <row r="40" spans="1:13" s="57" customFormat="1" ht="16" customHeight="1">
      <c r="A40" s="170"/>
      <c r="B40" s="46"/>
      <c r="C40" s="46"/>
      <c r="D40" s="46"/>
      <c r="E40"/>
      <c r="F40" s="46"/>
      <c r="G40" s="46"/>
      <c r="H40"/>
      <c r="K40"/>
    </row>
    <row r="41" spans="1:13" s="57" customFormat="1" ht="16" customHeight="1">
      <c r="A41" s="170"/>
      <c r="B41" s="46"/>
      <c r="C41" s="46"/>
      <c r="D41" s="46"/>
      <c r="E41"/>
      <c r="F41" s="46"/>
      <c r="G41" s="46"/>
      <c r="H41"/>
      <c r="K41"/>
    </row>
    <row r="42" spans="1:13" s="57" customFormat="1" ht="16" customHeight="1">
      <c r="A42" s="170"/>
      <c r="B42" s="337" t="s">
        <v>37</v>
      </c>
      <c r="C42" s="218" t="str">
        <f>+C26</f>
        <v>1Q25</v>
      </c>
      <c r="D42" s="218" t="str">
        <f>+D26</f>
        <v>1Q24</v>
      </c>
      <c r="E42"/>
      <c r="F42" s="334" t="str">
        <f>+F26</f>
        <v>Var. vs 2024</v>
      </c>
      <c r="G42" s="334"/>
      <c r="H42"/>
      <c r="I42" s="218" t="str">
        <f>+I26</f>
        <v>3M25</v>
      </c>
      <c r="J42" s="218" t="str">
        <f>+J26</f>
        <v>3M24</v>
      </c>
      <c r="K42"/>
      <c r="L42" s="334" t="str">
        <f>+L26</f>
        <v>Var. vs 2024</v>
      </c>
      <c r="M42" s="334"/>
    </row>
    <row r="43" spans="1:13">
      <c r="A43" s="91"/>
      <c r="B43" s="338"/>
      <c r="C43" s="335" t="s">
        <v>5</v>
      </c>
      <c r="D43" s="335"/>
      <c r="F43" s="219" t="s">
        <v>4</v>
      </c>
      <c r="G43" s="219" t="s">
        <v>179</v>
      </c>
      <c r="I43" s="335" t="s">
        <v>5</v>
      </c>
      <c r="J43" s="335"/>
      <c r="L43" s="219" t="s">
        <v>4</v>
      </c>
      <c r="M43" s="219" t="s">
        <v>179</v>
      </c>
    </row>
    <row r="44" spans="1:13" s="249" customFormat="1" ht="17.149999999999999" customHeight="1">
      <c r="A44" s="339"/>
      <c r="B44" s="220" t="s">
        <v>6</v>
      </c>
      <c r="C44" s="221">
        <v>296689.93900000001</v>
      </c>
      <c r="D44" s="221">
        <v>253623.18599999999</v>
      </c>
      <c r="E44"/>
      <c r="F44" s="222">
        <v>0.16980605629644607</v>
      </c>
      <c r="G44" s="222">
        <v>0.16980605629644607</v>
      </c>
      <c r="H44"/>
      <c r="I44" s="221">
        <v>296689.93900000001</v>
      </c>
      <c r="J44" s="221">
        <v>253623.18599999999</v>
      </c>
      <c r="K44"/>
      <c r="L44" s="222">
        <v>0.16980605629644607</v>
      </c>
      <c r="M44" s="222">
        <v>0.16980605629644607</v>
      </c>
    </row>
    <row r="45" spans="1:13" s="57" customFormat="1" ht="17.149999999999999" customHeight="1">
      <c r="A45" s="339"/>
      <c r="B45" s="238" t="s">
        <v>82</v>
      </c>
      <c r="C45" s="239">
        <v>296689.93900000001</v>
      </c>
      <c r="D45" s="239">
        <v>253623.18599999999</v>
      </c>
      <c r="E45"/>
      <c r="F45" s="240">
        <v>0.16980605629644607</v>
      </c>
      <c r="G45" s="240">
        <v>0.16980605629644607</v>
      </c>
      <c r="H45"/>
      <c r="I45" s="239">
        <v>296689.93900000001</v>
      </c>
      <c r="J45" s="239">
        <v>253623.18599999999</v>
      </c>
      <c r="K45"/>
      <c r="L45" s="240">
        <v>0.16980605629644607</v>
      </c>
      <c r="M45" s="240">
        <v>0.16980605629644607</v>
      </c>
    </row>
    <row r="46" spans="1:13" s="57" customFormat="1" ht="16" customHeight="1">
      <c r="A46" s="246"/>
      <c r="B46" s="220" t="s">
        <v>6</v>
      </c>
      <c r="C46" s="221">
        <v>80783.857999999993</v>
      </c>
      <c r="D46" s="221">
        <v>68118.487999999998</v>
      </c>
      <c r="E46"/>
      <c r="F46" s="222">
        <v>0.18593146107412117</v>
      </c>
      <c r="G46" s="222">
        <v>0.18593146107412117</v>
      </c>
      <c r="H46"/>
      <c r="I46" s="221">
        <v>80783.857999999993</v>
      </c>
      <c r="J46" s="221">
        <v>68118.487999999998</v>
      </c>
      <c r="K46"/>
      <c r="L46" s="222">
        <v>0.18593146107412117</v>
      </c>
      <c r="M46" s="222">
        <v>0.18593146107412117</v>
      </c>
    </row>
    <row r="47" spans="1:13" s="57" customFormat="1" ht="16" customHeight="1">
      <c r="A47" s="170"/>
      <c r="B47" s="232" t="s">
        <v>83</v>
      </c>
      <c r="C47" s="233">
        <v>80783.857999999993</v>
      </c>
      <c r="D47" s="233">
        <v>68118.487999999998</v>
      </c>
      <c r="E47"/>
      <c r="F47" s="234">
        <v>0.18593146107412117</v>
      </c>
      <c r="G47" s="234">
        <v>0.18593146107412117</v>
      </c>
      <c r="H47"/>
      <c r="I47" s="233">
        <v>80783.857999999993</v>
      </c>
      <c r="J47" s="233">
        <v>68118.487999999998</v>
      </c>
      <c r="K47"/>
      <c r="L47" s="234">
        <v>0.18593146107412117</v>
      </c>
      <c r="M47" s="234">
        <v>0.18593146107412117</v>
      </c>
    </row>
    <row r="48" spans="1:13" s="57" customFormat="1" ht="16" customHeight="1">
      <c r="A48" s="246"/>
      <c r="B48" s="232" t="s">
        <v>85</v>
      </c>
      <c r="C48" s="233">
        <v>-78146.832000000009</v>
      </c>
      <c r="D48" s="233">
        <v>-70379.45</v>
      </c>
      <c r="E48"/>
      <c r="F48" s="234">
        <v>0.11036434641077775</v>
      </c>
      <c r="G48" s="234">
        <v>0.11036434641077775</v>
      </c>
      <c r="H48"/>
      <c r="I48" s="233">
        <v>-78146.832000000009</v>
      </c>
      <c r="J48" s="233">
        <v>-70379.45</v>
      </c>
      <c r="K48"/>
      <c r="L48" s="234">
        <v>0.11036434641077775</v>
      </c>
      <c r="M48" s="234">
        <v>0.11036434641077775</v>
      </c>
    </row>
    <row r="49" spans="1:13" s="57" customFormat="1" ht="16" customHeight="1">
      <c r="A49" s="246"/>
      <c r="B49" s="235" t="s">
        <v>118</v>
      </c>
      <c r="C49" s="236">
        <v>6564.7340000000004</v>
      </c>
      <c r="D49" s="236">
        <v>1656.0230000000001</v>
      </c>
      <c r="E49"/>
      <c r="F49" s="234">
        <v>2.9641562949306861</v>
      </c>
      <c r="G49" s="234">
        <v>2.9641562949306861</v>
      </c>
      <c r="H49"/>
      <c r="I49" s="236">
        <v>6564.7340000000004</v>
      </c>
      <c r="J49" s="236">
        <v>1656.0230000000001</v>
      </c>
      <c r="K49"/>
      <c r="L49" s="234" t="s">
        <v>49</v>
      </c>
      <c r="M49" s="234" t="s">
        <v>49</v>
      </c>
    </row>
    <row r="50" spans="1:13" s="57" customFormat="1" ht="16" customHeight="1">
      <c r="A50" s="246"/>
      <c r="B50" s="229" t="s">
        <v>62</v>
      </c>
      <c r="C50" s="230">
        <v>17673.444</v>
      </c>
      <c r="D50" s="230">
        <v>11261.514999999999</v>
      </c>
      <c r="E50"/>
      <c r="F50" s="231">
        <v>0.56936646623478282</v>
      </c>
      <c r="G50" s="231">
        <v>0.56936646623478282</v>
      </c>
      <c r="H50"/>
      <c r="I50" s="230">
        <v>17673.444</v>
      </c>
      <c r="J50" s="230">
        <v>11261.514999999999</v>
      </c>
      <c r="K50"/>
      <c r="L50" s="231">
        <v>0.56936646623478282</v>
      </c>
      <c r="M50" s="231">
        <v>0.56936646623478282</v>
      </c>
    </row>
    <row r="51" spans="1:13" s="57" customFormat="1" ht="16" customHeight="1">
      <c r="A51" s="246"/>
      <c r="B51" s="229" t="s">
        <v>119</v>
      </c>
      <c r="C51" s="231">
        <v>5.9568733808664807E-2</v>
      </c>
      <c r="D51" s="231">
        <v>4.4402545278332713E-2</v>
      </c>
      <c r="E51"/>
      <c r="F51" s="336" t="str">
        <f>+CONCATENATE(ROUND((C51-D51)*10000,0)," ", "bps")</f>
        <v>152 bps</v>
      </c>
      <c r="G51" s="336"/>
      <c r="H51"/>
      <c r="I51" s="231">
        <v>5.9568733808664807E-2</v>
      </c>
      <c r="J51" s="231">
        <v>4.4402545278332713E-2</v>
      </c>
      <c r="K51"/>
      <c r="L51" s="336" t="str">
        <f>+CONCATENATE(ROUND((I51-J51)*10000,0)," ", "bps")</f>
        <v>152 bps</v>
      </c>
      <c r="M51" s="336"/>
    </row>
    <row r="52" spans="1:13" s="57" customFormat="1" ht="16" customHeight="1">
      <c r="A52" s="246"/>
      <c r="B52" s="46"/>
      <c r="C52" s="46"/>
      <c r="D52" s="46"/>
      <c r="E52"/>
      <c r="F52" s="46"/>
      <c r="G52" s="46"/>
      <c r="H52"/>
      <c r="K52"/>
    </row>
    <row r="53" spans="1:13" s="57" customFormat="1" ht="16" customHeight="1">
      <c r="A53" s="246"/>
      <c r="B53" s="337" t="s">
        <v>38</v>
      </c>
      <c r="C53" s="218" t="str">
        <f>+C42</f>
        <v>1Q25</v>
      </c>
      <c r="D53" s="218" t="str">
        <f>+D42</f>
        <v>1Q24</v>
      </c>
      <c r="E53"/>
      <c r="F53" s="334" t="str">
        <f>+F42</f>
        <v>Var. vs 2024</v>
      </c>
      <c r="G53" s="334"/>
      <c r="H53"/>
      <c r="I53" s="218" t="str">
        <f>+I42</f>
        <v>3M25</v>
      </c>
      <c r="J53" s="218" t="str">
        <f>+J42</f>
        <v>3M24</v>
      </c>
      <c r="K53"/>
      <c r="L53" s="334" t="str">
        <f>+L42</f>
        <v>Var. vs 2024</v>
      </c>
      <c r="M53" s="334"/>
    </row>
    <row r="54" spans="1:13">
      <c r="A54" s="246"/>
      <c r="B54" s="338"/>
      <c r="C54" s="335" t="s">
        <v>5</v>
      </c>
      <c r="D54" s="335"/>
      <c r="F54" s="219" t="s">
        <v>4</v>
      </c>
      <c r="G54" s="219" t="s">
        <v>179</v>
      </c>
      <c r="I54" s="335" t="s">
        <v>5</v>
      </c>
      <c r="J54" s="335"/>
      <c r="L54" s="219" t="s">
        <v>4</v>
      </c>
      <c r="M54" s="219" t="s">
        <v>179</v>
      </c>
    </row>
    <row r="55" spans="1:13" s="249" customFormat="1" ht="17.149999999999999" customHeight="1">
      <c r="A55" s="339"/>
      <c r="B55" s="220" t="s">
        <v>6</v>
      </c>
      <c r="C55" s="221">
        <v>63684.85</v>
      </c>
      <c r="D55" s="221">
        <v>57653.502999999997</v>
      </c>
      <c r="E55"/>
      <c r="F55" s="222">
        <v>0.10461371271750819</v>
      </c>
      <c r="G55" s="222">
        <v>0.10461371271750819</v>
      </c>
      <c r="H55"/>
      <c r="I55" s="221">
        <v>63684.85</v>
      </c>
      <c r="J55" s="221">
        <v>57653.502999999997</v>
      </c>
      <c r="K55"/>
      <c r="L55" s="222">
        <v>0.10461371271750819</v>
      </c>
      <c r="M55" s="222">
        <v>0.10461371271750819</v>
      </c>
    </row>
    <row r="56" spans="1:13" s="57" customFormat="1" ht="17.149999999999999" customHeight="1">
      <c r="A56" s="339"/>
      <c r="B56" s="220" t="s">
        <v>7</v>
      </c>
      <c r="C56" s="221">
        <v>21643.256000000001</v>
      </c>
      <c r="D56" s="221">
        <v>14187.815000000001</v>
      </c>
      <c r="E56"/>
      <c r="F56" s="222">
        <v>0.52548197167780941</v>
      </c>
      <c r="G56" s="222">
        <v>0.90535015990410272</v>
      </c>
      <c r="H56"/>
      <c r="I56" s="221">
        <v>21643.256000000001</v>
      </c>
      <c r="J56" s="221">
        <v>14187.815000000001</v>
      </c>
      <c r="K56"/>
      <c r="L56" s="222">
        <v>0.52548197167780941</v>
      </c>
      <c r="M56" s="222">
        <v>0.90535015990410272</v>
      </c>
    </row>
    <row r="57" spans="1:13" s="57" customFormat="1" ht="16" customHeight="1">
      <c r="A57" s="170"/>
      <c r="B57" s="220" t="s">
        <v>30</v>
      </c>
      <c r="C57" s="221">
        <v>7864.6270000000004</v>
      </c>
      <c r="D57" s="221">
        <v>7295.1850000000004</v>
      </c>
      <c r="E57"/>
      <c r="F57" s="222">
        <v>7.805723912416207E-2</v>
      </c>
      <c r="G57" s="222">
        <v>4.2117374177115252E-2</v>
      </c>
      <c r="H57"/>
      <c r="I57" s="221">
        <v>7864.6270000000004</v>
      </c>
      <c r="J57" s="221">
        <v>7295.1850000000004</v>
      </c>
      <c r="K57"/>
      <c r="L57" s="222">
        <v>7.805723912416207E-2</v>
      </c>
      <c r="M57" s="222">
        <v>4.2117374177115252E-2</v>
      </c>
    </row>
    <row r="58" spans="1:13" s="57" customFormat="1" ht="16" customHeight="1">
      <c r="A58" s="170"/>
      <c r="B58" s="220" t="s">
        <v>10</v>
      </c>
      <c r="C58" s="221">
        <v>3247.5819999999999</v>
      </c>
      <c r="D58" s="221">
        <v>3091.047</v>
      </c>
      <c r="E58"/>
      <c r="F58" s="222">
        <v>5.0641416969719355E-2</v>
      </c>
      <c r="G58" s="222">
        <v>0.11255070071247708</v>
      </c>
      <c r="H58"/>
      <c r="I58" s="221">
        <v>3247.5819999999999</v>
      </c>
      <c r="J58" s="221">
        <v>3091.047</v>
      </c>
      <c r="K58"/>
      <c r="L58" s="222">
        <v>5.0641416969719355E-2</v>
      </c>
      <c r="M58" s="222">
        <v>0.11255070071247708</v>
      </c>
    </row>
    <row r="59" spans="1:13" s="57" customFormat="1" ht="16" customHeight="1">
      <c r="A59" s="170"/>
      <c r="B59" s="238" t="s">
        <v>82</v>
      </c>
      <c r="C59" s="239">
        <v>96440.315000000002</v>
      </c>
      <c r="D59" s="239">
        <v>82227.55</v>
      </c>
      <c r="E59"/>
      <c r="F59" s="240">
        <v>0.17284675270028105</v>
      </c>
      <c r="G59" s="240" t="s">
        <v>49</v>
      </c>
      <c r="H59"/>
      <c r="I59" s="239">
        <v>96440.315000000002</v>
      </c>
      <c r="J59" s="239">
        <v>82227.55</v>
      </c>
      <c r="K59"/>
      <c r="L59" s="240">
        <v>0.17284675270028105</v>
      </c>
      <c r="M59" s="240" t="s">
        <v>49</v>
      </c>
    </row>
    <row r="60" spans="1:13" s="57" customFormat="1" ht="16" customHeight="1">
      <c r="A60" s="170"/>
      <c r="B60" s="220" t="s">
        <v>6</v>
      </c>
      <c r="C60" s="221">
        <v>60336.427000000003</v>
      </c>
      <c r="D60" s="221">
        <v>53862.82</v>
      </c>
      <c r="E60"/>
      <c r="F60" s="222">
        <v>0.12018693042807649</v>
      </c>
      <c r="G60" s="222">
        <v>0.12018693042807649</v>
      </c>
      <c r="H60"/>
      <c r="I60" s="221">
        <v>60336.427000000003</v>
      </c>
      <c r="J60" s="221">
        <v>53862.82</v>
      </c>
      <c r="K60"/>
      <c r="L60" s="222">
        <v>0.12018693042807649</v>
      </c>
      <c r="M60" s="222">
        <v>0.12018693042807649</v>
      </c>
    </row>
    <row r="61" spans="1:13" s="57" customFormat="1" ht="16" customHeight="1">
      <c r="A61" s="246"/>
      <c r="B61" s="220" t="s">
        <v>7</v>
      </c>
      <c r="C61" s="221">
        <v>17363.467000000001</v>
      </c>
      <c r="D61" s="221">
        <v>11379.907999999999</v>
      </c>
      <c r="E61"/>
      <c r="F61" s="222">
        <v>0.52580029645230897</v>
      </c>
      <c r="G61" s="222">
        <v>0.90565389697844467</v>
      </c>
      <c r="H61"/>
      <c r="I61" s="221">
        <v>17363.467000000001</v>
      </c>
      <c r="J61" s="221">
        <v>11379.907999999999</v>
      </c>
      <c r="K61"/>
      <c r="L61" s="222">
        <v>0.52580029645230897</v>
      </c>
      <c r="M61" s="222">
        <v>0.90565389697844467</v>
      </c>
    </row>
    <row r="62" spans="1:13" s="57" customFormat="1" ht="16" customHeight="1">
      <c r="A62" s="170"/>
      <c r="B62" s="220" t="s">
        <v>30</v>
      </c>
      <c r="C62" s="221">
        <v>6082.0349999999999</v>
      </c>
      <c r="D62" s="221">
        <v>5803.0370000000003</v>
      </c>
      <c r="E62"/>
      <c r="F62" s="222">
        <v>4.8077928850014162E-2</v>
      </c>
      <c r="G62" s="222">
        <v>1.1345068741983821E-2</v>
      </c>
      <c r="H62"/>
      <c r="I62" s="221">
        <v>6082.0349999999999</v>
      </c>
      <c r="J62" s="221">
        <v>5803.0370000000003</v>
      </c>
      <c r="K62"/>
      <c r="L62" s="222">
        <v>4.8077928850014162E-2</v>
      </c>
      <c r="M62" s="222">
        <v>1.1345068741983821E-2</v>
      </c>
    </row>
    <row r="63" spans="1:13" s="57" customFormat="1" ht="16" customHeight="1">
      <c r="A63" s="170"/>
      <c r="B63" s="220" t="s">
        <v>10</v>
      </c>
      <c r="C63" s="221">
        <v>3120.3530000000001</v>
      </c>
      <c r="D63" s="221">
        <v>2963.7550000000001</v>
      </c>
      <c r="E63"/>
      <c r="F63" s="222">
        <v>5.2837700822099043E-2</v>
      </c>
      <c r="G63" s="222">
        <v>0.11503956892053946</v>
      </c>
      <c r="H63"/>
      <c r="I63" s="221">
        <v>3120.3530000000001</v>
      </c>
      <c r="J63" s="221">
        <v>2963.7550000000001</v>
      </c>
      <c r="K63"/>
      <c r="L63" s="222">
        <v>5.2837700822099043E-2</v>
      </c>
      <c r="M63" s="222">
        <v>0.11503956892053946</v>
      </c>
    </row>
    <row r="64" spans="1:13" s="57" customFormat="1" ht="16" customHeight="1">
      <c r="A64" s="170"/>
      <c r="B64" s="232" t="s">
        <v>83</v>
      </c>
      <c r="C64" s="233">
        <v>86902.282000000007</v>
      </c>
      <c r="D64" s="233">
        <v>74009.52</v>
      </c>
      <c r="E64"/>
      <c r="F64" s="234">
        <v>0.1742041023911518</v>
      </c>
      <c r="G64" s="234" t="s">
        <v>49</v>
      </c>
      <c r="H64"/>
      <c r="I64" s="233">
        <v>86902.282000000007</v>
      </c>
      <c r="J64" s="233">
        <v>74009.52</v>
      </c>
      <c r="K64"/>
      <c r="L64" s="234">
        <v>0.1742041023911518</v>
      </c>
      <c r="M64" s="234" t="s">
        <v>49</v>
      </c>
    </row>
    <row r="65" spans="1:13" s="57" customFormat="1" ht="16" customHeight="1">
      <c r="A65" s="170"/>
      <c r="B65" s="232" t="s">
        <v>85</v>
      </c>
      <c r="C65" s="233">
        <v>-15062.018000000002</v>
      </c>
      <c r="D65" s="233">
        <v>-15368.485000000001</v>
      </c>
      <c r="E65"/>
      <c r="F65" s="234">
        <v>-1.994126291563536E-2</v>
      </c>
      <c r="G65" s="234" t="s">
        <v>49</v>
      </c>
      <c r="H65"/>
      <c r="I65" s="233">
        <v>-15062.018000000002</v>
      </c>
      <c r="J65" s="233">
        <v>-15368.485000000001</v>
      </c>
      <c r="K65"/>
      <c r="L65" s="234">
        <v>-1.994126291563536E-2</v>
      </c>
      <c r="M65" s="234" t="s">
        <v>49</v>
      </c>
    </row>
    <row r="66" spans="1:13" s="57" customFormat="1" ht="16" customHeight="1">
      <c r="A66" s="246"/>
      <c r="B66" s="235" t="s">
        <v>118</v>
      </c>
      <c r="C66" s="236">
        <v>85197.991999999984</v>
      </c>
      <c r="D66" s="236">
        <v>74978.89</v>
      </c>
      <c r="E66"/>
      <c r="F66" s="237">
        <v>0.13629305528529412</v>
      </c>
      <c r="G66" s="237" t="s">
        <v>49</v>
      </c>
      <c r="H66"/>
      <c r="I66" s="236">
        <v>85197.991999999984</v>
      </c>
      <c r="J66" s="236">
        <v>74978.89</v>
      </c>
      <c r="K66"/>
      <c r="L66" s="237">
        <v>0.13629305528529412</v>
      </c>
      <c r="M66" s="237" t="s">
        <v>49</v>
      </c>
    </row>
    <row r="67" spans="1:13" s="57" customFormat="1" ht="16" customHeight="1">
      <c r="A67" s="246"/>
      <c r="B67" s="229" t="s">
        <v>62</v>
      </c>
      <c r="C67" s="230">
        <v>76011.616000000009</v>
      </c>
      <c r="D67" s="230">
        <v>62138.983</v>
      </c>
      <c r="E67"/>
      <c r="F67" s="231">
        <v>0.22325169048872273</v>
      </c>
      <c r="G67" s="231" t="s">
        <v>49</v>
      </c>
      <c r="H67"/>
      <c r="I67" s="230">
        <v>76011.616000000009</v>
      </c>
      <c r="J67" s="230">
        <v>62138.983</v>
      </c>
      <c r="K67"/>
      <c r="L67" s="231">
        <v>0.22325169048872273</v>
      </c>
      <c r="M67" s="231" t="s">
        <v>49</v>
      </c>
    </row>
    <row r="68" spans="1:13" s="57" customFormat="1" ht="16" customHeight="1">
      <c r="A68" s="246"/>
      <c r="B68" s="229" t="s">
        <v>119</v>
      </c>
      <c r="C68" s="231">
        <v>0.78817262262156662</v>
      </c>
      <c r="D68" s="231">
        <v>0.75569542081698893</v>
      </c>
      <c r="E68"/>
      <c r="F68" s="336" t="str">
        <f>+CONCATENATE(ROUND((C68-D68)*10000,0)," ", "bps")</f>
        <v>325 bps</v>
      </c>
      <c r="G68" s="336"/>
      <c r="H68"/>
      <c r="I68" s="231">
        <v>0.78817262262156662</v>
      </c>
      <c r="J68" s="231">
        <v>0.75569542081698893</v>
      </c>
      <c r="K68"/>
      <c r="L68" s="336" t="str">
        <f>+CONCATENATE(ROUND((I68-J68)*10000,0)," ", "bps")</f>
        <v>325 bps</v>
      </c>
      <c r="M68" s="336"/>
    </row>
    <row r="69" spans="1:13" s="57" customFormat="1" ht="16" customHeight="1">
      <c r="A69" s="246"/>
      <c r="B69" s="250"/>
      <c r="C69" s="251"/>
      <c r="D69" s="251"/>
      <c r="E69"/>
      <c r="F69" s="252"/>
      <c r="G69" s="252"/>
      <c r="H69"/>
      <c r="I69" s="251"/>
      <c r="J69" s="251"/>
      <c r="K69"/>
      <c r="L69" s="252"/>
      <c r="M69" s="252"/>
    </row>
    <row r="70" spans="1:13" s="57" customFormat="1" ht="16" customHeight="1">
      <c r="A70" s="170"/>
      <c r="B70" s="337" t="s">
        <v>39</v>
      </c>
      <c r="C70" s="218" t="str">
        <f>+C53</f>
        <v>1Q25</v>
      </c>
      <c r="D70" s="218" t="str">
        <f>+D53</f>
        <v>1Q24</v>
      </c>
      <c r="E70"/>
      <c r="F70" s="334" t="str">
        <f>+F53</f>
        <v>Var. vs 2024</v>
      </c>
      <c r="G70" s="334"/>
      <c r="H70"/>
      <c r="I70" s="218" t="str">
        <f>+I53</f>
        <v>3M25</v>
      </c>
      <c r="J70" s="218" t="str">
        <f>+J53</f>
        <v>3M24</v>
      </c>
      <c r="K70"/>
      <c r="L70" s="334" t="str">
        <f>+L53</f>
        <v>Var. vs 2024</v>
      </c>
      <c r="M70" s="334"/>
    </row>
    <row r="71" spans="1:13" ht="16" customHeight="1">
      <c r="A71" s="250"/>
      <c r="B71" s="338"/>
      <c r="C71" s="335" t="s">
        <v>5</v>
      </c>
      <c r="D71" s="335"/>
      <c r="F71" s="219" t="s">
        <v>4</v>
      </c>
      <c r="G71" s="219" t="s">
        <v>179</v>
      </c>
      <c r="I71" s="335" t="s">
        <v>5</v>
      </c>
      <c r="J71" s="335"/>
      <c r="L71" s="219" t="s">
        <v>4</v>
      </c>
      <c r="M71" s="219" t="s">
        <v>179</v>
      </c>
    </row>
    <row r="72" spans="1:13" s="249" customFormat="1" ht="17.149999999999999" customHeight="1">
      <c r="A72" s="339"/>
      <c r="B72" s="220" t="s">
        <v>7</v>
      </c>
      <c r="C72" s="221">
        <v>35329.199000000001</v>
      </c>
      <c r="D72" s="221">
        <v>27353.614000000001</v>
      </c>
      <c r="E72"/>
      <c r="F72" s="222">
        <v>0.29157335480423163</v>
      </c>
      <c r="G72" s="222">
        <v>0.61028577653454841</v>
      </c>
      <c r="H72"/>
      <c r="I72" s="221">
        <v>35329.199000000001</v>
      </c>
      <c r="J72" s="221">
        <v>27353.614000000001</v>
      </c>
      <c r="K72"/>
      <c r="L72" s="222">
        <v>0.29157335480423163</v>
      </c>
      <c r="M72" s="222">
        <v>0.61028577653454841</v>
      </c>
    </row>
    <row r="73" spans="1:13" s="57" customFormat="1" ht="17.149999999999999" customHeight="1">
      <c r="A73" s="339"/>
      <c r="B73" s="220" t="s">
        <v>29</v>
      </c>
      <c r="C73" s="221">
        <v>0</v>
      </c>
      <c r="D73" s="221">
        <v>261.48</v>
      </c>
      <c r="E73"/>
      <c r="F73" s="222" t="s">
        <v>49</v>
      </c>
      <c r="G73" s="222" t="s">
        <v>49</v>
      </c>
      <c r="H73"/>
      <c r="I73" s="221">
        <v>0</v>
      </c>
      <c r="J73" s="221">
        <v>261.48</v>
      </c>
      <c r="K73"/>
      <c r="L73" s="222" t="s">
        <v>49</v>
      </c>
      <c r="M73" s="222" t="s">
        <v>49</v>
      </c>
    </row>
    <row r="74" spans="1:13" s="57" customFormat="1" ht="16" customHeight="1">
      <c r="A74" s="170"/>
      <c r="B74" s="220" t="s">
        <v>10</v>
      </c>
      <c r="C74" s="221">
        <v>584.779</v>
      </c>
      <c r="D74" s="221">
        <v>349.95400000000001</v>
      </c>
      <c r="E74"/>
      <c r="F74" s="222">
        <v>0.6710167622030323</v>
      </c>
      <c r="G74" s="222">
        <v>0.80723759128921047</v>
      </c>
      <c r="H74"/>
      <c r="I74" s="221">
        <v>584.779</v>
      </c>
      <c r="J74" s="221">
        <v>349.95400000000001</v>
      </c>
      <c r="K74"/>
      <c r="L74" s="222">
        <v>0.6710167622030323</v>
      </c>
      <c r="M74" s="222">
        <v>0.80723759128921047</v>
      </c>
    </row>
    <row r="75" spans="1:13" s="57" customFormat="1" ht="16" customHeight="1">
      <c r="A75" s="170"/>
      <c r="B75" s="238" t="s">
        <v>82</v>
      </c>
      <c r="C75" s="239">
        <v>35913.978000000003</v>
      </c>
      <c r="D75" s="239">
        <v>27965.048000000003</v>
      </c>
      <c r="E75"/>
      <c r="F75" s="240">
        <v>0.2842451763358318</v>
      </c>
      <c r="G75" s="240" t="s">
        <v>49</v>
      </c>
      <c r="H75"/>
      <c r="I75" s="239">
        <v>35913.978000000003</v>
      </c>
      <c r="J75" s="239">
        <v>27965.048000000003</v>
      </c>
      <c r="K75"/>
      <c r="L75" s="240">
        <v>0.2842451763358318</v>
      </c>
      <c r="M75" s="240" t="s">
        <v>50</v>
      </c>
    </row>
    <row r="76" spans="1:13" s="57" customFormat="1" ht="16" customHeight="1">
      <c r="A76" s="170"/>
      <c r="B76" s="220" t="s">
        <v>7</v>
      </c>
      <c r="C76" s="221">
        <v>16764.645</v>
      </c>
      <c r="D76" s="221">
        <v>20463.665000000001</v>
      </c>
      <c r="E76"/>
      <c r="F76" s="222">
        <v>-0.18076038676356365</v>
      </c>
      <c r="G76" s="222">
        <v>2.0261376060116909E-2</v>
      </c>
      <c r="H76"/>
      <c r="I76" s="221">
        <v>16764.645</v>
      </c>
      <c r="J76" s="221">
        <v>20463.665000000001</v>
      </c>
      <c r="K76"/>
      <c r="L76" s="222">
        <v>-0.18076038676356365</v>
      </c>
      <c r="M76" s="222">
        <v>2.0261376060116909E-2</v>
      </c>
    </row>
    <row r="77" spans="1:13" s="57" customFormat="1" ht="16" customHeight="1">
      <c r="A77" s="170"/>
      <c r="B77" s="220" t="s">
        <v>29</v>
      </c>
      <c r="C77" s="221">
        <v>0</v>
      </c>
      <c r="D77" s="221">
        <v>261.48</v>
      </c>
      <c r="E77"/>
      <c r="F77" s="222" t="s">
        <v>49</v>
      </c>
      <c r="G77" s="222" t="s">
        <v>49</v>
      </c>
      <c r="H77"/>
      <c r="I77" s="221">
        <v>0</v>
      </c>
      <c r="J77" s="221">
        <v>261.48</v>
      </c>
      <c r="K77"/>
      <c r="L77" s="222" t="s">
        <v>49</v>
      </c>
      <c r="M77" s="222" t="s">
        <v>49</v>
      </c>
    </row>
    <row r="78" spans="1:13" s="57" customFormat="1" ht="16" customHeight="1">
      <c r="A78" s="246"/>
      <c r="B78" s="220" t="s">
        <v>10</v>
      </c>
      <c r="C78" s="221">
        <v>584.77800000000002</v>
      </c>
      <c r="D78" s="221">
        <v>349.959</v>
      </c>
      <c r="E78"/>
      <c r="F78" s="222">
        <v>0.67099003026068771</v>
      </c>
      <c r="G78" s="222">
        <v>0.80720970291546723</v>
      </c>
      <c r="H78"/>
      <c r="I78" s="221">
        <v>584.77800000000002</v>
      </c>
      <c r="J78" s="221">
        <v>349.959</v>
      </c>
      <c r="K78"/>
      <c r="L78" s="222">
        <v>0.67099003026068771</v>
      </c>
      <c r="M78" s="222">
        <v>0.80720970291546723</v>
      </c>
    </row>
    <row r="79" spans="1:13" s="57" customFormat="1" ht="16" customHeight="1">
      <c r="A79" s="170"/>
      <c r="B79" s="232" t="s">
        <v>83</v>
      </c>
      <c r="C79" s="233">
        <v>17349.422999999999</v>
      </c>
      <c r="D79" s="233">
        <v>21075.103999999999</v>
      </c>
      <c r="E79"/>
      <c r="F79" s="234">
        <v>-0.17678114423539737</v>
      </c>
      <c r="G79" s="234" t="s">
        <v>49</v>
      </c>
      <c r="H79"/>
      <c r="I79" s="233">
        <v>17349.422999999999</v>
      </c>
      <c r="J79" s="233">
        <v>21075.103999999999</v>
      </c>
      <c r="K79"/>
      <c r="L79" s="234">
        <v>-0.17678114423539737</v>
      </c>
      <c r="M79" s="234" t="s">
        <v>49</v>
      </c>
    </row>
    <row r="80" spans="1:13" s="57" customFormat="1" ht="16" customHeight="1">
      <c r="A80" s="170"/>
      <c r="B80" s="232" t="s">
        <v>85</v>
      </c>
      <c r="C80" s="233">
        <v>-7319.8690000000006</v>
      </c>
      <c r="D80" s="233">
        <v>-4460.3389999999999</v>
      </c>
      <c r="E80"/>
      <c r="F80" s="234">
        <v>0.64110149475185652</v>
      </c>
      <c r="G80" s="234" t="s">
        <v>49</v>
      </c>
      <c r="H80"/>
      <c r="I80" s="233">
        <v>-7319.8690000000006</v>
      </c>
      <c r="J80" s="233">
        <v>-4460.3389999999999</v>
      </c>
      <c r="K80"/>
      <c r="L80" s="234">
        <v>0.64110149475185652</v>
      </c>
      <c r="M80" s="234" t="s">
        <v>49</v>
      </c>
    </row>
    <row r="81" spans="1:13" s="57" customFormat="1" ht="16" customHeight="1">
      <c r="A81" s="170"/>
      <c r="B81" s="232" t="s">
        <v>118</v>
      </c>
      <c r="C81" s="233">
        <v>10029.554</v>
      </c>
      <c r="D81" s="233">
        <v>16614.698999999997</v>
      </c>
      <c r="E81"/>
      <c r="F81" s="234">
        <v>-0.39634452601277925</v>
      </c>
      <c r="G81" s="234" t="s">
        <v>49</v>
      </c>
      <c r="H81"/>
      <c r="I81" s="233">
        <v>10029.554</v>
      </c>
      <c r="J81" s="233">
        <v>16614.698999999997</v>
      </c>
      <c r="K81"/>
      <c r="L81" s="234">
        <v>-0.39634452601277925</v>
      </c>
      <c r="M81" s="234" t="s">
        <v>49</v>
      </c>
    </row>
    <row r="82" spans="1:13" s="57" customFormat="1" ht="16" customHeight="1">
      <c r="A82" s="170"/>
      <c r="B82" s="232" t="s">
        <v>121</v>
      </c>
      <c r="C82" s="233">
        <v>-5433.9309999999996</v>
      </c>
      <c r="D82" s="233">
        <v>-1941.16</v>
      </c>
      <c r="E82"/>
      <c r="F82" s="234">
        <v>1.7993215396979121</v>
      </c>
      <c r="G82" s="234" t="s">
        <v>49</v>
      </c>
      <c r="H82"/>
      <c r="I82" s="233">
        <v>-5433.9309999999996</v>
      </c>
      <c r="J82" s="233">
        <v>-1941.16</v>
      </c>
      <c r="K82"/>
      <c r="L82" s="234">
        <v>1.7993215396979121</v>
      </c>
      <c r="M82" s="234" t="s">
        <v>49</v>
      </c>
    </row>
    <row r="83" spans="1:13" s="57" customFormat="1" ht="16" customHeight="1">
      <c r="A83" s="170"/>
      <c r="B83" s="235" t="s">
        <v>120</v>
      </c>
      <c r="C83" s="236">
        <v>494.89400000000001</v>
      </c>
      <c r="D83" s="236">
        <v>85.692999999999998</v>
      </c>
      <c r="E83"/>
      <c r="F83" s="237">
        <v>4.7751975073809998</v>
      </c>
      <c r="G83" s="237" t="s">
        <v>49</v>
      </c>
      <c r="H83"/>
      <c r="I83" s="236">
        <v>494.89400000000001</v>
      </c>
      <c r="J83" s="236">
        <v>85.692999999999998</v>
      </c>
      <c r="K83"/>
      <c r="L83" s="237">
        <v>4.7751975073809998</v>
      </c>
      <c r="M83" s="237" t="s">
        <v>49</v>
      </c>
    </row>
    <row r="84" spans="1:13" s="57" customFormat="1" ht="16" customHeight="1">
      <c r="A84" s="246"/>
      <c r="B84" s="229" t="s">
        <v>62</v>
      </c>
      <c r="C84" s="230">
        <v>5090.5169999999998</v>
      </c>
      <c r="D84" s="230">
        <v>14759.232000000002</v>
      </c>
      <c r="E84"/>
      <c r="F84" s="231">
        <v>-0.6550960781699211</v>
      </c>
      <c r="G84" s="231" t="s">
        <v>49</v>
      </c>
      <c r="H84"/>
      <c r="I84" s="230">
        <v>5090.5169999999998</v>
      </c>
      <c r="J84" s="230">
        <v>14759.232000000002</v>
      </c>
      <c r="K84"/>
      <c r="L84" s="231">
        <v>-0.6550960781699211</v>
      </c>
      <c r="M84" s="231" t="s">
        <v>49</v>
      </c>
    </row>
    <row r="85" spans="1:13" s="57" customFormat="1" ht="16" customHeight="1">
      <c r="A85" s="246"/>
      <c r="B85" s="229" t="s">
        <v>119</v>
      </c>
      <c r="C85" s="231">
        <v>0.1417419423712962</v>
      </c>
      <c r="D85" s="231">
        <v>0.52777424161760778</v>
      </c>
      <c r="E85"/>
      <c r="F85" s="336" t="str">
        <f>+CONCATENATE(ROUND((C85-D85)*10000,0)," ", "bps")</f>
        <v>-3860 bps</v>
      </c>
      <c r="G85" s="336"/>
      <c r="H85"/>
      <c r="I85" s="231">
        <v>0.1417419423712962</v>
      </c>
      <c r="J85" s="231">
        <v>0.52777424161760778</v>
      </c>
      <c r="K85"/>
      <c r="L85" s="336" t="str">
        <f>+CONCATENATE(ROUND((I85-J85)*10000,0)," ", "bps")</f>
        <v>-3860 bps</v>
      </c>
      <c r="M85" s="336"/>
    </row>
    <row r="86" spans="1:13" s="57" customFormat="1" ht="16" customHeight="1">
      <c r="A86" s="246"/>
      <c r="B86" s="46"/>
      <c r="C86" s="46"/>
      <c r="D86" s="46"/>
      <c r="E86"/>
      <c r="F86" s="46"/>
      <c r="G86" s="46"/>
      <c r="H86"/>
      <c r="K86"/>
    </row>
    <row r="87" spans="1:13" s="57" customFormat="1" ht="16" customHeight="1">
      <c r="A87" s="170"/>
      <c r="B87" s="46"/>
      <c r="C87" s="46"/>
      <c r="D87" s="46"/>
      <c r="E87"/>
      <c r="F87" s="46"/>
      <c r="G87" s="46"/>
      <c r="H87"/>
      <c r="K87"/>
    </row>
    <row r="88" spans="1:13" s="57" customFormat="1" ht="16" customHeight="1">
      <c r="A88" s="170"/>
      <c r="B88" s="46"/>
      <c r="C88" s="46"/>
      <c r="D88" s="46"/>
      <c r="E88"/>
      <c r="F88" s="46"/>
      <c r="G88" s="46"/>
      <c r="H88"/>
      <c r="K88"/>
    </row>
    <row r="89" spans="1:13" s="57" customFormat="1" ht="16" customHeight="1">
      <c r="A89" s="246"/>
      <c r="B89" s="46"/>
      <c r="C89" s="46"/>
      <c r="D89" s="46"/>
      <c r="E89"/>
      <c r="F89" s="46"/>
      <c r="G89" s="46"/>
      <c r="H89"/>
      <c r="K89"/>
    </row>
    <row r="90" spans="1:13" s="57" customFormat="1" ht="16" customHeight="1">
      <c r="A90" s="170"/>
      <c r="B90" s="46"/>
      <c r="C90" s="46"/>
      <c r="D90" s="46"/>
      <c r="E90"/>
      <c r="F90" s="46"/>
      <c r="G90" s="46"/>
      <c r="H90"/>
      <c r="K90"/>
    </row>
    <row r="91" spans="1:13">
      <c r="C91" s="253"/>
      <c r="D91" s="253"/>
    </row>
    <row r="92" spans="1:13" ht="12.75" customHeight="1"/>
    <row r="93" spans="1:13" ht="12.75" customHeight="1"/>
  </sheetData>
  <mergeCells count="40">
    <mergeCell ref="A4:A5"/>
    <mergeCell ref="F4:G4"/>
    <mergeCell ref="A27:A28"/>
    <mergeCell ref="C5:D5"/>
    <mergeCell ref="F23:G23"/>
    <mergeCell ref="B4:B5"/>
    <mergeCell ref="A55:A56"/>
    <mergeCell ref="F68:G68"/>
    <mergeCell ref="F70:G70"/>
    <mergeCell ref="A44:A45"/>
    <mergeCell ref="A72:A73"/>
    <mergeCell ref="L68:M68"/>
    <mergeCell ref="B70:B71"/>
    <mergeCell ref="L39:M39"/>
    <mergeCell ref="L4:M4"/>
    <mergeCell ref="I5:J5"/>
    <mergeCell ref="L23:M23"/>
    <mergeCell ref="B26:B27"/>
    <mergeCell ref="F26:G26"/>
    <mergeCell ref="L26:M26"/>
    <mergeCell ref="C27:D27"/>
    <mergeCell ref="I27:J27"/>
    <mergeCell ref="F39:G39"/>
    <mergeCell ref="B53:B54"/>
    <mergeCell ref="F53:G53"/>
    <mergeCell ref="L53:M53"/>
    <mergeCell ref="C54:D54"/>
    <mergeCell ref="I54:J54"/>
    <mergeCell ref="B42:B43"/>
    <mergeCell ref="F42:G42"/>
    <mergeCell ref="L42:M42"/>
    <mergeCell ref="C43:D43"/>
    <mergeCell ref="I43:J43"/>
    <mergeCell ref="F51:G51"/>
    <mergeCell ref="L51:M51"/>
    <mergeCell ref="L70:M70"/>
    <mergeCell ref="C71:D71"/>
    <mergeCell ref="I71:J71"/>
    <mergeCell ref="F85:G85"/>
    <mergeCell ref="L85:M8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B4:R52"/>
  <sheetViews>
    <sheetView showGridLines="0" topLeftCell="A33" zoomScale="70" zoomScaleNormal="70" workbookViewId="0">
      <selection activeCell="Q5" sqref="Q5"/>
    </sheetView>
  </sheetViews>
  <sheetFormatPr baseColWidth="10" defaultColWidth="11.453125" defaultRowHeight="16.5"/>
  <cols>
    <col min="1" max="1" width="3.81640625" style="46" customWidth="1"/>
    <col min="2" max="2" width="33.54296875" style="46" customWidth="1"/>
    <col min="3" max="3" width="15.26953125" style="46" customWidth="1"/>
    <col min="4" max="4" width="8.7265625" style="46" customWidth="1"/>
    <col min="5" max="5" width="15.26953125" style="46" customWidth="1"/>
    <col min="6" max="6" width="9.54296875" style="46" bestFit="1" customWidth="1"/>
    <col min="7" max="7" width="1.453125" customWidth="1"/>
    <col min="8" max="8" width="8.7265625" style="46" customWidth="1"/>
    <col min="9" max="9" width="9.81640625" style="46" bestFit="1" customWidth="1"/>
    <col min="10" max="10" width="8.7265625" style="46" customWidth="1"/>
    <col min="11" max="11" width="27.81640625" style="46" customWidth="1"/>
    <col min="12" max="12" width="15.7265625" style="46" bestFit="1" customWidth="1"/>
    <col min="13" max="13" width="9.7265625" style="46" bestFit="1" customWidth="1"/>
    <col min="14" max="14" width="12" style="46" bestFit="1" customWidth="1"/>
    <col min="15" max="15" width="11.54296875" style="46" bestFit="1" customWidth="1"/>
    <col min="16" max="16" width="1.453125" customWidth="1"/>
    <col min="17" max="17" width="8.54296875" style="46" bestFit="1" customWidth="1"/>
    <col min="18" max="18" width="11.1796875" style="46" customWidth="1"/>
    <col min="19" max="19" width="13.1796875" style="46" bestFit="1" customWidth="1"/>
    <col min="20" max="20" width="11.54296875" style="46" bestFit="1" customWidth="1"/>
    <col min="21" max="21" width="12" style="46" bestFit="1" customWidth="1"/>
    <col min="22" max="22" width="11.54296875" style="46" bestFit="1" customWidth="1"/>
    <col min="23" max="23" width="1.453125" style="46" customWidth="1"/>
    <col min="24" max="25" width="11.54296875" style="46" bestFit="1" customWidth="1"/>
    <col min="26" max="16384" width="11.453125" style="46"/>
  </cols>
  <sheetData>
    <row r="4" spans="2:18" ht="15" customHeight="1">
      <c r="C4" s="344" t="s">
        <v>182</v>
      </c>
      <c r="D4" s="344"/>
      <c r="E4" s="345" t="s">
        <v>186</v>
      </c>
      <c r="F4" s="345"/>
      <c r="H4" s="345" t="s">
        <v>194</v>
      </c>
      <c r="I4" s="345"/>
      <c r="L4" s="343" t="s">
        <v>183</v>
      </c>
      <c r="M4" s="344"/>
      <c r="N4" s="345" t="s">
        <v>184</v>
      </c>
      <c r="O4" s="345"/>
      <c r="Q4" s="345" t="s">
        <v>193</v>
      </c>
      <c r="R4" s="345"/>
    </row>
    <row r="5" spans="2:18" ht="33" customHeight="1">
      <c r="B5" s="271" t="s">
        <v>122</v>
      </c>
      <c r="C5" s="270" t="s">
        <v>48</v>
      </c>
      <c r="D5" s="270" t="s">
        <v>1</v>
      </c>
      <c r="E5" s="270" t="s">
        <v>48</v>
      </c>
      <c r="F5" s="270" t="s">
        <v>1</v>
      </c>
      <c r="H5" s="270" t="s">
        <v>4</v>
      </c>
      <c r="I5" s="270" t="s">
        <v>123</v>
      </c>
      <c r="K5" s="271" t="s">
        <v>122</v>
      </c>
      <c r="L5" s="270" t="str">
        <f>+C5</f>
        <v>CLP</v>
      </c>
      <c r="M5" s="270" t="str">
        <f t="shared" ref="M5:N5" si="0">+D5</f>
        <v>%</v>
      </c>
      <c r="N5" s="270" t="str">
        <f t="shared" si="0"/>
        <v>CLP</v>
      </c>
      <c r="O5" s="270" t="str">
        <f>+F5</f>
        <v>%</v>
      </c>
      <c r="Q5" s="270" t="s">
        <v>4</v>
      </c>
      <c r="R5" s="270" t="s">
        <v>123</v>
      </c>
    </row>
    <row r="6" spans="2:18" ht="17.149999999999999" customHeight="1">
      <c r="B6" s="255" t="s">
        <v>34</v>
      </c>
      <c r="C6" s="256">
        <v>1222056.254</v>
      </c>
      <c r="D6" s="257">
        <v>0.29512510632403821</v>
      </c>
      <c r="E6" s="256">
        <v>1194988.091</v>
      </c>
      <c r="F6" s="257">
        <v>0.30912404290928147</v>
      </c>
      <c r="H6" s="257">
        <v>2.2651408163698594E-2</v>
      </c>
      <c r="I6" s="257">
        <v>2.2651408163698594E-2</v>
      </c>
      <c r="K6" s="255" t="s">
        <v>175</v>
      </c>
      <c r="L6" s="256">
        <v>1222056.254</v>
      </c>
      <c r="M6" s="257">
        <v>0.29512510632403821</v>
      </c>
      <c r="N6" s="256">
        <v>1194988.091</v>
      </c>
      <c r="O6" s="257">
        <v>0.30912404290928147</v>
      </c>
      <c r="Q6" s="257">
        <v>2.2651408163698594E-2</v>
      </c>
      <c r="R6" s="257">
        <v>2.2651408163698594E-2</v>
      </c>
    </row>
    <row r="7" spans="2:18" ht="17.149999999999999" customHeight="1">
      <c r="B7" s="255" t="s">
        <v>38</v>
      </c>
      <c r="C7" s="256">
        <v>63684.85</v>
      </c>
      <c r="D7" s="257">
        <v>1.5379814199191868E-2</v>
      </c>
      <c r="E7" s="256">
        <v>57653.502999999997</v>
      </c>
      <c r="F7" s="257">
        <v>1.4914026398646668E-2</v>
      </c>
      <c r="H7" s="257">
        <v>0.10461371271750819</v>
      </c>
      <c r="I7" s="257">
        <v>0.10461371271750819</v>
      </c>
      <c r="K7" s="255" t="s">
        <v>13</v>
      </c>
      <c r="L7" s="256">
        <v>63684.85</v>
      </c>
      <c r="M7" s="257">
        <v>1.5379814199191868E-2</v>
      </c>
      <c r="N7" s="256">
        <v>57653.502999999997</v>
      </c>
      <c r="O7" s="257">
        <v>1.4914026398646668E-2</v>
      </c>
      <c r="Q7" s="257">
        <v>0.10461371271750819</v>
      </c>
      <c r="R7" s="257">
        <v>0.10461371271750819</v>
      </c>
    </row>
    <row r="8" spans="2:18" ht="17.149999999999999" customHeight="1">
      <c r="B8" s="255" t="s">
        <v>36</v>
      </c>
      <c r="C8" s="256">
        <v>209467.24100000001</v>
      </c>
      <c r="D8" s="257">
        <v>5.0586085189764055E-2</v>
      </c>
      <c r="E8" s="256">
        <v>193293.47899999999</v>
      </c>
      <c r="F8" s="257">
        <v>5.0001888844330163E-2</v>
      </c>
      <c r="H8" s="257">
        <v>8.3674638604854357E-2</v>
      </c>
      <c r="I8" s="257">
        <v>8.3674638604854357E-2</v>
      </c>
      <c r="K8" s="255" t="s">
        <v>11</v>
      </c>
      <c r="L8" s="256">
        <v>209467.24100000001</v>
      </c>
      <c r="M8" s="257">
        <v>5.0586085189764055E-2</v>
      </c>
      <c r="N8" s="256">
        <v>193293.47899999999</v>
      </c>
      <c r="O8" s="257">
        <v>5.0001888844330163E-2</v>
      </c>
      <c r="Q8" s="257">
        <v>8.3674638604854357E-2</v>
      </c>
      <c r="R8" s="257">
        <v>8.3674638604854357E-2</v>
      </c>
    </row>
    <row r="9" spans="2:18" ht="17.149999999999999" customHeight="1">
      <c r="B9" s="255" t="s">
        <v>37</v>
      </c>
      <c r="C9" s="256">
        <v>296689.93900000001</v>
      </c>
      <c r="D9" s="257">
        <v>7.165026119382506E-2</v>
      </c>
      <c r="E9" s="256">
        <v>253623.18599999999</v>
      </c>
      <c r="F9" s="257">
        <v>6.5608205824247562E-2</v>
      </c>
      <c r="H9" s="257">
        <v>0.16980605629644607</v>
      </c>
      <c r="I9" s="257">
        <v>0.16980605629644607</v>
      </c>
      <c r="K9" s="255" t="s">
        <v>12</v>
      </c>
      <c r="L9" s="256">
        <v>296689.93900000001</v>
      </c>
      <c r="M9" s="257">
        <v>7.165026119382506E-2</v>
      </c>
      <c r="N9" s="256">
        <v>253623.18599999999</v>
      </c>
      <c r="O9" s="257">
        <v>6.5608205824247562E-2</v>
      </c>
      <c r="Q9" s="257">
        <v>0.16980605629644607</v>
      </c>
      <c r="R9" s="257">
        <v>0.16980605629644607</v>
      </c>
    </row>
    <row r="10" spans="2:18" ht="17.149999999999999" customHeight="1">
      <c r="B10" s="255" t="s">
        <v>76</v>
      </c>
      <c r="C10" s="256">
        <v>6064.2659999999996</v>
      </c>
      <c r="D10" s="257">
        <v>1.4645128996060518E-3</v>
      </c>
      <c r="E10" s="256">
        <v>3572.4850000000001</v>
      </c>
      <c r="F10" s="257">
        <v>9.2414394314894012E-4</v>
      </c>
      <c r="H10" s="257">
        <v>0.69749236175939133</v>
      </c>
      <c r="I10" s="257">
        <v>0.69749236175939133</v>
      </c>
      <c r="K10" s="255" t="s">
        <v>176</v>
      </c>
      <c r="L10" s="256">
        <v>6064.2659999999996</v>
      </c>
      <c r="M10" s="257">
        <v>1.4645128996060518E-3</v>
      </c>
      <c r="N10" s="256">
        <v>3572.4850000000001</v>
      </c>
      <c r="O10" s="257">
        <v>9.2414394314894012E-4</v>
      </c>
      <c r="Q10" s="257">
        <v>0.69749236175939133</v>
      </c>
      <c r="R10" s="257">
        <v>0.69749236175939133</v>
      </c>
    </row>
    <row r="11" spans="2:18" ht="17.149999999999999" customHeight="1">
      <c r="B11" s="275" t="s">
        <v>6</v>
      </c>
      <c r="C11" s="276">
        <v>1797962.55</v>
      </c>
      <c r="D11" s="277">
        <v>0.43420577980642522</v>
      </c>
      <c r="E11" s="276">
        <v>1703130.7440000002</v>
      </c>
      <c r="F11" s="277">
        <v>0.44057230791965485</v>
      </c>
      <c r="H11" s="277">
        <v>5.5680872613030452E-2</v>
      </c>
      <c r="I11" s="277">
        <v>5.5680872613030452E-2</v>
      </c>
      <c r="K11" s="275" t="s">
        <v>6</v>
      </c>
      <c r="L11" s="276">
        <v>1797962.55</v>
      </c>
      <c r="M11" s="277">
        <v>0.43420577980642522</v>
      </c>
      <c r="N11" s="276">
        <v>1703130.7440000002</v>
      </c>
      <c r="O11" s="277">
        <v>0.44057230791965485</v>
      </c>
      <c r="Q11" s="277">
        <v>5.5680872613030452E-2</v>
      </c>
      <c r="R11" s="277">
        <v>5.5680872613030452E-2</v>
      </c>
    </row>
    <row r="12" spans="2:18" ht="17.149999999999999" customHeight="1">
      <c r="B12" s="255" t="s">
        <v>34</v>
      </c>
      <c r="C12" s="258">
        <v>611559.44099999999</v>
      </c>
      <c r="D12" s="259">
        <v>0.14769086484998617</v>
      </c>
      <c r="E12" s="258">
        <v>435297.89899999998</v>
      </c>
      <c r="F12" s="259">
        <v>0.11260450829781204</v>
      </c>
      <c r="H12" s="259">
        <v>0.40492164654348595</v>
      </c>
      <c r="I12" s="259">
        <v>0.76023493808923193</v>
      </c>
      <c r="K12" s="255" t="s">
        <v>175</v>
      </c>
      <c r="L12" s="258">
        <v>611559.44099999999</v>
      </c>
      <c r="M12" s="259">
        <v>0.14769086484998617</v>
      </c>
      <c r="N12" s="258">
        <v>435297.89899999998</v>
      </c>
      <c r="O12" s="259">
        <v>0.11260450829781204</v>
      </c>
      <c r="Q12" s="259">
        <v>0.40492164654348595</v>
      </c>
      <c r="R12" s="259">
        <v>0.76023493808923193</v>
      </c>
    </row>
    <row r="13" spans="2:18" ht="17.149999999999999" customHeight="1">
      <c r="B13" s="255" t="s">
        <v>38</v>
      </c>
      <c r="C13" s="258">
        <v>21643.256000000001</v>
      </c>
      <c r="D13" s="259">
        <v>5.2268201298353474E-3</v>
      </c>
      <c r="E13" s="258">
        <v>14187.815000000001</v>
      </c>
      <c r="F13" s="259">
        <v>3.6701576910099496E-3</v>
      </c>
      <c r="H13" s="259">
        <v>0.52548197167780941</v>
      </c>
      <c r="I13" s="259">
        <v>0.9053501599041025</v>
      </c>
      <c r="K13" s="255" t="s">
        <v>13</v>
      </c>
      <c r="L13" s="258">
        <v>21643.256000000001</v>
      </c>
      <c r="M13" s="259">
        <v>5.2268201298353474E-3</v>
      </c>
      <c r="N13" s="258">
        <v>14187.815000000001</v>
      </c>
      <c r="O13" s="259">
        <v>3.6701576910099496E-3</v>
      </c>
      <c r="Q13" s="259">
        <v>0.52548197167780941</v>
      </c>
      <c r="R13" s="259">
        <v>0.9053501599041025</v>
      </c>
    </row>
    <row r="14" spans="2:18" ht="17.149999999999999" customHeight="1">
      <c r="B14" s="255" t="s">
        <v>36</v>
      </c>
      <c r="C14" s="258">
        <v>203915.99400000001</v>
      </c>
      <c r="D14" s="259">
        <v>4.9245465757766942E-2</v>
      </c>
      <c r="E14" s="258">
        <v>152953.15100000001</v>
      </c>
      <c r="F14" s="259">
        <v>3.9566500092287377E-2</v>
      </c>
      <c r="H14" s="259">
        <v>0.33319250153924584</v>
      </c>
      <c r="I14" s="259">
        <v>0.66053325950873232</v>
      </c>
      <c r="K14" s="255" t="s">
        <v>11</v>
      </c>
      <c r="L14" s="258">
        <v>203915.99400000001</v>
      </c>
      <c r="M14" s="259">
        <v>4.9245465757766942E-2</v>
      </c>
      <c r="N14" s="258">
        <v>152953.15100000001</v>
      </c>
      <c r="O14" s="259">
        <v>3.9566500092287377E-2</v>
      </c>
      <c r="Q14" s="259">
        <v>0.33319250153924584</v>
      </c>
      <c r="R14" s="259">
        <v>0.66053325950873232</v>
      </c>
    </row>
    <row r="15" spans="2:18" ht="17.149999999999999" customHeight="1">
      <c r="B15" s="255" t="s">
        <v>14</v>
      </c>
      <c r="C15" s="258">
        <v>35329.199000000001</v>
      </c>
      <c r="D15" s="259">
        <v>8.5319588006609916E-3</v>
      </c>
      <c r="E15" s="258">
        <v>27353.614000000001</v>
      </c>
      <c r="F15" s="259">
        <v>7.0759364143821611E-3</v>
      </c>
      <c r="H15" s="259">
        <v>0.29157335480423163</v>
      </c>
      <c r="I15" s="259">
        <v>0.61028577653454841</v>
      </c>
      <c r="K15" s="255" t="s">
        <v>14</v>
      </c>
      <c r="L15" s="258">
        <v>35329.199000000001</v>
      </c>
      <c r="M15" s="259">
        <v>8.5319588006609916E-3</v>
      </c>
      <c r="N15" s="258">
        <v>27353.614000000001</v>
      </c>
      <c r="O15" s="259">
        <v>7.0759364143821611E-3</v>
      </c>
      <c r="Q15" s="259">
        <v>0.29157335480423163</v>
      </c>
      <c r="R15" s="259">
        <v>0.61028577653454841</v>
      </c>
    </row>
    <row r="16" spans="2:18" ht="17.149999999999999" customHeight="1">
      <c r="B16" s="255" t="s">
        <v>76</v>
      </c>
      <c r="C16" s="258">
        <v>-119.371</v>
      </c>
      <c r="D16" s="259">
        <v>-2.8827952028963442E-5</v>
      </c>
      <c r="E16" s="258">
        <v>-1672.579</v>
      </c>
      <c r="F16" s="259">
        <v>-4.3266906713061384E-4</v>
      </c>
      <c r="H16" s="259" t="s">
        <v>49</v>
      </c>
      <c r="I16" s="259" t="s">
        <v>49</v>
      </c>
      <c r="K16" s="255" t="s">
        <v>176</v>
      </c>
      <c r="L16" s="258">
        <v>-119.371</v>
      </c>
      <c r="M16" s="259">
        <v>-2.8827952028963442E-5</v>
      </c>
      <c r="N16" s="258">
        <v>-1672.579</v>
      </c>
      <c r="O16" s="259">
        <v>-4.3266906713061384E-4</v>
      </c>
      <c r="Q16" s="259" t="s">
        <v>49</v>
      </c>
      <c r="R16" s="259" t="s">
        <v>49</v>
      </c>
    </row>
    <row r="17" spans="2:18" ht="17.149999999999999" customHeight="1">
      <c r="B17" s="275" t="s">
        <v>7</v>
      </c>
      <c r="C17" s="276">
        <v>872328.51900000009</v>
      </c>
      <c r="D17" s="277">
        <v>0.2106662815862205</v>
      </c>
      <c r="E17" s="276">
        <v>628119.9</v>
      </c>
      <c r="F17" s="277">
        <v>0.16248443342836091</v>
      </c>
      <c r="H17" s="277">
        <v>0.38879299796105826</v>
      </c>
      <c r="I17" s="277">
        <v>0.7371767973393204</v>
      </c>
      <c r="K17" s="275" t="s">
        <v>7</v>
      </c>
      <c r="L17" s="276">
        <v>872328.51900000009</v>
      </c>
      <c r="M17" s="277">
        <v>0.2106662815862205</v>
      </c>
      <c r="N17" s="276">
        <v>628119.9</v>
      </c>
      <c r="O17" s="277">
        <v>0.16248443342836091</v>
      </c>
      <c r="Q17" s="277">
        <v>0.38879299796105826</v>
      </c>
      <c r="R17" s="277">
        <v>0.7371767973393204</v>
      </c>
    </row>
    <row r="18" spans="2:18" ht="17.149999999999999" customHeight="1">
      <c r="B18" s="255" t="s">
        <v>34</v>
      </c>
      <c r="C18" s="256">
        <v>538217.90700000001</v>
      </c>
      <c r="D18" s="259">
        <v>0.12997897315198087</v>
      </c>
      <c r="E18" s="256">
        <v>489783.10200000001</v>
      </c>
      <c r="F18" s="259">
        <v>0.12669894685911895</v>
      </c>
      <c r="H18" s="259">
        <v>9.8890314513137234E-2</v>
      </c>
      <c r="I18" s="259">
        <v>7.7617214158179015E-2</v>
      </c>
      <c r="K18" s="255" t="s">
        <v>175</v>
      </c>
      <c r="L18" s="256">
        <v>538217.90700000001</v>
      </c>
      <c r="M18" s="259">
        <v>0.12997897315198087</v>
      </c>
      <c r="N18" s="256">
        <v>489783.10200000001</v>
      </c>
      <c r="O18" s="259">
        <v>0.12669894685911895</v>
      </c>
      <c r="Q18" s="259">
        <v>9.8890314513137234E-2</v>
      </c>
      <c r="R18" s="259">
        <v>7.7617214158179015E-2</v>
      </c>
    </row>
    <row r="19" spans="2:18" ht="17.149999999999999" customHeight="1">
      <c r="B19" s="255" t="s">
        <v>76</v>
      </c>
      <c r="C19" s="256">
        <v>0</v>
      </c>
      <c r="D19" s="259">
        <v>0</v>
      </c>
      <c r="E19" s="256">
        <v>0</v>
      </c>
      <c r="F19" s="259">
        <v>0</v>
      </c>
      <c r="H19" s="259" t="s">
        <v>50</v>
      </c>
      <c r="I19" s="259" t="s">
        <v>50</v>
      </c>
      <c r="K19" s="255" t="s">
        <v>176</v>
      </c>
      <c r="L19" s="256">
        <v>0</v>
      </c>
      <c r="M19" s="259">
        <v>0</v>
      </c>
      <c r="N19" s="256">
        <v>0</v>
      </c>
      <c r="O19" s="259">
        <v>0</v>
      </c>
      <c r="Q19" s="259" t="s">
        <v>50</v>
      </c>
      <c r="R19" s="259" t="s">
        <v>50</v>
      </c>
    </row>
    <row r="20" spans="2:18" ht="17.149999999999999" customHeight="1">
      <c r="B20" s="275" t="s">
        <v>117</v>
      </c>
      <c r="C20" s="276">
        <v>538217.90700000001</v>
      </c>
      <c r="D20" s="277">
        <v>0.12997897315198087</v>
      </c>
      <c r="E20" s="276">
        <v>489783.10200000001</v>
      </c>
      <c r="F20" s="277">
        <v>0.12669894685911895</v>
      </c>
      <c r="H20" s="277">
        <v>9.8890314513137234E-2</v>
      </c>
      <c r="I20" s="277">
        <v>7.7617214158179015E-2</v>
      </c>
      <c r="K20" s="275" t="s">
        <v>177</v>
      </c>
      <c r="L20" s="276">
        <v>538217.90700000001</v>
      </c>
      <c r="M20" s="277">
        <v>0.12997897315198087</v>
      </c>
      <c r="N20" s="276">
        <v>489783.10200000001</v>
      </c>
      <c r="O20" s="277">
        <v>0.12669894685911895</v>
      </c>
      <c r="Q20" s="277">
        <v>9.8890314513137234E-2</v>
      </c>
      <c r="R20" s="277">
        <v>7.7617214158179015E-2</v>
      </c>
    </row>
    <row r="21" spans="2:18" ht="17.149999999999999" customHeight="1">
      <c r="B21" s="255" t="s">
        <v>34</v>
      </c>
      <c r="C21" s="256">
        <v>366650.96100000001</v>
      </c>
      <c r="D21" s="259">
        <v>8.8545763335159677E-2</v>
      </c>
      <c r="E21" s="256">
        <v>481052.277</v>
      </c>
      <c r="F21" s="259">
        <v>0.12444042399829704</v>
      </c>
      <c r="H21" s="259">
        <v>-0.23781472715074581</v>
      </c>
      <c r="I21" s="259">
        <v>-0.11423642279909019</v>
      </c>
      <c r="K21" s="255" t="s">
        <v>175</v>
      </c>
      <c r="L21" s="256">
        <v>366650.96100000001</v>
      </c>
      <c r="M21" s="259">
        <v>8.8545763335159677E-2</v>
      </c>
      <c r="N21" s="256">
        <v>481052.277</v>
      </c>
      <c r="O21" s="259">
        <v>0.12444042399829704</v>
      </c>
      <c r="Q21" s="259">
        <v>-0.23781472715074581</v>
      </c>
      <c r="R21" s="259">
        <v>-0.11423642279909019</v>
      </c>
    </row>
    <row r="22" spans="2:18" ht="17.149999999999999" customHeight="1">
      <c r="B22" s="255" t="s">
        <v>14</v>
      </c>
      <c r="C22" s="256">
        <v>0</v>
      </c>
      <c r="D22" s="259">
        <v>0</v>
      </c>
      <c r="E22" s="256">
        <v>261.48</v>
      </c>
      <c r="F22" s="259">
        <v>6.7640636211092526E-5</v>
      </c>
      <c r="H22" s="259">
        <v>-1</v>
      </c>
      <c r="I22" s="259" t="s">
        <v>49</v>
      </c>
      <c r="K22" s="255" t="s">
        <v>14</v>
      </c>
      <c r="L22" s="256">
        <v>0</v>
      </c>
      <c r="M22" s="259">
        <v>0</v>
      </c>
      <c r="N22" s="256">
        <v>261.48</v>
      </c>
      <c r="O22" s="259">
        <v>6.7640636211092526E-5</v>
      </c>
      <c r="Q22" s="259">
        <v>-1</v>
      </c>
      <c r="R22" s="259" t="s">
        <v>49</v>
      </c>
    </row>
    <row r="23" spans="2:18" ht="17.149999999999999" customHeight="1">
      <c r="B23" s="255" t="s">
        <v>76</v>
      </c>
      <c r="C23" s="256">
        <v>0</v>
      </c>
      <c r="D23" s="259">
        <v>0</v>
      </c>
      <c r="E23" s="256">
        <v>0</v>
      </c>
      <c r="F23" s="259">
        <v>0</v>
      </c>
      <c r="H23" s="259" t="s">
        <v>50</v>
      </c>
      <c r="I23" s="259">
        <v>-0.11471249462121258</v>
      </c>
      <c r="K23" s="255" t="s">
        <v>76</v>
      </c>
      <c r="L23" s="256">
        <v>0</v>
      </c>
      <c r="M23" s="259">
        <v>0</v>
      </c>
      <c r="N23" s="256">
        <v>0</v>
      </c>
      <c r="O23" s="259">
        <v>0</v>
      </c>
      <c r="Q23" s="259" t="s">
        <v>50</v>
      </c>
      <c r="R23" s="259">
        <v>-0.11471249462121258</v>
      </c>
    </row>
    <row r="24" spans="2:18" ht="17.149999999999999" customHeight="1">
      <c r="B24" s="275" t="s">
        <v>29</v>
      </c>
      <c r="C24" s="276">
        <v>366650.96100000001</v>
      </c>
      <c r="D24" s="277">
        <v>8.8545763335159677E-2</v>
      </c>
      <c r="E24" s="276">
        <v>481313.75699999998</v>
      </c>
      <c r="F24" s="277">
        <v>0.12450806463450813</v>
      </c>
      <c r="H24" s="277">
        <v>-0.23822879427898835</v>
      </c>
      <c r="I24" s="277">
        <v>-0.11471249462121258</v>
      </c>
      <c r="K24" s="275" t="s">
        <v>8</v>
      </c>
      <c r="L24" s="276">
        <v>366650.96100000001</v>
      </c>
      <c r="M24" s="277">
        <v>8.8545763335159677E-2</v>
      </c>
      <c r="N24" s="276">
        <v>481313.75699999998</v>
      </c>
      <c r="O24" s="277">
        <v>0.12450806463450813</v>
      </c>
      <c r="Q24" s="277">
        <v>-0.23822879427898835</v>
      </c>
      <c r="R24" s="277">
        <v>-0.11471249462121258</v>
      </c>
    </row>
    <row r="25" spans="2:18" ht="17.149999999999999" customHeight="1">
      <c r="B25" s="255" t="s">
        <v>34</v>
      </c>
      <c r="C25" s="260">
        <v>319067.49599999998</v>
      </c>
      <c r="D25" s="259">
        <v>7.7054414126458567E-2</v>
      </c>
      <c r="E25" s="260">
        <v>304735.16899999999</v>
      </c>
      <c r="F25" s="259">
        <v>7.8830047066906828E-2</v>
      </c>
      <c r="H25" s="259">
        <v>4.7032073938272578E-2</v>
      </c>
      <c r="I25" s="259">
        <v>1.4711541298914499E-2</v>
      </c>
      <c r="K25" s="255" t="s">
        <v>175</v>
      </c>
      <c r="L25" s="260">
        <v>319067.49599999998</v>
      </c>
      <c r="M25" s="259">
        <v>7.7054414126458567E-2</v>
      </c>
      <c r="N25" s="260">
        <v>304735.16899999999</v>
      </c>
      <c r="O25" s="259">
        <v>7.8830047066906828E-2</v>
      </c>
      <c r="Q25" s="259">
        <v>4.7032073938272578E-2</v>
      </c>
      <c r="R25" s="259">
        <v>1.4711541298914499E-2</v>
      </c>
    </row>
    <row r="26" spans="2:18" ht="17.149999999999999" customHeight="1">
      <c r="B26" s="255" t="s">
        <v>38</v>
      </c>
      <c r="C26" s="260">
        <v>7864.6270000000004</v>
      </c>
      <c r="D26" s="259">
        <v>1.8992979021847072E-3</v>
      </c>
      <c r="E26" s="260">
        <v>7295.1850000000004</v>
      </c>
      <c r="F26" s="259">
        <v>1.8871460711244418E-3</v>
      </c>
      <c r="H26" s="259">
        <v>7.805723912416207E-2</v>
      </c>
      <c r="I26" s="259">
        <v>4.2117374177115252E-2</v>
      </c>
      <c r="K26" s="255" t="s">
        <v>13</v>
      </c>
      <c r="L26" s="260">
        <v>7864.6270000000004</v>
      </c>
      <c r="M26" s="259">
        <v>1.8992979021847072E-3</v>
      </c>
      <c r="N26" s="260">
        <v>7295.1850000000004</v>
      </c>
      <c r="O26" s="259">
        <v>1.8871460711244418E-3</v>
      </c>
      <c r="Q26" s="259">
        <v>7.805723912416207E-2</v>
      </c>
      <c r="R26" s="259">
        <v>4.2117374177115252E-2</v>
      </c>
    </row>
    <row r="27" spans="2:18" ht="17.149999999999999" customHeight="1">
      <c r="B27" s="255" t="s">
        <v>76</v>
      </c>
      <c r="C27" s="260">
        <v>814.01</v>
      </c>
      <c r="D27" s="259">
        <v>1.9658242982882384E-4</v>
      </c>
      <c r="E27" s="260">
        <v>223.505</v>
      </c>
      <c r="F27" s="259">
        <v>5.7817119459844854E-5</v>
      </c>
      <c r="H27" s="259">
        <v>2.6420214312878905</v>
      </c>
      <c r="I27" s="259">
        <v>2.5406829516241194</v>
      </c>
      <c r="K27" s="255" t="s">
        <v>176</v>
      </c>
      <c r="L27" s="260">
        <v>814.01</v>
      </c>
      <c r="M27" s="259">
        <v>1.9658242982882384E-4</v>
      </c>
      <c r="N27" s="260">
        <v>223.505</v>
      </c>
      <c r="O27" s="259">
        <v>5.7817119459844854E-5</v>
      </c>
      <c r="Q27" s="259">
        <v>2.6420214312878905</v>
      </c>
      <c r="R27" s="259">
        <v>2.5406829516241194</v>
      </c>
    </row>
    <row r="28" spans="2:18" ht="17.149999999999999" customHeight="1">
      <c r="B28" s="275" t="s">
        <v>30</v>
      </c>
      <c r="C28" s="276">
        <v>327746.13299999997</v>
      </c>
      <c r="D28" s="277">
        <v>7.915029445847209E-2</v>
      </c>
      <c r="E28" s="276">
        <v>312253.859</v>
      </c>
      <c r="F28" s="277">
        <v>8.077501025749112E-2</v>
      </c>
      <c r="H28" s="277">
        <v>4.9614355606730776E-2</v>
      </c>
      <c r="I28" s="277">
        <v>1.7162923102017169E-2</v>
      </c>
      <c r="K28" s="275" t="s">
        <v>9</v>
      </c>
      <c r="L28" s="276">
        <v>327746.13299999997</v>
      </c>
      <c r="M28" s="277">
        <v>7.915029445847209E-2</v>
      </c>
      <c r="N28" s="276">
        <v>312253.859</v>
      </c>
      <c r="O28" s="277">
        <v>8.077501025749112E-2</v>
      </c>
      <c r="Q28" s="277">
        <v>4.9614355606730776E-2</v>
      </c>
      <c r="R28" s="277">
        <v>1.7162923102017169E-2</v>
      </c>
    </row>
    <row r="29" spans="2:18" ht="17.149999999999999" customHeight="1">
      <c r="B29" s="255" t="s">
        <v>34</v>
      </c>
      <c r="C29" s="260">
        <v>214089.31400000001</v>
      </c>
      <c r="D29" s="259">
        <v>5.1702310225311778E-2</v>
      </c>
      <c r="E29" s="260">
        <v>227023.429</v>
      </c>
      <c r="F29" s="259">
        <v>5.8727279992289244E-2</v>
      </c>
      <c r="H29" s="259">
        <v>-5.6972599951346847E-2</v>
      </c>
      <c r="I29" s="259">
        <v>-3.1566352013074894E-3</v>
      </c>
      <c r="K29" s="255" t="s">
        <v>175</v>
      </c>
      <c r="L29" s="260">
        <v>214089.31400000001</v>
      </c>
      <c r="M29" s="259">
        <v>5.1702310225311778E-2</v>
      </c>
      <c r="N29" s="260">
        <v>227023.429</v>
      </c>
      <c r="O29" s="259">
        <v>5.8727279992289244E-2</v>
      </c>
      <c r="Q29" s="259">
        <v>-5.6972599951346847E-2</v>
      </c>
      <c r="R29" s="259">
        <v>-3.1566352013074894E-3</v>
      </c>
    </row>
    <row r="30" spans="2:18" ht="17.149999999999999" customHeight="1">
      <c r="B30" s="255" t="s">
        <v>38</v>
      </c>
      <c r="C30" s="260">
        <v>3247.5819999999999</v>
      </c>
      <c r="D30" s="259">
        <v>7.8428712255175167E-4</v>
      </c>
      <c r="E30" s="260">
        <v>3091.047</v>
      </c>
      <c r="F30" s="259">
        <v>7.9960373886488027E-4</v>
      </c>
      <c r="H30" s="259">
        <v>5.0641416969719355E-2</v>
      </c>
      <c r="I30" s="259">
        <v>0.11255070071247686</v>
      </c>
      <c r="K30" s="255" t="s">
        <v>13</v>
      </c>
      <c r="L30" s="260">
        <v>3247.5819999999999</v>
      </c>
      <c r="M30" s="259">
        <v>7.8428712255175167E-4</v>
      </c>
      <c r="N30" s="260">
        <v>3091.047</v>
      </c>
      <c r="O30" s="259">
        <v>7.9960373886488027E-4</v>
      </c>
      <c r="Q30" s="259">
        <v>5.0641416969719355E-2</v>
      </c>
      <c r="R30" s="259">
        <v>0.11255070071247686</v>
      </c>
    </row>
    <row r="31" spans="2:18" ht="17.149999999999999" customHeight="1">
      <c r="B31" s="255" t="s">
        <v>36</v>
      </c>
      <c r="C31" s="260">
        <v>20191.524000000001</v>
      </c>
      <c r="D31" s="259">
        <v>4.8762286088217749E-3</v>
      </c>
      <c r="E31" s="260">
        <v>21651.069</v>
      </c>
      <c r="F31" s="259">
        <v>5.6007804872658046E-3</v>
      </c>
      <c r="H31" s="259">
        <v>-6.7412144869151702E-2</v>
      </c>
      <c r="I31" s="259">
        <v>-1.3789218268818737E-2</v>
      </c>
      <c r="K31" s="255" t="s">
        <v>11</v>
      </c>
      <c r="L31" s="260">
        <v>20191.524000000001</v>
      </c>
      <c r="M31" s="259">
        <v>4.8762286088217749E-3</v>
      </c>
      <c r="N31" s="260">
        <v>21651.069</v>
      </c>
      <c r="O31" s="259">
        <v>5.6007804872658046E-3</v>
      </c>
      <c r="Q31" s="259">
        <v>-6.7412144869151702E-2</v>
      </c>
      <c r="R31" s="259">
        <v>-1.3789218268818737E-2</v>
      </c>
    </row>
    <row r="32" spans="2:18" ht="17.149999999999999" customHeight="1">
      <c r="B32" s="255" t="s">
        <v>14</v>
      </c>
      <c r="C32" s="260">
        <v>584.779</v>
      </c>
      <c r="D32" s="259">
        <v>1.4122342076002724E-4</v>
      </c>
      <c r="E32" s="260">
        <v>349.95400000000001</v>
      </c>
      <c r="F32" s="259">
        <v>9.0527425442162588E-5</v>
      </c>
      <c r="H32" s="259">
        <v>0.6710167622030323</v>
      </c>
      <c r="I32" s="259">
        <v>0.80723759128921047</v>
      </c>
      <c r="K32" s="255" t="s">
        <v>14</v>
      </c>
      <c r="L32" s="260">
        <v>584.779</v>
      </c>
      <c r="M32" s="259">
        <v>1.4122342076002724E-4</v>
      </c>
      <c r="N32" s="260">
        <v>349.95400000000001</v>
      </c>
      <c r="O32" s="259">
        <v>9.0527425442162588E-5</v>
      </c>
      <c r="Q32" s="259">
        <v>0.6710167622030323</v>
      </c>
      <c r="R32" s="259">
        <v>0.80723759128921047</v>
      </c>
    </row>
    <row r="33" spans="2:18" ht="17.149999999999999" customHeight="1">
      <c r="B33" s="261" t="s">
        <v>76</v>
      </c>
      <c r="C33" s="262">
        <v>-211.768</v>
      </c>
      <c r="D33" s="263">
        <v>-5.1141715703726451E-5</v>
      </c>
      <c r="E33" s="262">
        <v>-993.31600000000003</v>
      </c>
      <c r="F33" s="263">
        <v>-2.5695474299624287E-4</v>
      </c>
      <c r="H33" s="263">
        <v>-0.78680701810904086</v>
      </c>
      <c r="I33" s="263">
        <v>-0.77350390089752918</v>
      </c>
      <c r="K33" s="261" t="s">
        <v>176</v>
      </c>
      <c r="L33" s="262">
        <v>-211.768</v>
      </c>
      <c r="M33" s="263">
        <v>-5.1141715703726451E-5</v>
      </c>
      <c r="N33" s="262">
        <v>-993.31600000000003</v>
      </c>
      <c r="O33" s="263">
        <v>-2.5695474299624287E-4</v>
      </c>
      <c r="Q33" s="263">
        <v>-0.78680701810904086</v>
      </c>
      <c r="R33" s="263">
        <v>-0.77350390089752918</v>
      </c>
    </row>
    <row r="34" spans="2:18" ht="17.149999999999999" customHeight="1">
      <c r="B34" s="275" t="s">
        <v>10</v>
      </c>
      <c r="C34" s="276">
        <v>237901.43100000001</v>
      </c>
      <c r="D34" s="277">
        <v>5.7452907661741603E-2</v>
      </c>
      <c r="E34" s="276">
        <v>251122.18299999999</v>
      </c>
      <c r="F34" s="277">
        <v>6.4961236900865846E-2</v>
      </c>
      <c r="H34" s="277">
        <v>-5.2646691112907318E-2</v>
      </c>
      <c r="I34" s="277">
        <v>1.4847017798804707E-3</v>
      </c>
      <c r="K34" s="275" t="s">
        <v>10</v>
      </c>
      <c r="L34" s="276">
        <v>237901.43100000001</v>
      </c>
      <c r="M34" s="277">
        <v>5.7452907661741603E-2</v>
      </c>
      <c r="N34" s="276">
        <v>251122.18299999999</v>
      </c>
      <c r="O34" s="277">
        <v>6.4961236900865846E-2</v>
      </c>
      <c r="Q34" s="277">
        <v>-5.2646691112907318E-2</v>
      </c>
      <c r="R34" s="277">
        <v>1.4847017798804707E-3</v>
      </c>
    </row>
    <row r="35" spans="2:18">
      <c r="B35" s="272" t="s">
        <v>44</v>
      </c>
      <c r="C35" s="273">
        <v>4140807.5010000002</v>
      </c>
      <c r="D35" s="278">
        <v>1</v>
      </c>
      <c r="E35" s="273">
        <v>3865723.5450000009</v>
      </c>
      <c r="F35" s="278">
        <v>1</v>
      </c>
      <c r="H35" s="274">
        <v>7.1159759045831938E-2</v>
      </c>
      <c r="I35" s="274" t="s">
        <v>50</v>
      </c>
      <c r="K35" s="272" t="s">
        <v>44</v>
      </c>
      <c r="L35" s="273">
        <v>4140807.5010000002</v>
      </c>
      <c r="M35" s="278">
        <v>1</v>
      </c>
      <c r="N35" s="273">
        <v>3865723.5450000009</v>
      </c>
      <c r="O35" s="278">
        <v>1</v>
      </c>
      <c r="Q35" s="274">
        <v>7.1159759045831938E-2</v>
      </c>
      <c r="R35" s="274" t="s">
        <v>50</v>
      </c>
    </row>
    <row r="38" spans="2:18">
      <c r="C38" s="345" t="s">
        <v>182</v>
      </c>
      <c r="D38" s="345"/>
      <c r="E38" s="345" t="s">
        <v>186</v>
      </c>
      <c r="F38" s="345"/>
      <c r="H38" s="345" t="str">
        <f>+H4</f>
        <v>Variación vs 2024</v>
      </c>
      <c r="I38" s="345"/>
      <c r="L38" s="344" t="str">
        <f>+L4</f>
        <v>3M25</v>
      </c>
      <c r="M38" s="345"/>
      <c r="N38" s="345" t="str">
        <f>+N4</f>
        <v>3M24</v>
      </c>
      <c r="O38" s="345"/>
      <c r="Q38" s="345" t="str">
        <f>+Q4</f>
        <v>Var. vs 2024</v>
      </c>
      <c r="R38" s="345"/>
    </row>
    <row r="39" spans="2:18" ht="38.5" customHeight="1">
      <c r="B39" s="271" t="s">
        <v>124</v>
      </c>
      <c r="C39" s="270" t="s">
        <v>48</v>
      </c>
      <c r="D39" s="270" t="s">
        <v>1</v>
      </c>
      <c r="E39" s="270" t="s">
        <v>48</v>
      </c>
      <c r="F39" s="270" t="s">
        <v>1</v>
      </c>
      <c r="H39" s="270" t="s">
        <v>4</v>
      </c>
      <c r="I39" s="270" t="s">
        <v>123</v>
      </c>
      <c r="K39" s="271" t="s">
        <v>124</v>
      </c>
      <c r="L39" s="270" t="s">
        <v>48</v>
      </c>
      <c r="M39" s="270" t="s">
        <v>1</v>
      </c>
      <c r="N39" s="270" t="s">
        <v>48</v>
      </c>
      <c r="O39" s="270" t="s">
        <v>1</v>
      </c>
      <c r="Q39" s="270" t="s">
        <v>4</v>
      </c>
      <c r="R39" s="270" t="s">
        <v>123</v>
      </c>
    </row>
    <row r="40" spans="2:18" ht="15" customHeight="1">
      <c r="B40" s="255" t="s">
        <v>34</v>
      </c>
      <c r="C40" s="264">
        <v>150764.769</v>
      </c>
      <c r="D40" s="257">
        <v>0.12336974546508889</v>
      </c>
      <c r="E40" s="264">
        <v>158062.375</v>
      </c>
      <c r="F40" s="257">
        <v>0.13227108804718624</v>
      </c>
      <c r="H40" s="257">
        <v>-4.6169153158681864E-2</v>
      </c>
      <c r="I40" s="257">
        <v>-4.6169153158681864E-2</v>
      </c>
      <c r="K40" s="255" t="s">
        <v>175</v>
      </c>
      <c r="L40" s="264">
        <v>150764.769</v>
      </c>
      <c r="M40" s="257">
        <v>0.12336974546508889</v>
      </c>
      <c r="N40" s="264">
        <v>158062.375</v>
      </c>
      <c r="O40" s="257">
        <v>0.13227108804718624</v>
      </c>
      <c r="Q40" s="257">
        <v>-4.6169153158681864E-2</v>
      </c>
      <c r="R40" s="257">
        <v>-4.6169153158681864E-2</v>
      </c>
    </row>
    <row r="41" spans="2:18">
      <c r="B41" s="255" t="s">
        <v>38</v>
      </c>
      <c r="C41" s="264">
        <v>51703.161</v>
      </c>
      <c r="D41" s="257">
        <v>0.81185966521079977</v>
      </c>
      <c r="E41" s="264">
        <v>45814.317999999999</v>
      </c>
      <c r="F41" s="257">
        <v>0.79464933813301863</v>
      </c>
      <c r="H41" s="257">
        <v>0.12853717477579818</v>
      </c>
      <c r="I41" s="257">
        <v>0.12853717477579818</v>
      </c>
      <c r="K41" s="255" t="s">
        <v>13</v>
      </c>
      <c r="L41" s="264">
        <v>51703.161</v>
      </c>
      <c r="M41" s="257">
        <v>0.81185966521079977</v>
      </c>
      <c r="N41" s="264">
        <v>45814.317999999999</v>
      </c>
      <c r="O41" s="257">
        <v>0.79464933813301863</v>
      </c>
      <c r="Q41" s="257">
        <v>0.12853717477579818</v>
      </c>
      <c r="R41" s="257">
        <v>0.12853717477579818</v>
      </c>
    </row>
    <row r="42" spans="2:18">
      <c r="B42" s="255" t="s">
        <v>36</v>
      </c>
      <c r="C42" s="264">
        <v>19081.16</v>
      </c>
      <c r="D42" s="257">
        <v>9.1093766781412844E-2</v>
      </c>
      <c r="E42" s="264">
        <v>18592.197</v>
      </c>
      <c r="F42" s="257">
        <v>9.6186364362555662E-2</v>
      </c>
      <c r="H42" s="257">
        <v>2.629936634169705E-2</v>
      </c>
      <c r="I42" s="257">
        <v>2.629936634169705E-2</v>
      </c>
      <c r="K42" s="255" t="s">
        <v>11</v>
      </c>
      <c r="L42" s="264">
        <v>19081.16</v>
      </c>
      <c r="M42" s="257">
        <v>9.1093766781412844E-2</v>
      </c>
      <c r="N42" s="264">
        <v>18592.197</v>
      </c>
      <c r="O42" s="257">
        <v>9.6186364362555662E-2</v>
      </c>
      <c r="Q42" s="257">
        <v>2.629936634169705E-2</v>
      </c>
      <c r="R42" s="257">
        <v>2.629936634169705E-2</v>
      </c>
    </row>
    <row r="43" spans="2:18">
      <c r="B43" s="255" t="s">
        <v>37</v>
      </c>
      <c r="C43" s="264">
        <v>17673.444</v>
      </c>
      <c r="D43" s="257">
        <v>5.9568733808664807E-2</v>
      </c>
      <c r="E43" s="264">
        <v>11261.514999999999</v>
      </c>
      <c r="F43" s="257">
        <v>4.4402545278332713E-2</v>
      </c>
      <c r="H43" s="257">
        <v>0.56936646623478282</v>
      </c>
      <c r="I43" s="257">
        <v>0.56936646623478282</v>
      </c>
      <c r="K43" s="255" t="s">
        <v>12</v>
      </c>
      <c r="L43" s="264">
        <v>17673.444</v>
      </c>
      <c r="M43" s="257">
        <v>5.9568733808664807E-2</v>
      </c>
      <c r="N43" s="264">
        <v>11261.514999999999</v>
      </c>
      <c r="O43" s="257">
        <v>4.4402545278332713E-2</v>
      </c>
      <c r="Q43" s="257">
        <v>0.56936646623478282</v>
      </c>
      <c r="R43" s="257">
        <v>0.56936646623478282</v>
      </c>
    </row>
    <row r="44" spans="2:18">
      <c r="B44" s="255" t="s">
        <v>39</v>
      </c>
      <c r="C44" s="264">
        <v>-5754.0169999999998</v>
      </c>
      <c r="D44" s="257">
        <v>-0.94883981012706242</v>
      </c>
      <c r="E44" s="264">
        <v>-1195.704</v>
      </c>
      <c r="F44" s="257" t="s">
        <v>49</v>
      </c>
      <c r="H44" s="257" t="s">
        <v>49</v>
      </c>
      <c r="I44" s="257" t="s">
        <v>49</v>
      </c>
      <c r="K44" s="255" t="s">
        <v>14</v>
      </c>
      <c r="L44" s="264">
        <v>-5754.0169999999998</v>
      </c>
      <c r="M44" s="257">
        <v>-0.94883981012706242</v>
      </c>
      <c r="N44" s="264">
        <v>-1195.704</v>
      </c>
      <c r="O44" s="257" t="s">
        <v>49</v>
      </c>
      <c r="Q44" s="257" t="s">
        <v>49</v>
      </c>
      <c r="R44" s="257" t="s">
        <v>49</v>
      </c>
    </row>
    <row r="45" spans="2:18">
      <c r="B45" s="255" t="s">
        <v>76</v>
      </c>
      <c r="C45" s="265">
        <v>-22228.494999999999</v>
      </c>
      <c r="D45" s="257">
        <v>-3.6654881233771737</v>
      </c>
      <c r="E45" s="266">
        <v>-46691.266000000003</v>
      </c>
      <c r="F45" s="257">
        <v>-13.069688466151712</v>
      </c>
      <c r="H45" s="257">
        <v>-0.52392605931910263</v>
      </c>
      <c r="I45" s="257">
        <v>-0.52392605931910263</v>
      </c>
      <c r="K45" s="255" t="s">
        <v>176</v>
      </c>
      <c r="L45" s="265">
        <v>-22228.494999999999</v>
      </c>
      <c r="M45" s="257">
        <v>-3.6654881233771737</v>
      </c>
      <c r="N45" s="266">
        <v>-46691.266000000003</v>
      </c>
      <c r="O45" s="257">
        <v>-13.069688466151712</v>
      </c>
      <c r="Q45" s="257">
        <v>-0.52392605931910263</v>
      </c>
      <c r="R45" s="257">
        <v>-0.52392605931910263</v>
      </c>
    </row>
    <row r="46" spans="2:18">
      <c r="B46" s="267" t="s">
        <v>6</v>
      </c>
      <c r="C46" s="268">
        <v>211240.022</v>
      </c>
      <c r="D46" s="269">
        <v>0.11748855503136035</v>
      </c>
      <c r="E46" s="268">
        <v>185843.43500000003</v>
      </c>
      <c r="F46" s="269">
        <v>0.10911871308454285</v>
      </c>
      <c r="H46" s="269">
        <v>0.13665581999170406</v>
      </c>
      <c r="I46" s="269">
        <v>0.13665581999170406</v>
      </c>
      <c r="K46" s="267" t="s">
        <v>6</v>
      </c>
      <c r="L46" s="268">
        <v>211240.022</v>
      </c>
      <c r="M46" s="269">
        <v>0.11748855503136035</v>
      </c>
      <c r="N46" s="268">
        <v>185843.43500000003</v>
      </c>
      <c r="O46" s="269">
        <v>0.10911871308454285</v>
      </c>
      <c r="Q46" s="269">
        <v>0.13665581999170406</v>
      </c>
      <c r="R46" s="269">
        <v>0.13665581999170406</v>
      </c>
    </row>
    <row r="47" spans="2:18">
      <c r="B47" s="267" t="s">
        <v>7</v>
      </c>
      <c r="C47" s="268">
        <v>71845.721999999994</v>
      </c>
      <c r="D47" s="269">
        <v>8.2360854236842834E-2</v>
      </c>
      <c r="E47" s="268">
        <v>106901.85000000002</v>
      </c>
      <c r="F47" s="269">
        <v>0.17019338186865282</v>
      </c>
      <c r="H47" s="269">
        <v>-0.32792816962475413</v>
      </c>
      <c r="I47" s="269">
        <v>-0.15787785480901639</v>
      </c>
      <c r="K47" s="267" t="s">
        <v>7</v>
      </c>
      <c r="L47" s="268">
        <v>71845.721999999994</v>
      </c>
      <c r="M47" s="269">
        <v>8.2360854236842834E-2</v>
      </c>
      <c r="N47" s="268">
        <v>106901.85000000002</v>
      </c>
      <c r="O47" s="269">
        <v>0.17019338186865282</v>
      </c>
      <c r="Q47" s="269">
        <v>-0.32792816962475413</v>
      </c>
      <c r="R47" s="269">
        <v>-0.15787785480901639</v>
      </c>
    </row>
    <row r="48" spans="2:18">
      <c r="B48" s="267" t="s">
        <v>117</v>
      </c>
      <c r="C48" s="268">
        <v>54977.621999999996</v>
      </c>
      <c r="D48" s="269">
        <v>0.10214751550434756</v>
      </c>
      <c r="E48" s="268">
        <v>55661.592000000004</v>
      </c>
      <c r="F48" s="269">
        <v>0.1136453907305279</v>
      </c>
      <c r="H48" s="269">
        <v>-1.2288006422813247E-2</v>
      </c>
      <c r="I48" s="269">
        <v>-2.9723650941278379E-2</v>
      </c>
      <c r="K48" s="267" t="s">
        <v>177</v>
      </c>
      <c r="L48" s="268">
        <v>54977.621999999996</v>
      </c>
      <c r="M48" s="269">
        <v>0.10214751550434756</v>
      </c>
      <c r="N48" s="268">
        <v>55661.592000000004</v>
      </c>
      <c r="O48" s="269">
        <v>0.1136453907305279</v>
      </c>
      <c r="Q48" s="269">
        <v>-1.2288006422813247E-2</v>
      </c>
      <c r="R48" s="269">
        <v>-2.9723650941278379E-2</v>
      </c>
    </row>
    <row r="49" spans="2:18">
      <c r="B49" s="267" t="s">
        <v>29</v>
      </c>
      <c r="C49" s="268">
        <v>8523.2939999999999</v>
      </c>
      <c r="D49" s="269">
        <v>2.3246342998130037E-2</v>
      </c>
      <c r="E49" s="268">
        <v>24980.873</v>
      </c>
      <c r="F49" s="269">
        <v>5.190143152297224E-2</v>
      </c>
      <c r="H49" s="269">
        <v>-0.65880720021273875</v>
      </c>
      <c r="I49" s="269">
        <v>-0.6008296582446615</v>
      </c>
      <c r="K49" s="267" t="s">
        <v>8</v>
      </c>
      <c r="L49" s="268">
        <v>8523.2939999999999</v>
      </c>
      <c r="M49" s="269">
        <v>2.3246342998130037E-2</v>
      </c>
      <c r="N49" s="268">
        <v>24980.873</v>
      </c>
      <c r="O49" s="269">
        <v>5.190143152297224E-2</v>
      </c>
      <c r="Q49" s="269">
        <v>-0.65880720021273875</v>
      </c>
      <c r="R49" s="269">
        <v>-0.6008296582446615</v>
      </c>
    </row>
    <row r="50" spans="2:18">
      <c r="B50" s="267" t="s">
        <v>30</v>
      </c>
      <c r="C50" s="268">
        <v>38992.960999999996</v>
      </c>
      <c r="D50" s="269">
        <v>0.11897306199490688</v>
      </c>
      <c r="E50" s="268">
        <v>33165.788</v>
      </c>
      <c r="F50" s="269">
        <v>0.10621418132737953</v>
      </c>
      <c r="H50" s="269">
        <v>0.17569831297239169</v>
      </c>
      <c r="I50" s="269">
        <v>0.14231769159347496</v>
      </c>
      <c r="K50" s="267" t="s">
        <v>9</v>
      </c>
      <c r="L50" s="268">
        <v>38992.960999999996</v>
      </c>
      <c r="M50" s="269">
        <v>0.11897306199490688</v>
      </c>
      <c r="N50" s="268">
        <v>33165.788</v>
      </c>
      <c r="O50" s="269">
        <v>0.10621418132737953</v>
      </c>
      <c r="Q50" s="269">
        <v>0.17569831297239169</v>
      </c>
      <c r="R50" s="269">
        <v>0.14231769159347496</v>
      </c>
    </row>
    <row r="51" spans="2:18">
      <c r="B51" s="267" t="s">
        <v>10</v>
      </c>
      <c r="C51" s="268">
        <v>6860.6490000000013</v>
      </c>
      <c r="D51" s="269">
        <v>2.8838199800487962E-2</v>
      </c>
      <c r="E51" s="268">
        <v>2694.5670000000009</v>
      </c>
      <c r="F51" s="269">
        <v>1.0730103441319642E-2</v>
      </c>
      <c r="H51" s="269">
        <v>1.5461044390434524</v>
      </c>
      <c r="I51" s="269">
        <v>1.7680832301139562</v>
      </c>
      <c r="K51" s="267" t="s">
        <v>10</v>
      </c>
      <c r="L51" s="268">
        <v>6860.6490000000013</v>
      </c>
      <c r="M51" s="269">
        <v>2.8838199800487962E-2</v>
      </c>
      <c r="N51" s="268">
        <v>2694.5670000000009</v>
      </c>
      <c r="O51" s="269">
        <v>1.0730103441319642E-2</v>
      </c>
      <c r="Q51" s="269">
        <v>1.5461044390434524</v>
      </c>
      <c r="R51" s="269">
        <v>1.7680832301139562</v>
      </c>
    </row>
    <row r="52" spans="2:18">
      <c r="B52" s="272" t="s">
        <v>44</v>
      </c>
      <c r="C52" s="273">
        <v>392440.26999999996</v>
      </c>
      <c r="D52" s="274">
        <v>9.477385024665505E-2</v>
      </c>
      <c r="E52" s="273">
        <v>409248.10500000004</v>
      </c>
      <c r="F52" s="274">
        <v>0.10586584897653356</v>
      </c>
      <c r="H52" s="274">
        <v>-4.1070037453197483E-2</v>
      </c>
      <c r="I52" s="274" t="s">
        <v>50</v>
      </c>
      <c r="K52" s="272" t="s">
        <v>44</v>
      </c>
      <c r="L52" s="273">
        <v>392440.26999999996</v>
      </c>
      <c r="M52" s="274">
        <v>9.477385024665505E-2</v>
      </c>
      <c r="N52" s="273">
        <v>409248.10500000004</v>
      </c>
      <c r="O52" s="274">
        <v>0.10586584897653356</v>
      </c>
      <c r="Q52" s="274">
        <v>-4.1070037453197483E-2</v>
      </c>
      <c r="R52" s="274" t="s">
        <v>50</v>
      </c>
    </row>
  </sheetData>
  <mergeCells count="12">
    <mergeCell ref="C38:D38"/>
    <mergeCell ref="E38:F38"/>
    <mergeCell ref="H38:I38"/>
    <mergeCell ref="C4:D4"/>
    <mergeCell ref="E4:F4"/>
    <mergeCell ref="H4:I4"/>
    <mergeCell ref="L4:M4"/>
    <mergeCell ref="N4:O4"/>
    <mergeCell ref="Q4:R4"/>
    <mergeCell ref="L38:M38"/>
    <mergeCell ref="N38:O38"/>
    <mergeCell ref="Q38:R38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5"/>
  <sheetViews>
    <sheetView showGridLines="0" zoomScale="85" zoomScaleNormal="85" workbookViewId="0">
      <selection activeCell="C6" sqref="C6:M15"/>
    </sheetView>
  </sheetViews>
  <sheetFormatPr baseColWidth="10" defaultColWidth="11.453125" defaultRowHeight="18.5"/>
  <cols>
    <col min="1" max="1" width="1" style="86" customWidth="1"/>
    <col min="2" max="2" width="17.54296875" style="86" customWidth="1"/>
    <col min="3" max="3" width="14.1796875" style="86" bestFit="1" customWidth="1"/>
    <col min="4" max="4" width="13.54296875" style="86" bestFit="1" customWidth="1"/>
    <col min="5" max="5" width="10.54296875" style="86" customWidth="1"/>
    <col min="6" max="6" width="0.81640625" style="86" customWidth="1"/>
    <col min="7" max="7" width="13.81640625" style="86" bestFit="1" customWidth="1"/>
    <col min="8" max="8" width="14.26953125" style="86" bestFit="1" customWidth="1"/>
    <col min="9" max="9" width="9.7265625" style="86" customWidth="1"/>
    <col min="10" max="10" width="0.81640625" style="86" customWidth="1"/>
    <col min="11" max="11" width="13.54296875" style="86" bestFit="1" customWidth="1"/>
    <col min="12" max="12" width="12.81640625" style="86" bestFit="1" customWidth="1"/>
    <col min="13" max="13" width="8.54296875" style="86" bestFit="1" customWidth="1"/>
    <col min="14" max="16384" width="11.453125" style="86"/>
  </cols>
  <sheetData>
    <row r="1" spans="2:13" ht="6.75" customHeight="1"/>
    <row r="2" spans="2:13">
      <c r="B2" s="300" t="s">
        <v>129</v>
      </c>
      <c r="C2" s="96"/>
    </row>
    <row r="4" spans="2:13" ht="18" customHeight="1">
      <c r="B4" s="301"/>
      <c r="C4" s="346" t="s">
        <v>125</v>
      </c>
      <c r="D4" s="346"/>
      <c r="E4" s="346"/>
      <c r="F4" s="302"/>
      <c r="G4" s="347" t="s">
        <v>126</v>
      </c>
      <c r="H4" s="347"/>
      <c r="I4" s="347"/>
      <c r="J4" s="302"/>
      <c r="K4" s="347" t="s">
        <v>127</v>
      </c>
      <c r="L4" s="347"/>
      <c r="M4" s="347"/>
    </row>
    <row r="5" spans="2:13" ht="18" customHeight="1">
      <c r="B5" s="301"/>
      <c r="C5" s="303" t="s">
        <v>195</v>
      </c>
      <c r="D5" s="304" t="s">
        <v>178</v>
      </c>
      <c r="E5" s="304" t="s">
        <v>1</v>
      </c>
      <c r="F5" s="305"/>
      <c r="G5" s="303" t="str">
        <f>+C5</f>
        <v>MAR 25</v>
      </c>
      <c r="H5" s="304" t="str">
        <f>+D5</f>
        <v>DEC 24</v>
      </c>
      <c r="I5" s="304" t="s">
        <v>1</v>
      </c>
      <c r="J5" s="305"/>
      <c r="K5" s="303" t="str">
        <f>+G5</f>
        <v>MAR 25</v>
      </c>
      <c r="L5" s="304" t="str">
        <f>+H5</f>
        <v>DEC 24</v>
      </c>
      <c r="M5" s="304" t="s">
        <v>1</v>
      </c>
    </row>
    <row r="6" spans="2:13" ht="18" customHeight="1">
      <c r="B6" s="306" t="s">
        <v>6</v>
      </c>
      <c r="C6" s="307">
        <v>6499672.1890000002</v>
      </c>
      <c r="D6" s="307">
        <v>6593242.1390000004</v>
      </c>
      <c r="E6" s="308">
        <v>-1.4191796392023948E-2</v>
      </c>
      <c r="F6" s="309"/>
      <c r="G6" s="307">
        <v>6286591.5580000002</v>
      </c>
      <c r="H6" s="307">
        <v>6472454.784</v>
      </c>
      <c r="I6" s="308">
        <v>-2.8716033128490359E-2</v>
      </c>
      <c r="J6" s="309"/>
      <c r="K6" s="307">
        <v>1307025.45</v>
      </c>
      <c r="L6" s="307">
        <v>1233328.5530000001</v>
      </c>
      <c r="M6" s="308">
        <v>5.9754472415915805E-2</v>
      </c>
    </row>
    <row r="7" spans="2:13" ht="18" customHeight="1">
      <c r="B7" s="306" t="s">
        <v>7</v>
      </c>
      <c r="C7" s="307">
        <v>2094272.953</v>
      </c>
      <c r="D7" s="307">
        <v>2305013.5090000001</v>
      </c>
      <c r="E7" s="308">
        <v>-9.1427037272084011E-2</v>
      </c>
      <c r="F7" s="309"/>
      <c r="G7" s="307">
        <v>913801.4</v>
      </c>
      <c r="H7" s="307">
        <v>970743.55700000003</v>
      </c>
      <c r="I7" s="308">
        <v>-5.8658289915387019E-2</v>
      </c>
      <c r="J7" s="309"/>
      <c r="K7" s="307">
        <v>1263698.976</v>
      </c>
      <c r="L7" s="307">
        <v>1419212.5730000001</v>
      </c>
      <c r="M7" s="308">
        <v>-0.10957738111864945</v>
      </c>
    </row>
    <row r="8" spans="2:13" ht="18" customHeight="1">
      <c r="B8" s="306" t="s">
        <v>128</v>
      </c>
      <c r="C8" s="307">
        <v>1820477.7209999999</v>
      </c>
      <c r="D8" s="307">
        <v>1939056.8959999999</v>
      </c>
      <c r="E8" s="310">
        <v>-6.1153014769505742E-2</v>
      </c>
      <c r="F8" s="309"/>
      <c r="G8" s="307">
        <v>1068989.821</v>
      </c>
      <c r="H8" s="307">
        <v>1162657.1059999999</v>
      </c>
      <c r="I8" s="308">
        <v>-8.0563120903507368E-2</v>
      </c>
      <c r="J8" s="309"/>
      <c r="K8" s="307">
        <v>68179.816000000006</v>
      </c>
      <c r="L8" s="307">
        <v>64234.697999999997</v>
      </c>
      <c r="M8" s="308">
        <v>6.1417242126677651E-2</v>
      </c>
    </row>
    <row r="9" spans="2:13" ht="18" customHeight="1">
      <c r="B9" s="306" t="s">
        <v>29</v>
      </c>
      <c r="C9" s="307">
        <v>1153972.51</v>
      </c>
      <c r="D9" s="307">
        <v>1168016.4029999999</v>
      </c>
      <c r="E9" s="310">
        <v>-1.2023712136172704E-2</v>
      </c>
      <c r="F9" s="309"/>
      <c r="G9" s="307">
        <v>605322.06099999999</v>
      </c>
      <c r="H9" s="307">
        <v>606868.74300000002</v>
      </c>
      <c r="I9" s="308">
        <v>-2.5486268947616519E-3</v>
      </c>
      <c r="J9" s="309"/>
      <c r="K9" s="307">
        <v>490258.23800000001</v>
      </c>
      <c r="L9" s="307">
        <v>505765.076</v>
      </c>
      <c r="M9" s="308">
        <v>-3.0660159698333911E-2</v>
      </c>
    </row>
    <row r="10" spans="2:13" ht="18" customHeight="1">
      <c r="B10" s="306" t="s">
        <v>30</v>
      </c>
      <c r="C10" s="307">
        <v>1659237.1129999999</v>
      </c>
      <c r="D10" s="307">
        <v>1702651.2290000001</v>
      </c>
      <c r="E10" s="310">
        <v>-2.549795005610056E-2</v>
      </c>
      <c r="F10" s="309"/>
      <c r="G10" s="307">
        <v>457882.98100000003</v>
      </c>
      <c r="H10" s="307">
        <v>499051.50799999997</v>
      </c>
      <c r="I10" s="308">
        <v>-8.2493542931043384E-2</v>
      </c>
      <c r="J10" s="309"/>
      <c r="K10" s="307">
        <v>981122.8</v>
      </c>
      <c r="L10" s="307">
        <v>989454.21699999995</v>
      </c>
      <c r="M10" s="308">
        <v>-8.4202147576474262E-3</v>
      </c>
    </row>
    <row r="11" spans="2:13" ht="18" customHeight="1">
      <c r="B11" s="306" t="s">
        <v>10</v>
      </c>
      <c r="C11" s="307">
        <v>1488441.456</v>
      </c>
      <c r="D11" s="307">
        <v>1518713.5519999999</v>
      </c>
      <c r="E11" s="310">
        <v>-1.9932722638929756E-2</v>
      </c>
      <c r="F11" s="309"/>
      <c r="G11" s="307">
        <v>257547.25899999999</v>
      </c>
      <c r="H11" s="307">
        <v>289922.90000000002</v>
      </c>
      <c r="I11" s="308">
        <v>-0.11166983015139553</v>
      </c>
      <c r="J11" s="309"/>
      <c r="K11" s="307">
        <v>1010142.964</v>
      </c>
      <c r="L11" s="307">
        <v>1017513.152</v>
      </c>
      <c r="M11" s="308">
        <v>-7.2433343839470865E-3</v>
      </c>
    </row>
    <row r="12" spans="2:13" ht="18" customHeight="1">
      <c r="B12" s="311" t="s">
        <v>51</v>
      </c>
      <c r="C12" s="312">
        <v>99036.839000000007</v>
      </c>
      <c r="D12" s="312">
        <v>95382.451000000001</v>
      </c>
      <c r="E12" s="313">
        <v>3.8313001623327958E-2</v>
      </c>
      <c r="F12" s="309"/>
      <c r="G12" s="312">
        <v>13210.359</v>
      </c>
      <c r="H12" s="312">
        <v>9081.0079999999998</v>
      </c>
      <c r="I12" s="313">
        <v>0.45472385884914979</v>
      </c>
      <c r="J12" s="309"/>
      <c r="K12" s="312">
        <v>91337.097999999998</v>
      </c>
      <c r="L12" s="312">
        <v>81788.304000000004</v>
      </c>
      <c r="M12" s="313">
        <v>0.11675011625134069</v>
      </c>
    </row>
    <row r="13" spans="2:13" ht="18" customHeight="1">
      <c r="B13" s="314" t="s">
        <v>31</v>
      </c>
      <c r="C13" s="315">
        <v>14815110.781000001</v>
      </c>
      <c r="D13" s="315">
        <v>15322076.179</v>
      </c>
      <c r="E13" s="316">
        <v>-3.3087252150255653E-2</v>
      </c>
      <c r="F13" s="317"/>
      <c r="G13" s="315">
        <v>9603345.4390000012</v>
      </c>
      <c r="H13" s="315">
        <v>10010779.606000001</v>
      </c>
      <c r="I13" s="316">
        <v>-4.0699544194919834E-2</v>
      </c>
      <c r="J13" s="317"/>
      <c r="K13" s="315">
        <v>5211765.3420000002</v>
      </c>
      <c r="L13" s="315">
        <v>5311296.5729999989</v>
      </c>
      <c r="M13" s="316">
        <v>-1.8739535560105325E-2</v>
      </c>
    </row>
    <row r="14" spans="2:13">
      <c r="B14" s="311" t="s">
        <v>52</v>
      </c>
      <c r="C14" s="312">
        <v>1045484.8448618718</v>
      </c>
      <c r="D14" s="312">
        <v>1438862.863474726</v>
      </c>
      <c r="E14" s="313">
        <v>-0.27339507370624694</v>
      </c>
      <c r="F14" s="310"/>
      <c r="G14" s="312">
        <v>371432.65804800804</v>
      </c>
      <c r="H14" s="312">
        <v>514797.77120635583</v>
      </c>
      <c r="I14" s="313">
        <v>-0.27848821649400679</v>
      </c>
      <c r="J14" s="310"/>
      <c r="K14" s="312">
        <v>674052.18681386369</v>
      </c>
      <c r="L14" s="312">
        <v>924065.09226837056</v>
      </c>
      <c r="M14" s="313">
        <v>-0.27055767775058115</v>
      </c>
    </row>
    <row r="15" spans="2:13">
      <c r="B15" s="314" t="s">
        <v>53</v>
      </c>
      <c r="C15" s="315">
        <v>13769625.936138129</v>
      </c>
      <c r="D15" s="315">
        <v>13883213.315525273</v>
      </c>
      <c r="E15" s="316">
        <v>-8.1816346695560149E-3</v>
      </c>
      <c r="F15" s="317"/>
      <c r="G15" s="315">
        <v>9231912.7809519935</v>
      </c>
      <c r="H15" s="315">
        <v>9495981.834793644</v>
      </c>
      <c r="I15" s="316">
        <v>-2.7808504527050748E-2</v>
      </c>
      <c r="J15" s="317"/>
      <c r="K15" s="315">
        <v>4537713.1551861363</v>
      </c>
      <c r="L15" s="315">
        <v>4387231.4807316288</v>
      </c>
      <c r="M15" s="316">
        <v>3.4299916727761115E-2</v>
      </c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showGridLines="0" zoomScale="85" zoomScaleNormal="85" workbookViewId="0">
      <selection activeCell="C8" sqref="C8:I17"/>
    </sheetView>
  </sheetViews>
  <sheetFormatPr baseColWidth="10" defaultColWidth="11.453125" defaultRowHeight="16.5"/>
  <cols>
    <col min="1" max="1" width="0.81640625" style="87" customWidth="1"/>
    <col min="2" max="2" width="40.1796875" style="87" customWidth="1"/>
    <col min="3" max="3" width="16.54296875" style="87" customWidth="1"/>
    <col min="4" max="4" width="14.7265625" style="87" customWidth="1"/>
    <col min="5" max="5" width="9.54296875" style="119" bestFit="1" customWidth="1"/>
    <col min="6" max="6" width="0.81640625" style="87" customWidth="1"/>
    <col min="7" max="8" width="13" style="87" bestFit="1" customWidth="1"/>
    <col min="9" max="9" width="8.81640625" style="87" customWidth="1"/>
    <col min="10" max="16384" width="11.453125" style="87"/>
  </cols>
  <sheetData>
    <row r="1" spans="1:9" ht="9.75" customHeight="1">
      <c r="E1" s="87"/>
    </row>
    <row r="2" spans="1:9" ht="27.5">
      <c r="A2" s="45"/>
      <c r="B2" s="47" t="s">
        <v>140</v>
      </c>
      <c r="E2" s="87"/>
    </row>
    <row r="3" spans="1:9" s="114" customFormat="1" ht="15" customHeight="1">
      <c r="A3" s="110"/>
      <c r="B3" s="98" t="s">
        <v>196</v>
      </c>
      <c r="C3" s="111"/>
      <c r="D3" s="111"/>
      <c r="E3" s="111"/>
      <c r="F3" s="112"/>
      <c r="G3" s="113"/>
    </row>
    <row r="4" spans="1:9" s="118" customFormat="1" ht="9.75" customHeight="1">
      <c r="A4" s="115"/>
      <c r="B4" s="116"/>
      <c r="C4" s="120"/>
      <c r="D4" s="120"/>
      <c r="E4" s="116"/>
      <c r="F4" s="116"/>
      <c r="G4" s="117"/>
    </row>
    <row r="5" spans="1:9" ht="28" customHeight="1">
      <c r="B5" s="348"/>
      <c r="C5" s="350" t="s">
        <v>93</v>
      </c>
      <c r="D5" s="350"/>
      <c r="E5" s="350"/>
      <c r="F5" s="133"/>
      <c r="G5" s="350" t="s">
        <v>53</v>
      </c>
      <c r="H5" s="350"/>
      <c r="I5" s="350"/>
    </row>
    <row r="6" spans="1:9" ht="31.5" customHeight="1">
      <c r="B6" s="348"/>
      <c r="C6" s="140" t="s">
        <v>195</v>
      </c>
      <c r="D6" s="140" t="s">
        <v>178</v>
      </c>
      <c r="E6" s="351" t="s">
        <v>1</v>
      </c>
      <c r="F6" s="134"/>
      <c r="G6" s="140" t="str">
        <f>+C6</f>
        <v>MAR 25</v>
      </c>
      <c r="H6" s="140" t="str">
        <f>+D6</f>
        <v>DEC 24</v>
      </c>
      <c r="I6" s="351" t="s">
        <v>1</v>
      </c>
    </row>
    <row r="7" spans="1:9">
      <c r="B7" s="349"/>
      <c r="C7" s="135" t="s">
        <v>15</v>
      </c>
      <c r="D7" s="135" t="s">
        <v>15</v>
      </c>
      <c r="E7" s="352"/>
      <c r="F7" s="134"/>
      <c r="G7" s="353" t="s">
        <v>15</v>
      </c>
      <c r="H7" s="353" t="s">
        <v>15</v>
      </c>
      <c r="I7" s="352"/>
    </row>
    <row r="8" spans="1:9">
      <c r="B8" s="136" t="s">
        <v>141</v>
      </c>
      <c r="C8" s="294">
        <v>3487804.8830000008</v>
      </c>
      <c r="D8" s="294">
        <v>3898450.0920000002</v>
      </c>
      <c r="E8" s="292">
        <v>-0.105335504959441</v>
      </c>
      <c r="F8" s="293"/>
      <c r="G8" s="294">
        <v>3476457.6900722627</v>
      </c>
      <c r="H8" s="294">
        <v>3884824.1459884392</v>
      </c>
      <c r="I8" s="292">
        <v>-0.10511838903644211</v>
      </c>
    </row>
    <row r="9" spans="1:9">
      <c r="B9" s="137" t="s">
        <v>142</v>
      </c>
      <c r="C9" s="297">
        <v>11327305.898</v>
      </c>
      <c r="D9" s="297">
        <v>11423626.086999999</v>
      </c>
      <c r="E9" s="295">
        <v>-8.4316650655793524E-3</v>
      </c>
      <c r="F9" s="296"/>
      <c r="G9" s="297">
        <v>10293168.246065866</v>
      </c>
      <c r="H9" s="297">
        <v>9998389.1695368346</v>
      </c>
      <c r="I9" s="295">
        <v>2.948265680907558E-2</v>
      </c>
    </row>
    <row r="10" spans="1:9">
      <c r="B10" s="287" t="s">
        <v>143</v>
      </c>
      <c r="C10" s="285">
        <v>14815110.781000001</v>
      </c>
      <c r="D10" s="285">
        <v>15322076.179</v>
      </c>
      <c r="E10" s="286">
        <v>-3.3087252150255653E-2</v>
      </c>
      <c r="F10" s="296"/>
      <c r="G10" s="285">
        <v>13769625.936138129</v>
      </c>
      <c r="H10" s="285">
        <v>13883213.315525275</v>
      </c>
      <c r="I10" s="286">
        <v>-8.181634669556237E-3</v>
      </c>
    </row>
    <row r="11" spans="1:9">
      <c r="B11" s="138" t="s">
        <v>144</v>
      </c>
      <c r="C11" s="294">
        <v>4051772.696</v>
      </c>
      <c r="D11" s="294">
        <v>4248606.7019999996</v>
      </c>
      <c r="E11" s="292">
        <v>-4.632907204786485E-2</v>
      </c>
      <c r="F11" s="293"/>
      <c r="G11" s="294">
        <v>4050883.5640696604</v>
      </c>
      <c r="H11" s="294">
        <v>4247420.2057810333</v>
      </c>
      <c r="I11" s="292">
        <v>-4.6272003284222429E-2</v>
      </c>
    </row>
    <row r="12" spans="1:9">
      <c r="B12" s="137" t="s">
        <v>145</v>
      </c>
      <c r="C12" s="297">
        <v>5551572.7429999998</v>
      </c>
      <c r="D12" s="297">
        <v>5762172.904000001</v>
      </c>
      <c r="E12" s="295">
        <v>-3.654874029444799E-2</v>
      </c>
      <c r="F12" s="296"/>
      <c r="G12" s="297">
        <v>5181029.2168823313</v>
      </c>
      <c r="H12" s="297">
        <v>5248561.6290126117</v>
      </c>
      <c r="I12" s="295">
        <v>-1.2866841794708095E-2</v>
      </c>
    </row>
    <row r="13" spans="1:9">
      <c r="B13" s="287" t="s">
        <v>146</v>
      </c>
      <c r="C13" s="285">
        <v>9603345.4389999993</v>
      </c>
      <c r="D13" s="285">
        <v>10010779.606000001</v>
      </c>
      <c r="E13" s="286">
        <v>-4.0699544194920056E-2</v>
      </c>
      <c r="F13" s="296"/>
      <c r="G13" s="285">
        <v>9231912.7809519917</v>
      </c>
      <c r="H13" s="285">
        <v>9495981.8347936459</v>
      </c>
      <c r="I13" s="286">
        <v>-2.7808504527051081E-2</v>
      </c>
    </row>
    <row r="14" spans="1:9">
      <c r="B14" s="138" t="s">
        <v>147</v>
      </c>
      <c r="C14" s="294">
        <v>4568215.4980000006</v>
      </c>
      <c r="D14" s="294">
        <v>4679049.3000000007</v>
      </c>
      <c r="E14" s="292">
        <v>-2.3687248176675557E-2</v>
      </c>
      <c r="F14" s="293"/>
      <c r="G14" s="294">
        <v>3894163.3111861367</v>
      </c>
      <c r="H14" s="294">
        <v>3754984.2077316302</v>
      </c>
      <c r="I14" s="292">
        <v>3.7065163461388773E-2</v>
      </c>
    </row>
    <row r="15" spans="1:9">
      <c r="B15" s="139" t="s">
        <v>148</v>
      </c>
      <c r="C15" s="294">
        <v>643549.84400000004</v>
      </c>
      <c r="D15" s="294">
        <v>632247.27300000004</v>
      </c>
      <c r="E15" s="292">
        <v>1.7876820482545686E-2</v>
      </c>
      <c r="F15" s="293"/>
      <c r="G15" s="294">
        <v>643549.84400000004</v>
      </c>
      <c r="H15" s="294">
        <v>632247.27300000004</v>
      </c>
      <c r="I15" s="292">
        <v>1.7876820482545686E-2</v>
      </c>
    </row>
    <row r="16" spans="1:9">
      <c r="B16" s="288" t="s">
        <v>149</v>
      </c>
      <c r="C16" s="285">
        <v>5211765.3420000002</v>
      </c>
      <c r="D16" s="285">
        <v>5311296.5730000008</v>
      </c>
      <c r="E16" s="286">
        <v>-1.8739535560105658E-2</v>
      </c>
      <c r="F16" s="296"/>
      <c r="G16" s="285">
        <v>4537713.1551861372</v>
      </c>
      <c r="H16" s="285">
        <v>4387231.4807316307</v>
      </c>
      <c r="I16" s="286">
        <v>3.4299916727760893E-2</v>
      </c>
    </row>
    <row r="17" spans="2:9">
      <c r="B17" s="289" t="s">
        <v>150</v>
      </c>
      <c r="C17" s="290">
        <v>14815110.780999999</v>
      </c>
      <c r="D17" s="290">
        <v>15322076.179000001</v>
      </c>
      <c r="E17" s="291">
        <v>-3.3087252150255875E-2</v>
      </c>
      <c r="F17" s="296"/>
      <c r="G17" s="290">
        <v>13769625.936138129</v>
      </c>
      <c r="H17" s="290">
        <v>13883213.315525277</v>
      </c>
      <c r="I17" s="291">
        <v>-8.181634669556348E-3</v>
      </c>
    </row>
  </sheetData>
  <mergeCells count="6">
    <mergeCell ref="B5:B7"/>
    <mergeCell ref="C5:E5"/>
    <mergeCell ref="G5:I5"/>
    <mergeCell ref="E6:E7"/>
    <mergeCell ref="I6:I7"/>
    <mergeCell ref="G7:H7"/>
  </mergeCells>
  <phoneticPr fontId="19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topLeftCell="A9" zoomScale="70" zoomScaleNormal="70" workbookViewId="0">
      <selection activeCell="N9" sqref="N9"/>
    </sheetView>
  </sheetViews>
  <sheetFormatPr baseColWidth="10" defaultColWidth="11.453125" defaultRowHeight="18.5"/>
  <cols>
    <col min="1" max="1" width="0.81640625" style="88" customWidth="1"/>
    <col min="2" max="2" width="27.453125" style="88" customWidth="1"/>
    <col min="3" max="5" width="28.81640625" style="88" customWidth="1"/>
    <col min="6" max="6" width="0.81640625" style="88" customWidth="1"/>
    <col min="7" max="7" width="15.54296875" style="88" bestFit="1" customWidth="1"/>
    <col min="8" max="8" width="9.54296875" style="88" bestFit="1" customWidth="1"/>
    <col min="9" max="9" width="7.81640625" style="88" customWidth="1"/>
    <col min="10" max="10" width="8.81640625" style="88" customWidth="1"/>
    <col min="11" max="11" width="7.7265625" style="88" bestFit="1" customWidth="1"/>
    <col min="12" max="12" width="8" style="88" bestFit="1" customWidth="1"/>
    <col min="13" max="13" width="5.453125" style="88" bestFit="1" customWidth="1"/>
    <col min="14" max="16384" width="11.453125" style="88"/>
  </cols>
  <sheetData>
    <row r="1" spans="1:13" ht="11.25" customHeight="1"/>
    <row r="2" spans="1:13" s="86" customFormat="1" ht="27.5">
      <c r="B2" s="95" t="s">
        <v>139</v>
      </c>
      <c r="C2" s="96"/>
    </row>
    <row r="3" spans="1:13" s="101" customFormat="1">
      <c r="A3" s="97"/>
      <c r="B3" s="279" t="s">
        <v>197</v>
      </c>
      <c r="C3" s="98"/>
      <c r="D3" s="98"/>
      <c r="E3" s="98"/>
      <c r="F3" s="99"/>
      <c r="G3" s="99"/>
      <c r="H3" s="100"/>
      <c r="I3" s="100"/>
      <c r="J3" s="100"/>
      <c r="K3" s="100"/>
      <c r="L3" s="100"/>
      <c r="M3" s="100"/>
    </row>
    <row r="4" spans="1:13" ht="9" customHeight="1">
      <c r="A4" s="102"/>
      <c r="B4" s="103"/>
      <c r="C4" s="103"/>
      <c r="D4" s="103"/>
      <c r="E4" s="103"/>
      <c r="F4" s="103"/>
      <c r="G4" s="103"/>
      <c r="H4" s="104"/>
      <c r="I4" s="104"/>
      <c r="J4" s="104"/>
      <c r="K4" s="104"/>
      <c r="L4" s="104"/>
      <c r="M4" s="104"/>
    </row>
    <row r="5" spans="1:13" s="105" customFormat="1" ht="33.75" customHeight="1">
      <c r="B5" s="318" t="s">
        <v>198</v>
      </c>
      <c r="C5" s="318" t="s">
        <v>131</v>
      </c>
      <c r="D5" s="318" t="s">
        <v>132</v>
      </c>
      <c r="E5" s="318" t="s">
        <v>133</v>
      </c>
      <c r="F5" s="318"/>
      <c r="G5" s="318" t="s">
        <v>44</v>
      </c>
    </row>
    <row r="6" spans="1:13" s="105" customFormat="1" ht="17.149999999999999" customHeight="1">
      <c r="B6" s="141" t="s">
        <v>34</v>
      </c>
      <c r="C6" s="147">
        <v>5476.0640000000003</v>
      </c>
      <c r="D6" s="147">
        <v>-188142.111</v>
      </c>
      <c r="E6" s="147">
        <v>-861.71500000000003</v>
      </c>
      <c r="F6" s="46"/>
      <c r="G6" s="282">
        <v>-183527.76199999999</v>
      </c>
    </row>
    <row r="7" spans="1:13" s="105" customFormat="1" ht="17.149999999999999" customHeight="1">
      <c r="B7" s="141" t="s">
        <v>38</v>
      </c>
      <c r="C7" s="147">
        <v>89251.164000000004</v>
      </c>
      <c r="D7" s="147">
        <v>-38200.485999999997</v>
      </c>
      <c r="E7" s="147">
        <v>-11265.54</v>
      </c>
      <c r="F7" s="46"/>
      <c r="G7" s="282">
        <v>39785.138000000006</v>
      </c>
    </row>
    <row r="8" spans="1:13" s="105" customFormat="1" ht="17.149999999999999" customHeight="1">
      <c r="B8" s="141" t="s">
        <v>36</v>
      </c>
      <c r="C8" s="147">
        <v>48554.016000000003</v>
      </c>
      <c r="D8" s="147">
        <v>124749.359</v>
      </c>
      <c r="E8" s="147">
        <v>-149963.91099999999</v>
      </c>
      <c r="F8" s="46"/>
      <c r="G8" s="282">
        <v>23339.464000000007</v>
      </c>
    </row>
    <row r="9" spans="1:13" s="105" customFormat="1" ht="17.149999999999999" customHeight="1">
      <c r="B9" s="141" t="s">
        <v>37</v>
      </c>
      <c r="C9" s="147">
        <v>3802.0680000000002</v>
      </c>
      <c r="D9" s="147">
        <v>-7439.8829999999998</v>
      </c>
      <c r="E9" s="147">
        <v>2700.4279999999999</v>
      </c>
      <c r="F9" s="46"/>
      <c r="G9" s="282">
        <v>-937.38699999999972</v>
      </c>
    </row>
    <row r="10" spans="1:13" s="105" customFormat="1" ht="17.149999999999999" customHeight="1">
      <c r="B10" s="141" t="s">
        <v>134</v>
      </c>
      <c r="C10" s="147">
        <v>3962.4290000000001</v>
      </c>
      <c r="D10" s="147">
        <v>138.25700000000001</v>
      </c>
      <c r="E10" s="147">
        <v>-4100.6859999999997</v>
      </c>
      <c r="F10" s="46"/>
      <c r="G10" s="282">
        <v>0</v>
      </c>
    </row>
    <row r="11" spans="1:13" s="105" customFormat="1" ht="17.149999999999999" customHeight="1">
      <c r="B11" s="141" t="s">
        <v>76</v>
      </c>
      <c r="C11" s="147">
        <v>-107690.531</v>
      </c>
      <c r="D11" s="147">
        <v>-686.41099999999994</v>
      </c>
      <c r="E11" s="147">
        <v>35645.112000000001</v>
      </c>
      <c r="F11" s="46"/>
      <c r="G11" s="282">
        <v>-72731.829999999987</v>
      </c>
    </row>
    <row r="12" spans="1:13" s="105" customFormat="1" ht="17.149999999999999" customHeight="1">
      <c r="B12" s="280" t="s">
        <v>3</v>
      </c>
      <c r="C12" s="166">
        <v>43355.210000000006</v>
      </c>
      <c r="D12" s="166">
        <v>-109581.27500000001</v>
      </c>
      <c r="E12" s="166">
        <v>-127846.31200000001</v>
      </c>
      <c r="F12" s="46"/>
      <c r="G12" s="166">
        <v>-194072.37700000001</v>
      </c>
    </row>
    <row r="13" spans="1:13" s="105" customFormat="1" ht="17.149999999999999" customHeight="1">
      <c r="B13" s="142" t="s">
        <v>135</v>
      </c>
      <c r="C13" s="283"/>
      <c r="D13" s="283"/>
      <c r="E13" s="283"/>
      <c r="F13" s="46"/>
      <c r="G13" s="284"/>
    </row>
    <row r="14" spans="1:13" s="105" customFormat="1" ht="17.149999999999999" customHeight="1">
      <c r="B14" s="141" t="s">
        <v>136</v>
      </c>
      <c r="C14" s="147">
        <v>2747.9769999999999</v>
      </c>
      <c r="D14" s="147">
        <v>-904.76499999999999</v>
      </c>
      <c r="E14" s="147">
        <v>-1022.187</v>
      </c>
      <c r="F14" s="46"/>
      <c r="G14" s="282">
        <v>821.02499999999998</v>
      </c>
    </row>
    <row r="15" spans="1:13" s="105" customFormat="1" ht="17.149999999999999" customHeight="1">
      <c r="B15" s="141" t="s">
        <v>137</v>
      </c>
      <c r="C15" s="147">
        <v>-9674.1270000000004</v>
      </c>
      <c r="D15" s="147">
        <v>3185.181</v>
      </c>
      <c r="E15" s="147">
        <v>3598.5630000000001</v>
      </c>
      <c r="F15" s="46"/>
      <c r="G15" s="282">
        <v>-2890.3829999999998</v>
      </c>
      <c r="J15" s="88"/>
      <c r="K15" s="88"/>
      <c r="L15" s="88"/>
      <c r="M15" s="88"/>
    </row>
    <row r="16" spans="1:13" s="105" customFormat="1" ht="17.149999999999999" customHeight="1">
      <c r="B16" s="281" t="s">
        <v>138</v>
      </c>
      <c r="C16" s="166">
        <v>36429.060000000005</v>
      </c>
      <c r="D16" s="166">
        <v>-107300.85900000001</v>
      </c>
      <c r="E16" s="166">
        <v>-125269.93600000002</v>
      </c>
      <c r="F16" s="46"/>
      <c r="G16" s="166">
        <v>-196141.73500000002</v>
      </c>
      <c r="J16" s="88"/>
      <c r="K16" s="88"/>
      <c r="L16" s="88"/>
      <c r="M16" s="88"/>
    </row>
    <row r="17" spans="2:14" ht="10" customHeight="1">
      <c r="B17" s="143"/>
      <c r="C17" s="143"/>
      <c r="D17" s="143"/>
      <c r="E17" s="143"/>
      <c r="F17" s="143"/>
      <c r="G17" s="90"/>
    </row>
    <row r="18" spans="2:14" s="106" customFormat="1">
      <c r="B18" s="143"/>
      <c r="C18" s="143"/>
      <c r="D18" s="143"/>
      <c r="E18" s="143"/>
      <c r="F18" s="143"/>
      <c r="G18" s="144"/>
      <c r="H18" s="107"/>
    </row>
    <row r="19" spans="2:14" ht="30">
      <c r="B19" s="318" t="s">
        <v>130</v>
      </c>
      <c r="C19" s="318" t="s">
        <v>131</v>
      </c>
      <c r="D19" s="318" t="s">
        <v>132</v>
      </c>
      <c r="E19" s="318" t="s">
        <v>133</v>
      </c>
      <c r="F19" s="318"/>
      <c r="G19" s="318" t="s">
        <v>44</v>
      </c>
      <c r="H19" s="105"/>
    </row>
    <row r="20" spans="2:14" ht="17.149999999999999" customHeight="1">
      <c r="B20" s="141" t="s">
        <v>34</v>
      </c>
      <c r="C20" s="147">
        <v>147518.299</v>
      </c>
      <c r="D20" s="147">
        <v>-51413.855000000003</v>
      </c>
      <c r="E20" s="147">
        <v>-192637.39799999999</v>
      </c>
      <c r="F20" s="46"/>
      <c r="G20" s="282">
        <v>-96532.953999999998</v>
      </c>
      <c r="N20" s="108"/>
    </row>
    <row r="21" spans="2:14" ht="17.149999999999999" customHeight="1">
      <c r="B21" s="141" t="s">
        <v>38</v>
      </c>
      <c r="C21" s="147">
        <v>74785.899999999994</v>
      </c>
      <c r="D21" s="147">
        <v>17379.798999999999</v>
      </c>
      <c r="E21" s="147">
        <v>2815.6860000000001</v>
      </c>
      <c r="F21" s="46"/>
      <c r="G21" s="282">
        <v>94981.384999999995</v>
      </c>
      <c r="N21" s="108"/>
    </row>
    <row r="22" spans="2:14" ht="17.149999999999999" customHeight="1">
      <c r="B22" s="141" t="s">
        <v>36</v>
      </c>
      <c r="C22" s="147">
        <v>56120.883999999998</v>
      </c>
      <c r="D22" s="147">
        <v>62059.690999999999</v>
      </c>
      <c r="E22" s="147">
        <v>-118374.14599999999</v>
      </c>
      <c r="F22" s="46"/>
      <c r="G22" s="282">
        <v>-193.57099999999627</v>
      </c>
      <c r="N22" s="108"/>
    </row>
    <row r="23" spans="2:14" ht="17.149999999999999" customHeight="1">
      <c r="B23" s="141" t="s">
        <v>37</v>
      </c>
      <c r="C23" s="147">
        <v>10341.911</v>
      </c>
      <c r="D23" s="147">
        <v>-4560.442</v>
      </c>
      <c r="E23" s="147">
        <v>-5631.6189999999997</v>
      </c>
      <c r="F23" s="46"/>
      <c r="G23" s="282">
        <v>149.85000000000036</v>
      </c>
      <c r="N23" s="108"/>
    </row>
    <row r="24" spans="2:14" ht="17.149999999999999" customHeight="1">
      <c r="B24" s="141" t="s">
        <v>134</v>
      </c>
      <c r="C24" s="147">
        <v>-37547.309000000001</v>
      </c>
      <c r="D24" s="147">
        <v>-30.033999999999999</v>
      </c>
      <c r="E24" s="147">
        <v>37577.343000000001</v>
      </c>
      <c r="F24" s="46"/>
      <c r="G24" s="282">
        <v>0</v>
      </c>
      <c r="N24" s="108"/>
    </row>
    <row r="25" spans="2:14" ht="17.149999999999999" customHeight="1">
      <c r="B25" s="141" t="s">
        <v>76</v>
      </c>
      <c r="C25" s="147">
        <v>-152473.755</v>
      </c>
      <c r="D25" s="147">
        <v>16062.441000000001</v>
      </c>
      <c r="E25" s="147">
        <v>171372.50099999999</v>
      </c>
      <c r="F25" s="46"/>
      <c r="G25" s="282">
        <v>34961.186999999976</v>
      </c>
    </row>
    <row r="26" spans="2:14" ht="17.149999999999999" customHeight="1">
      <c r="B26" s="280" t="s">
        <v>3</v>
      </c>
      <c r="C26" s="166">
        <v>98745.93</v>
      </c>
      <c r="D26" s="166">
        <v>39497.599999999999</v>
      </c>
      <c r="E26" s="166">
        <v>-104877.63300000003</v>
      </c>
      <c r="F26" s="46"/>
      <c r="G26" s="166">
        <v>33365.896999999968</v>
      </c>
    </row>
    <row r="27" spans="2:14" ht="17.149999999999999" customHeight="1">
      <c r="B27" s="142" t="s">
        <v>135</v>
      </c>
      <c r="C27" s="283"/>
      <c r="D27" s="283"/>
      <c r="E27" s="283"/>
      <c r="F27" s="46"/>
      <c r="G27" s="284"/>
    </row>
    <row r="28" spans="2:14" ht="17.149999999999999" customHeight="1">
      <c r="B28" s="141" t="s">
        <v>136</v>
      </c>
      <c r="C28" s="147">
        <v>-10078.079</v>
      </c>
      <c r="D28" s="147">
        <v>21169.123</v>
      </c>
      <c r="E28" s="147">
        <v>-6260.991</v>
      </c>
      <c r="F28" s="46"/>
      <c r="G28" s="282">
        <v>4830.0529999999999</v>
      </c>
      <c r="J28" s="86"/>
      <c r="K28" s="86"/>
      <c r="L28" s="86"/>
    </row>
    <row r="29" spans="2:14" ht="17.149999999999999" customHeight="1">
      <c r="B29" s="141" t="s">
        <v>137</v>
      </c>
      <c r="C29" s="147">
        <v>-110.34</v>
      </c>
      <c r="D29" s="147">
        <v>231.767</v>
      </c>
      <c r="E29" s="147">
        <v>-68.548000000000002</v>
      </c>
      <c r="F29" s="46"/>
      <c r="G29" s="282">
        <v>52.878999999999991</v>
      </c>
      <c r="J29" s="86"/>
      <c r="K29" s="86"/>
      <c r="L29" s="86"/>
    </row>
    <row r="30" spans="2:14" ht="17.149999999999999" customHeight="1">
      <c r="B30" s="281" t="s">
        <v>138</v>
      </c>
      <c r="C30" s="166">
        <v>88557.510999999999</v>
      </c>
      <c r="D30" s="166">
        <v>60898.49</v>
      </c>
      <c r="E30" s="166">
        <v>-111207.17200000002</v>
      </c>
      <c r="F30" s="46"/>
      <c r="G30" s="166">
        <v>38248.828999999969</v>
      </c>
    </row>
    <row r="31" spans="2:14" s="86" customFormat="1" ht="10" customHeight="1">
      <c r="B31" s="105"/>
      <c r="C31" s="105"/>
      <c r="D31" s="105"/>
      <c r="E31" s="105"/>
      <c r="F31" s="105"/>
      <c r="G31" s="109"/>
    </row>
    <row r="32" spans="2:14">
      <c r="G32" s="108"/>
    </row>
    <row r="33" spans="7:7">
      <c r="G33" s="108"/>
    </row>
    <row r="34" spans="7:7">
      <c r="G34" s="108"/>
    </row>
    <row r="35" spans="7:7" ht="15" customHeight="1">
      <c r="G35" s="108"/>
    </row>
    <row r="36" spans="7:7">
      <c r="G36" s="108"/>
    </row>
    <row r="37" spans="7:7">
      <c r="G37" s="108"/>
    </row>
    <row r="38" spans="7:7">
      <c r="G38" s="108"/>
    </row>
    <row r="39" spans="7:7">
      <c r="G39" s="108"/>
    </row>
    <row r="40" spans="7:7">
      <c r="G40" s="108"/>
    </row>
    <row r="41" spans="7:7">
      <c r="G41" s="108"/>
    </row>
    <row r="42" spans="7:7">
      <c r="G42" s="108"/>
    </row>
    <row r="43" spans="7:7">
      <c r="G43" s="108"/>
    </row>
    <row r="44" spans="7:7">
      <c r="G44" s="108"/>
    </row>
    <row r="45" spans="7:7" ht="15.75" customHeight="1">
      <c r="G45" s="108"/>
    </row>
    <row r="46" spans="7:7">
      <c r="G46" s="108"/>
    </row>
    <row r="47" spans="7:7">
      <c r="G47" s="108"/>
    </row>
    <row r="48" spans="7:7">
      <c r="G48" s="108"/>
    </row>
    <row r="49" spans="7:7">
      <c r="G49" s="108"/>
    </row>
    <row r="50" spans="7:7">
      <c r="G50" s="108"/>
    </row>
    <row r="51" spans="7:7">
      <c r="G51" s="108"/>
    </row>
    <row r="52" spans="7:7">
      <c r="G52" s="108"/>
    </row>
    <row r="53" spans="7:7">
      <c r="G53" s="108"/>
    </row>
    <row r="54" spans="7:7">
      <c r="G54" s="108"/>
    </row>
    <row r="55" spans="7:7">
      <c r="G55" s="108"/>
    </row>
    <row r="56" spans="7:7">
      <c r="G56" s="108"/>
    </row>
    <row r="57" spans="7:7">
      <c r="G57" s="108"/>
    </row>
    <row r="58" spans="7:7">
      <c r="G58" s="108"/>
    </row>
    <row r="59" spans="7:7">
      <c r="G59" s="108"/>
    </row>
    <row r="60" spans="7:7">
      <c r="G60" s="108"/>
    </row>
    <row r="61" spans="7:7">
      <c r="G61" s="108"/>
    </row>
    <row r="62" spans="7:7">
      <c r="G62" s="108"/>
    </row>
    <row r="63" spans="7:7">
      <c r="G63" s="108"/>
    </row>
    <row r="64" spans="7:7">
      <c r="G64" s="108"/>
    </row>
    <row r="65" spans="7:7">
      <c r="G65" s="108"/>
    </row>
    <row r="66" spans="7:7">
      <c r="G66" s="108"/>
    </row>
    <row r="67" spans="7:7">
      <c r="G67" s="108"/>
    </row>
    <row r="68" spans="7:7">
      <c r="G68" s="108"/>
    </row>
    <row r="69" spans="7:7">
      <c r="G69" s="108"/>
    </row>
    <row r="70" spans="7:7">
      <c r="G70" s="108"/>
    </row>
    <row r="71" spans="7:7">
      <c r="G71" s="108"/>
    </row>
    <row r="72" spans="7:7">
      <c r="G72" s="108"/>
    </row>
    <row r="73" spans="7:7">
      <c r="G73" s="108"/>
    </row>
    <row r="74" spans="7:7">
      <c r="G74" s="108"/>
    </row>
    <row r="75" spans="7:7">
      <c r="G75" s="108"/>
    </row>
    <row r="76" spans="7:7">
      <c r="G76" s="108"/>
    </row>
    <row r="77" spans="7:7">
      <c r="G77" s="108"/>
    </row>
    <row r="78" spans="7:7">
      <c r="G78" s="108"/>
    </row>
    <row r="79" spans="7:7">
      <c r="G79" s="108"/>
    </row>
    <row r="80" spans="7:7">
      <c r="G80" s="108"/>
    </row>
    <row r="81" spans="7:7">
      <c r="G81" s="108"/>
    </row>
  </sheetData>
  <pageMargins left="0.7" right="0.7" top="0.75" bottom="0.75" header="0.3" footer="0.3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53125" defaultRowHeight="14" outlineLevelCol="1"/>
  <cols>
    <col min="1" max="1" width="25.26953125" style="4" bestFit="1" customWidth="1"/>
    <col min="2" max="2" width="13.81640625" style="4" bestFit="1" customWidth="1"/>
    <col min="3" max="3" width="8.7265625" style="4" bestFit="1" customWidth="1"/>
    <col min="4" max="4" width="8.81640625" style="4" bestFit="1" customWidth="1"/>
    <col min="5" max="5" width="1.453125" style="4" customWidth="1"/>
    <col min="6" max="6" width="10.54296875" style="4" customWidth="1" outlineLevel="1"/>
    <col min="7" max="7" width="10.81640625" style="4" customWidth="1" outlineLevel="1"/>
    <col min="8" max="8" width="7.81640625" style="4" customWidth="1" outlineLevel="1"/>
    <col min="9" max="9" width="9.1796875" style="4" bestFit="1" customWidth="1"/>
    <col min="10" max="10" width="27.453125" style="4" bestFit="1" customWidth="1"/>
    <col min="11" max="11" width="10" style="4" bestFit="1" customWidth="1"/>
    <col min="12" max="12" width="8.7265625" style="4" bestFit="1" customWidth="1"/>
    <col min="13" max="13" width="8.81640625" style="4" bestFit="1" customWidth="1"/>
    <col min="14" max="14" width="1.453125" style="4" customWidth="1"/>
    <col min="15" max="15" width="11.54296875" style="4" customWidth="1" outlineLevel="1"/>
    <col min="16" max="16" width="11.1796875" style="4" customWidth="1" outlineLevel="1"/>
    <col min="17" max="17" width="10.1796875" style="4" customWidth="1" outlineLevel="1"/>
    <col min="18" max="16384" width="11.453125" style="4"/>
  </cols>
  <sheetData>
    <row r="1" spans="1:17">
      <c r="A1" s="15" t="s">
        <v>16</v>
      </c>
      <c r="B1" s="13"/>
      <c r="C1" s="13"/>
      <c r="D1" s="14"/>
      <c r="E1" s="5"/>
      <c r="F1" s="13"/>
      <c r="G1" s="13"/>
      <c r="H1" s="14"/>
      <c r="J1" s="15" t="s">
        <v>17</v>
      </c>
      <c r="K1" s="13"/>
      <c r="L1" s="13"/>
      <c r="M1" s="14"/>
      <c r="N1" s="5"/>
      <c r="O1" s="13"/>
      <c r="P1" s="13"/>
      <c r="Q1" s="14"/>
    </row>
    <row r="2" spans="1:17">
      <c r="A2" s="16"/>
      <c r="B2" s="354" t="e">
        <f>+#REF!</f>
        <v>#REF!</v>
      </c>
      <c r="C2" s="354"/>
      <c r="D2" s="354"/>
      <c r="E2" s="5"/>
      <c r="F2" s="355" t="e">
        <f>+#REF!</f>
        <v>#REF!</v>
      </c>
      <c r="G2" s="355"/>
      <c r="H2" s="355"/>
      <c r="J2" s="16"/>
      <c r="K2" s="354" t="e">
        <f>+#REF!</f>
        <v>#REF!</v>
      </c>
      <c r="L2" s="354"/>
      <c r="M2" s="354"/>
      <c r="N2" s="5"/>
      <c r="O2" s="355" t="e">
        <f>+#REF!</f>
        <v>#REF!</v>
      </c>
      <c r="P2" s="355"/>
      <c r="Q2" s="355"/>
    </row>
    <row r="3" spans="1:17">
      <c r="A3" s="16"/>
      <c r="B3" s="42" t="e">
        <f>+#REF!</f>
        <v>#REF!</v>
      </c>
      <c r="C3" s="17" t="e">
        <f>+#REF!</f>
        <v>#REF!</v>
      </c>
      <c r="D3" s="43" t="e">
        <f>+#REF!</f>
        <v>#REF!</v>
      </c>
      <c r="E3" s="5"/>
      <c r="F3" s="21" t="e">
        <f>+B3</f>
        <v>#REF!</v>
      </c>
      <c r="G3" s="21" t="e">
        <f>+C3</f>
        <v>#REF!</v>
      </c>
      <c r="H3" s="43" t="e">
        <f>+D3</f>
        <v>#REF!</v>
      </c>
      <c r="J3" s="16"/>
      <c r="K3" s="42" t="e">
        <f t="shared" ref="K3:M8" si="0">+B3</f>
        <v>#REF!</v>
      </c>
      <c r="L3" s="17" t="e">
        <f t="shared" si="0"/>
        <v>#REF!</v>
      </c>
      <c r="M3" s="43" t="e">
        <f t="shared" si="0"/>
        <v>#REF!</v>
      </c>
      <c r="N3" s="5"/>
      <c r="O3" s="21" t="e">
        <f>+K3</f>
        <v>#REF!</v>
      </c>
      <c r="P3" s="21" t="e">
        <f>+L3</f>
        <v>#REF!</v>
      </c>
      <c r="Q3" s="43" t="e">
        <f>+M3</f>
        <v>#REF!</v>
      </c>
    </row>
    <row r="4" spans="1:17" ht="12.75" customHeight="1">
      <c r="A4" s="6" t="s">
        <v>18</v>
      </c>
      <c r="B4" s="7" t="e">
        <f>+#REF!</f>
        <v>#REF!</v>
      </c>
      <c r="C4" s="8" t="e">
        <f>+#REF!</f>
        <v>#REF!</v>
      </c>
      <c r="D4" s="9" t="e">
        <f>+B4/C4-1</f>
        <v>#REF!</v>
      </c>
      <c r="E4" s="3"/>
      <c r="F4" s="7" t="e">
        <f>+#REF!</f>
        <v>#REF!</v>
      </c>
      <c r="G4" s="8" t="e">
        <f>+#REF!</f>
        <v>#REF!</v>
      </c>
      <c r="H4" s="9" t="e">
        <f>+F4/G4-1</f>
        <v>#REF!</v>
      </c>
      <c r="I4" s="10"/>
      <c r="J4" s="6" t="s">
        <v>18</v>
      </c>
      <c r="K4" s="7" t="e">
        <f t="shared" si="0"/>
        <v>#REF!</v>
      </c>
      <c r="L4" s="8" t="e">
        <f t="shared" si="0"/>
        <v>#REF!</v>
      </c>
      <c r="M4" s="9" t="e">
        <f t="shared" si="0"/>
        <v>#REF!</v>
      </c>
      <c r="N4" s="3"/>
      <c r="O4" s="7" t="e">
        <f>+F4</f>
        <v>#REF!</v>
      </c>
      <c r="P4" s="7" t="e">
        <f t="shared" ref="P4:Q8" si="1">+G4</f>
        <v>#REF!</v>
      </c>
      <c r="Q4" s="9" t="e">
        <f t="shared" si="1"/>
        <v>#REF!</v>
      </c>
    </row>
    <row r="5" spans="1:17" ht="12.75" customHeight="1">
      <c r="A5" s="6" t="s">
        <v>19</v>
      </c>
      <c r="B5" s="7">
        <v>13888.262620778316</v>
      </c>
      <c r="C5" s="7">
        <v>11383.017945783962</v>
      </c>
      <c r="D5" s="9">
        <f>+B5/C5-1</f>
        <v>0.22008615702149936</v>
      </c>
      <c r="E5" s="3"/>
      <c r="F5" s="7">
        <v>39327.614610525503</v>
      </c>
      <c r="G5" s="7">
        <v>32641.607908465779</v>
      </c>
      <c r="H5" s="9">
        <f>+F5/G5-1</f>
        <v>0.20483080125246134</v>
      </c>
      <c r="I5" s="10"/>
      <c r="J5" s="6" t="s">
        <v>19</v>
      </c>
      <c r="K5" s="7">
        <f t="shared" si="0"/>
        <v>13888.262620778316</v>
      </c>
      <c r="L5" s="8">
        <f t="shared" si="0"/>
        <v>11383.017945783962</v>
      </c>
      <c r="M5" s="9">
        <f t="shared" si="0"/>
        <v>0.22008615702149936</v>
      </c>
      <c r="N5" s="3"/>
      <c r="O5" s="7">
        <f>+F5</f>
        <v>39327.614610525503</v>
      </c>
      <c r="P5" s="7">
        <f t="shared" si="1"/>
        <v>32641.607908465779</v>
      </c>
      <c r="Q5" s="9">
        <f t="shared" si="1"/>
        <v>0.20483080125246134</v>
      </c>
    </row>
    <row r="6" spans="1:17" ht="12.75" customHeight="1">
      <c r="A6" s="6" t="s">
        <v>20</v>
      </c>
      <c r="B6" s="7">
        <v>1990.6320001299996</v>
      </c>
      <c r="C6" s="7">
        <v>2049.5053965015722</v>
      </c>
      <c r="D6" s="9">
        <f>+B6/C6-1</f>
        <v>-2.8725660577457957E-2</v>
      </c>
      <c r="E6" s="3"/>
      <c r="F6" s="7">
        <v>6100.7532418100009</v>
      </c>
      <c r="G6" s="7">
        <v>6257.7627028976276</v>
      </c>
      <c r="H6" s="9">
        <f>+F6/G6-1</f>
        <v>-2.509035074387278E-2</v>
      </c>
      <c r="I6" s="10"/>
      <c r="J6" s="6" t="s">
        <v>21</v>
      </c>
      <c r="K6" s="7">
        <f t="shared" si="0"/>
        <v>1990.6320001299996</v>
      </c>
      <c r="L6" s="8">
        <f t="shared" si="0"/>
        <v>2049.5053965015722</v>
      </c>
      <c r="M6" s="9">
        <f t="shared" si="0"/>
        <v>-2.8725660577457957E-2</v>
      </c>
      <c r="N6" s="3"/>
      <c r="O6" s="7">
        <f>+F6</f>
        <v>6100.7532418100009</v>
      </c>
      <c r="P6" s="7">
        <f t="shared" si="1"/>
        <v>6257.7627028976276</v>
      </c>
      <c r="Q6" s="9">
        <f t="shared" si="1"/>
        <v>-2.509035074387278E-2</v>
      </c>
    </row>
    <row r="7" spans="1:17" ht="12.75" customHeight="1">
      <c r="A7" s="6" t="s">
        <v>22</v>
      </c>
      <c r="B7" s="7">
        <v>1183.4053882799999</v>
      </c>
      <c r="C7" s="7">
        <v>1177.5207502768405</v>
      </c>
      <c r="D7" s="9">
        <f>+B7/C7-1</f>
        <v>4.9974813622399861E-3</v>
      </c>
      <c r="E7" s="3"/>
      <c r="F7" s="7">
        <v>3581.107059497619</v>
      </c>
      <c r="G7" s="7">
        <v>3486.8610855712463</v>
      </c>
      <c r="H7" s="9">
        <f>+F7/G7-1</f>
        <v>2.7028886902425109E-2</v>
      </c>
      <c r="I7" s="10"/>
      <c r="J7" s="6" t="s">
        <v>23</v>
      </c>
      <c r="K7" s="7">
        <f t="shared" si="0"/>
        <v>1183.4053882799999</v>
      </c>
      <c r="L7" s="8">
        <f t="shared" si="0"/>
        <v>1177.5207502768405</v>
      </c>
      <c r="M7" s="9">
        <f t="shared" si="0"/>
        <v>4.9974813622399861E-3</v>
      </c>
      <c r="N7" s="3"/>
      <c r="O7" s="7">
        <f>+F7</f>
        <v>3581.107059497619</v>
      </c>
      <c r="P7" s="7">
        <f t="shared" si="1"/>
        <v>3486.8610855712463</v>
      </c>
      <c r="Q7" s="9">
        <f t="shared" si="1"/>
        <v>2.7028886902425109E-2</v>
      </c>
    </row>
    <row r="8" spans="1:17" ht="12.75" customHeight="1">
      <c r="A8" s="6" t="s">
        <v>24</v>
      </c>
      <c r="B8" s="7">
        <v>944610.94994272734</v>
      </c>
      <c r="C8" s="7">
        <v>923469.20059799997</v>
      </c>
      <c r="D8" s="9">
        <f>+B8/C8-1</f>
        <v>2.2893832659537372E-2</v>
      </c>
      <c r="E8" s="3"/>
      <c r="F8" s="7">
        <v>2860259.1849606074</v>
      </c>
      <c r="G8" s="7">
        <v>2732592.9826770001</v>
      </c>
      <c r="H8" s="9">
        <f>+F8/G8-1</f>
        <v>4.6719801702241881E-2</v>
      </c>
      <c r="I8" s="10"/>
      <c r="J8" s="6" t="s">
        <v>24</v>
      </c>
      <c r="K8" s="7">
        <f t="shared" si="0"/>
        <v>944610.94994272734</v>
      </c>
      <c r="L8" s="8">
        <f t="shared" si="0"/>
        <v>923469.20059799997</v>
      </c>
      <c r="M8" s="9">
        <f t="shared" si="0"/>
        <v>2.2893832659537372E-2</v>
      </c>
      <c r="N8" s="3"/>
      <c r="O8" s="7">
        <f>+F8</f>
        <v>2860259.1849606074</v>
      </c>
      <c r="P8" s="7">
        <f t="shared" si="1"/>
        <v>2732592.9826770001</v>
      </c>
      <c r="Q8" s="9">
        <f t="shared" si="1"/>
        <v>4.6719801702241881E-2</v>
      </c>
    </row>
    <row r="9" spans="1:17" ht="12.75" customHeight="1">
      <c r="A9" s="6"/>
      <c r="B9" s="7"/>
      <c r="C9" s="8"/>
      <c r="D9" s="9"/>
      <c r="E9" s="3"/>
      <c r="F9" s="7"/>
      <c r="G9" s="8"/>
      <c r="H9" s="9"/>
      <c r="I9" s="10"/>
      <c r="J9" s="6"/>
      <c r="K9" s="7"/>
      <c r="L9" s="8"/>
      <c r="M9" s="9"/>
      <c r="N9" s="3"/>
      <c r="O9" s="7"/>
      <c r="P9" s="7"/>
      <c r="Q9" s="11"/>
    </row>
    <row r="10" spans="1:17">
      <c r="C10" s="41"/>
    </row>
    <row r="11" spans="1:17" ht="15" customHeight="1">
      <c r="A11" s="15" t="s">
        <v>25</v>
      </c>
      <c r="J11" s="15" t="s">
        <v>26</v>
      </c>
      <c r="K11" s="20"/>
      <c r="L11" s="20"/>
      <c r="M11" s="20"/>
    </row>
    <row r="12" spans="1:17">
      <c r="A12" s="16" t="s">
        <v>27</v>
      </c>
      <c r="B12" s="21" t="e">
        <f>+#REF!</f>
        <v>#REF!</v>
      </c>
      <c r="C12" s="22" t="e">
        <f>+#REF!</f>
        <v>#REF!</v>
      </c>
      <c r="D12" s="18" t="e">
        <f>+D3</f>
        <v>#REF!</v>
      </c>
      <c r="F12" s="19"/>
      <c r="G12" s="19"/>
      <c r="H12" s="19"/>
      <c r="J12" s="16" t="s">
        <v>28</v>
      </c>
      <c r="K12" s="21" t="e">
        <f>+#REF!</f>
        <v>#REF!</v>
      </c>
      <c r="L12" s="22" t="e">
        <f>+#REF!</f>
        <v>#REF!</v>
      </c>
      <c r="M12" s="18" t="e">
        <f>+D12</f>
        <v>#REF!</v>
      </c>
    </row>
    <row r="13" spans="1:17" s="19" customFormat="1" ht="13.5" customHeight="1">
      <c r="A13" s="6" t="s">
        <v>6</v>
      </c>
      <c r="B13" s="7">
        <v>55472</v>
      </c>
      <c r="C13" s="7">
        <v>54579</v>
      </c>
      <c r="D13" s="11">
        <f t="shared" ref="D13:D18" si="2">+B13/C13-1</f>
        <v>1.6361604280034525E-2</v>
      </c>
      <c r="J13" s="6" t="s">
        <v>6</v>
      </c>
      <c r="K13" s="7">
        <f t="shared" ref="K13:K18" si="3">+B13</f>
        <v>55472</v>
      </c>
      <c r="L13" s="7">
        <f t="shared" ref="L13:M18" si="4">+C13</f>
        <v>54579</v>
      </c>
      <c r="M13" s="11">
        <f t="shared" si="4"/>
        <v>1.6361604280034525E-2</v>
      </c>
    </row>
    <row r="14" spans="1:17" s="19" customFormat="1" ht="13.5" customHeight="1">
      <c r="A14" s="6" t="s">
        <v>7</v>
      </c>
      <c r="B14" s="7">
        <v>24966</v>
      </c>
      <c r="C14" s="7">
        <v>25862</v>
      </c>
      <c r="D14" s="11">
        <f t="shared" si="2"/>
        <v>-3.464542572113527E-2</v>
      </c>
      <c r="J14" s="6" t="s">
        <v>7</v>
      </c>
      <c r="K14" s="7">
        <f t="shared" si="3"/>
        <v>24966</v>
      </c>
      <c r="L14" s="7">
        <f t="shared" si="4"/>
        <v>25862</v>
      </c>
      <c r="M14" s="11">
        <f t="shared" si="4"/>
        <v>-3.464542572113527E-2</v>
      </c>
    </row>
    <row r="15" spans="1:17" s="19" customFormat="1" ht="13.5" customHeight="1">
      <c r="A15" s="6" t="s">
        <v>29</v>
      </c>
      <c r="B15" s="7">
        <v>28172</v>
      </c>
      <c r="C15" s="7">
        <v>30495</v>
      </c>
      <c r="D15" s="11">
        <f t="shared" si="2"/>
        <v>-7.6176422364321983E-2</v>
      </c>
      <c r="J15" s="6" t="s">
        <v>8</v>
      </c>
      <c r="K15" s="7">
        <f t="shared" si="3"/>
        <v>28172</v>
      </c>
      <c r="L15" s="7">
        <f t="shared" si="4"/>
        <v>30495</v>
      </c>
      <c r="M15" s="11">
        <f t="shared" si="4"/>
        <v>-7.6176422364321983E-2</v>
      </c>
    </row>
    <row r="16" spans="1:17" s="19" customFormat="1" ht="13.5" customHeight="1">
      <c r="A16" s="6" t="s">
        <v>30</v>
      </c>
      <c r="B16" s="7">
        <v>14377</v>
      </c>
      <c r="C16" s="7">
        <v>14477</v>
      </c>
      <c r="D16" s="11">
        <f t="shared" si="2"/>
        <v>-6.9075084616978533E-3</v>
      </c>
      <c r="J16" s="6" t="s">
        <v>9</v>
      </c>
      <c r="K16" s="7">
        <f t="shared" si="3"/>
        <v>14377</v>
      </c>
      <c r="L16" s="7">
        <f t="shared" si="4"/>
        <v>14477</v>
      </c>
      <c r="M16" s="11">
        <f t="shared" si="4"/>
        <v>-6.9075084616978533E-3</v>
      </c>
    </row>
    <row r="17" spans="1:17" s="19" customFormat="1" ht="13.5" customHeight="1">
      <c r="A17" s="6" t="s">
        <v>10</v>
      </c>
      <c r="B17" s="7">
        <v>13818</v>
      </c>
      <c r="C17" s="7">
        <v>13749</v>
      </c>
      <c r="D17" s="11">
        <f t="shared" si="2"/>
        <v>5.0185468034038561E-3</v>
      </c>
      <c r="J17" s="6" t="s">
        <v>10</v>
      </c>
      <c r="K17" s="7">
        <f t="shared" si="3"/>
        <v>13818</v>
      </c>
      <c r="L17" s="7">
        <f t="shared" si="4"/>
        <v>13749</v>
      </c>
      <c r="M17" s="11">
        <f t="shared" si="4"/>
        <v>5.0185468034038561E-3</v>
      </c>
    </row>
    <row r="18" spans="1:17" s="26" customFormat="1" ht="13.5" customHeight="1">
      <c r="A18" s="23" t="s">
        <v>31</v>
      </c>
      <c r="B18" s="24">
        <f>+SUM(B13:B17)</f>
        <v>136805</v>
      </c>
      <c r="C18" s="24">
        <f>+SUM(C13:C17)</f>
        <v>139162</v>
      </c>
      <c r="D18" s="25">
        <f t="shared" si="2"/>
        <v>-1.6937094896595339E-2</v>
      </c>
      <c r="J18" s="23" t="s">
        <v>31</v>
      </c>
      <c r="K18" s="24">
        <f t="shared" si="3"/>
        <v>136805</v>
      </c>
      <c r="L18" s="24">
        <f t="shared" si="4"/>
        <v>139162</v>
      </c>
      <c r="M18" s="25">
        <f t="shared" si="4"/>
        <v>-1.6937094896595339E-2</v>
      </c>
    </row>
    <row r="19" spans="1:17" ht="13.5" customHeight="1">
      <c r="A19" s="16" t="s">
        <v>32</v>
      </c>
      <c r="B19" s="27"/>
      <c r="C19" s="27"/>
      <c r="D19" s="28"/>
      <c r="J19" s="16" t="s">
        <v>33</v>
      </c>
      <c r="K19" s="27"/>
      <c r="L19" s="27"/>
      <c r="M19" s="28"/>
    </row>
    <row r="20" spans="1:17" s="19" customFormat="1" ht="13.5" customHeight="1">
      <c r="A20" s="6" t="s">
        <v>34</v>
      </c>
      <c r="B20" s="7">
        <v>103864</v>
      </c>
      <c r="C20" s="8">
        <v>106164</v>
      </c>
      <c r="D20" s="11">
        <f t="shared" ref="D20:D26" si="5">+B20/C20-1</f>
        <v>-2.1664594401115234E-2</v>
      </c>
      <c r="E20" s="3"/>
      <c r="F20" s="7"/>
      <c r="G20" s="8"/>
      <c r="H20" s="11"/>
      <c r="I20" s="2"/>
      <c r="J20" s="6" t="s">
        <v>35</v>
      </c>
      <c r="K20" s="7">
        <f>+B20</f>
        <v>103864</v>
      </c>
      <c r="L20" s="7">
        <f t="shared" ref="L20:M26" si="6">+C20</f>
        <v>106164</v>
      </c>
      <c r="M20" s="11">
        <f t="shared" si="6"/>
        <v>-2.1664594401115234E-2</v>
      </c>
      <c r="N20" s="1"/>
      <c r="O20" s="29"/>
      <c r="P20" s="29"/>
      <c r="Q20" s="30"/>
    </row>
    <row r="21" spans="1:17" s="19" customFormat="1" ht="13.5" customHeight="1">
      <c r="A21" s="6" t="s">
        <v>36</v>
      </c>
      <c r="B21" s="7">
        <v>12434</v>
      </c>
      <c r="C21" s="8">
        <v>12578</v>
      </c>
      <c r="D21" s="11">
        <f t="shared" si="5"/>
        <v>-1.1448560979487987E-2</v>
      </c>
      <c r="E21" s="3"/>
      <c r="F21" s="7"/>
      <c r="G21" s="8"/>
      <c r="H21" s="11"/>
      <c r="I21" s="2"/>
      <c r="J21" s="6" t="s">
        <v>11</v>
      </c>
      <c r="K21" s="7">
        <f t="shared" ref="K21:K26" si="7">+B21</f>
        <v>12434</v>
      </c>
      <c r="L21" s="7">
        <f t="shared" si="6"/>
        <v>12578</v>
      </c>
      <c r="M21" s="11">
        <f t="shared" si="6"/>
        <v>-1.1448560979487987E-2</v>
      </c>
      <c r="N21" s="1"/>
      <c r="O21" s="29"/>
      <c r="P21" s="29"/>
      <c r="Q21" s="30"/>
    </row>
    <row r="22" spans="1:17" s="19" customFormat="1" ht="13.5" customHeight="1">
      <c r="A22" s="6" t="s">
        <v>37</v>
      </c>
      <c r="B22" s="7">
        <v>13589</v>
      </c>
      <c r="C22" s="8">
        <v>13465</v>
      </c>
      <c r="D22" s="11">
        <f t="shared" si="5"/>
        <v>9.2090605272929782E-3</v>
      </c>
      <c r="E22" s="3"/>
      <c r="F22" s="7"/>
      <c r="G22" s="8"/>
      <c r="H22" s="11"/>
      <c r="I22" s="2"/>
      <c r="J22" s="6" t="s">
        <v>12</v>
      </c>
      <c r="K22" s="7">
        <f t="shared" si="7"/>
        <v>13589</v>
      </c>
      <c r="L22" s="7">
        <f t="shared" si="6"/>
        <v>13465</v>
      </c>
      <c r="M22" s="11">
        <f t="shared" si="6"/>
        <v>9.2090605272929782E-3</v>
      </c>
      <c r="N22" s="1"/>
      <c r="O22" s="29"/>
      <c r="P22" s="29"/>
      <c r="Q22" s="30"/>
    </row>
    <row r="23" spans="1:17" s="19" customFormat="1" ht="13.5" customHeight="1">
      <c r="A23" s="6" t="s">
        <v>38</v>
      </c>
      <c r="B23" s="7">
        <v>1068</v>
      </c>
      <c r="C23" s="8">
        <v>1150</v>
      </c>
      <c r="D23" s="11">
        <f t="shared" si="5"/>
        <v>-7.1304347826086967E-2</v>
      </c>
      <c r="E23" s="3"/>
      <c r="F23" s="7"/>
      <c r="G23" s="8"/>
      <c r="H23" s="11"/>
      <c r="I23" s="2"/>
      <c r="J23" s="6" t="s">
        <v>13</v>
      </c>
      <c r="K23" s="7">
        <f t="shared" si="7"/>
        <v>1068</v>
      </c>
      <c r="L23" s="7">
        <f t="shared" si="6"/>
        <v>1150</v>
      </c>
      <c r="M23" s="11">
        <f t="shared" si="6"/>
        <v>-7.1304347826086967E-2</v>
      </c>
      <c r="N23" s="1"/>
      <c r="O23" s="29"/>
      <c r="P23" s="29"/>
      <c r="Q23" s="30"/>
    </row>
    <row r="24" spans="1:17" s="19" customFormat="1" ht="13.5" customHeight="1">
      <c r="A24" s="6" t="s">
        <v>39</v>
      </c>
      <c r="B24" s="7">
        <v>1279</v>
      </c>
      <c r="C24" s="8">
        <v>1176</v>
      </c>
      <c r="D24" s="11">
        <f t="shared" si="5"/>
        <v>8.7585034013605512E-2</v>
      </c>
      <c r="E24" s="3"/>
      <c r="F24" s="7"/>
      <c r="G24" s="8"/>
      <c r="H24" s="11"/>
      <c r="I24" s="2"/>
      <c r="J24" s="6" t="s">
        <v>14</v>
      </c>
      <c r="K24" s="7">
        <f t="shared" si="7"/>
        <v>1279</v>
      </c>
      <c r="L24" s="7">
        <f t="shared" si="6"/>
        <v>1176</v>
      </c>
      <c r="M24" s="11">
        <f t="shared" si="6"/>
        <v>8.7585034013605512E-2</v>
      </c>
      <c r="N24" s="1"/>
      <c r="O24" s="29"/>
      <c r="P24" s="29"/>
      <c r="Q24" s="30"/>
    </row>
    <row r="25" spans="1:17" s="19" customFormat="1" ht="13.5" customHeight="1">
      <c r="A25" s="6" t="s">
        <v>40</v>
      </c>
      <c r="B25" s="7">
        <v>4571</v>
      </c>
      <c r="C25" s="8">
        <v>4629</v>
      </c>
      <c r="D25" s="11">
        <f t="shared" si="5"/>
        <v>-1.2529704039749401E-2</v>
      </c>
      <c r="E25" s="3"/>
      <c r="F25" s="7"/>
      <c r="G25" s="8"/>
      <c r="H25" s="11"/>
      <c r="I25" s="2"/>
      <c r="J25" s="6" t="s">
        <v>41</v>
      </c>
      <c r="K25" s="7">
        <f t="shared" si="7"/>
        <v>4571</v>
      </c>
      <c r="L25" s="7">
        <f t="shared" si="6"/>
        <v>4629</v>
      </c>
      <c r="M25" s="11">
        <f t="shared" si="6"/>
        <v>-1.2529704039749401E-2</v>
      </c>
      <c r="N25" s="1"/>
      <c r="O25" s="29"/>
      <c r="P25" s="29"/>
      <c r="Q25" s="30"/>
    </row>
    <row r="26" spans="1:17" s="26" customFormat="1" ht="13.5" customHeight="1">
      <c r="A26" s="23" t="s">
        <v>31</v>
      </c>
      <c r="B26" s="24">
        <f>+SUM(B20:B25)</f>
        <v>136805</v>
      </c>
      <c r="C26" s="24">
        <f>+SUM(C20:C25)</f>
        <v>139162</v>
      </c>
      <c r="D26" s="25">
        <f t="shared" si="5"/>
        <v>-1.6937094896595339E-2</v>
      </c>
      <c r="E26" s="15"/>
      <c r="F26" s="24"/>
      <c r="G26" s="31"/>
      <c r="H26" s="25"/>
      <c r="I26" s="32"/>
      <c r="J26" s="23" t="s">
        <v>31</v>
      </c>
      <c r="K26" s="24">
        <f t="shared" si="7"/>
        <v>136805</v>
      </c>
      <c r="L26" s="24">
        <f t="shared" si="6"/>
        <v>139162</v>
      </c>
      <c r="M26" s="25">
        <f t="shared" si="6"/>
        <v>-1.6937094896595339E-2</v>
      </c>
      <c r="N26" s="33"/>
      <c r="O26" s="34"/>
      <c r="P26" s="34"/>
      <c r="Q26" s="35"/>
    </row>
    <row r="27" spans="1:17">
      <c r="A27" s="12"/>
      <c r="B27" s="36"/>
      <c r="C27" s="37"/>
      <c r="D27" s="38"/>
      <c r="I27" s="32"/>
      <c r="J27" s="12"/>
      <c r="K27" s="36"/>
      <c r="L27" s="37"/>
      <c r="M27" s="38"/>
    </row>
    <row r="30" spans="1:17">
      <c r="B30" s="39"/>
      <c r="C30" s="39"/>
      <c r="D30" s="40"/>
    </row>
    <row r="31" spans="1:17">
      <c r="B31" s="39"/>
      <c r="C31" s="39"/>
      <c r="D31" s="40"/>
    </row>
    <row r="32" spans="1:17">
      <c r="B32" s="39"/>
      <c r="C32" s="39"/>
    </row>
    <row r="33" spans="2:6">
      <c r="B33" s="39"/>
      <c r="C33" s="39"/>
    </row>
    <row r="34" spans="2:6">
      <c r="B34" s="39"/>
      <c r="C34" s="39"/>
      <c r="D34" s="40"/>
      <c r="F34" s="10"/>
    </row>
    <row r="35" spans="2:6">
      <c r="B35" s="39"/>
      <c r="C35" s="39"/>
      <c r="D35" s="40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18"/>
  <sheetViews>
    <sheetView showGridLines="0" zoomScale="70" zoomScaleNormal="70" workbookViewId="0">
      <selection activeCell="M8" sqref="M8"/>
    </sheetView>
  </sheetViews>
  <sheetFormatPr baseColWidth="10" defaultColWidth="11.453125" defaultRowHeight="18.5"/>
  <cols>
    <col min="1" max="1" width="1.7265625" style="88" customWidth="1"/>
    <col min="2" max="2" width="63.54296875" style="108" customWidth="1"/>
    <col min="3" max="4" width="14.7265625" style="88" customWidth="1"/>
    <col min="5" max="5" width="18.7265625" style="88" bestFit="1" customWidth="1"/>
    <col min="6" max="6" width="2.26953125" style="88" customWidth="1"/>
    <col min="7" max="16384" width="11.453125" style="88"/>
  </cols>
  <sheetData>
    <row r="2" spans="2:5" s="86" customFormat="1" ht="27.5">
      <c r="B2" s="95" t="s">
        <v>42</v>
      </c>
      <c r="C2" s="96"/>
    </row>
    <row r="3" spans="2:5">
      <c r="E3" s="319"/>
    </row>
    <row r="4" spans="2:5" ht="18" customHeight="1">
      <c r="B4" s="123" t="s">
        <v>54</v>
      </c>
      <c r="C4" s="319" t="s">
        <v>199</v>
      </c>
      <c r="D4" s="319" t="s">
        <v>180</v>
      </c>
      <c r="E4" s="319" t="s">
        <v>200</v>
      </c>
    </row>
    <row r="5" spans="2:5" ht="17.149999999999999" customHeight="1">
      <c r="B5" s="124" t="s">
        <v>151</v>
      </c>
      <c r="C5" s="125">
        <v>4383353.3130000001</v>
      </c>
      <c r="D5" s="125">
        <v>4479998.2230000002</v>
      </c>
      <c r="E5" s="125">
        <v>4576740.0710000005</v>
      </c>
    </row>
    <row r="6" spans="2:5" ht="17.149999999999999" customHeight="1">
      <c r="B6" s="126" t="s">
        <v>152</v>
      </c>
      <c r="C6" s="322">
        <v>518795.54100000003</v>
      </c>
      <c r="D6" s="322">
        <v>742644.46900000004</v>
      </c>
      <c r="E6" s="322">
        <v>564926.03799999994</v>
      </c>
    </row>
    <row r="7" spans="2:5" ht="17.149999999999999" customHeight="1">
      <c r="B7" s="126" t="s">
        <v>153</v>
      </c>
      <c r="C7" s="322">
        <v>286147.39199999999</v>
      </c>
      <c r="D7" s="322">
        <v>417531.97200000001</v>
      </c>
      <c r="E7" s="322">
        <v>423872.53499999997</v>
      </c>
    </row>
    <row r="8" spans="2:5" ht="17.149999999999999" customHeight="1">
      <c r="B8" s="124" t="s">
        <v>154</v>
      </c>
      <c r="C8" s="125">
        <v>3578410.38</v>
      </c>
      <c r="D8" s="125">
        <v>3319821.7820000001</v>
      </c>
      <c r="E8" s="125">
        <v>3587941.4980000006</v>
      </c>
    </row>
    <row r="9" spans="2:5" ht="17.149999999999999" customHeight="1">
      <c r="B9" s="126" t="s">
        <v>155</v>
      </c>
      <c r="C9" s="322">
        <v>1236966.777</v>
      </c>
      <c r="D9" s="322">
        <v>1227475.98</v>
      </c>
      <c r="E9" s="322">
        <v>1276170.6880000001</v>
      </c>
    </row>
    <row r="10" spans="2:5" ht="17.149999999999999" customHeight="1">
      <c r="B10" s="124" t="s">
        <v>156</v>
      </c>
      <c r="C10" s="125">
        <v>4815377.1569999997</v>
      </c>
      <c r="D10" s="125">
        <v>4547297.7620000001</v>
      </c>
      <c r="E10" s="125">
        <v>4864112.1860000007</v>
      </c>
    </row>
    <row r="12" spans="2:5" ht="17.149999999999999" customHeight="1">
      <c r="B12" s="320" t="s">
        <v>163</v>
      </c>
      <c r="C12" s="321" t="str">
        <f>+C4</f>
        <v>MAR-25</v>
      </c>
      <c r="D12" s="321" t="str">
        <f t="shared" ref="D12:E12" si="0">+D4</f>
        <v>DEC-24</v>
      </c>
      <c r="E12" s="321" t="str">
        <f t="shared" si="0"/>
        <v>MAR 24</v>
      </c>
    </row>
    <row r="13" spans="2:5" ht="17.149999999999999" customHeight="1">
      <c r="B13" s="121" t="s">
        <v>157</v>
      </c>
      <c r="C13" s="122">
        <v>3.0735862765607234</v>
      </c>
      <c r="D13" s="122">
        <v>2.9625093588350668</v>
      </c>
      <c r="E13" s="122">
        <v>3.5231100271784288</v>
      </c>
    </row>
    <row r="14" spans="2:5" ht="17.149999999999999" customHeight="1">
      <c r="B14" s="121" t="s">
        <v>158</v>
      </c>
      <c r="C14" s="122">
        <v>3.5873698228166702</v>
      </c>
      <c r="D14" s="122">
        <v>3.7183502437413543</v>
      </c>
      <c r="E14" s="122">
        <v>4.2393036580372589</v>
      </c>
    </row>
    <row r="15" spans="2:5" ht="17.149999999999999" customHeight="1">
      <c r="B15" s="121" t="s">
        <v>159</v>
      </c>
      <c r="C15" s="122">
        <v>4.3402664799619224</v>
      </c>
      <c r="D15" s="122">
        <v>3.9162084148628757</v>
      </c>
      <c r="E15" s="122">
        <v>4.2328811386051273</v>
      </c>
    </row>
    <row r="16" spans="2:5" ht="17.149999999999999" customHeight="1">
      <c r="B16" s="121" t="s">
        <v>160</v>
      </c>
      <c r="C16" s="122">
        <v>0.68660235931243885</v>
      </c>
      <c r="D16" s="122">
        <v>0.62504922034975963</v>
      </c>
      <c r="E16" s="122">
        <v>0.72321780223857624</v>
      </c>
    </row>
    <row r="17" spans="2:5" ht="17.149999999999999" customHeight="1">
      <c r="B17" s="121" t="s">
        <v>161</v>
      </c>
      <c r="C17" s="122">
        <v>1.8426281324697447</v>
      </c>
      <c r="D17" s="122">
        <v>1.8848090044321462</v>
      </c>
      <c r="E17" s="122">
        <v>2.0118086023568917</v>
      </c>
    </row>
    <row r="18" spans="2:5" ht="17.149999999999999" customHeight="1">
      <c r="B18" s="121" t="s">
        <v>162</v>
      </c>
      <c r="C18" s="122">
        <v>0.86080961215895413</v>
      </c>
      <c r="D18" s="122">
        <v>0.91758319031150459</v>
      </c>
      <c r="E18" s="122">
        <v>0.79578753573393957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6" ma:contentTypeDescription="Crear nuevo documento." ma:contentTypeScope="" ma:versionID="01bc0f27f1283ec255106f090f467d3c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22aaca5ab5c3af927b976ad001cfbdb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781033-976D-42FA-8450-1FDF06A75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3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.</vt:lpstr>
      <vt:lpstr>EBITDA</vt:lpstr>
      <vt:lpstr>Financial Statements</vt:lpstr>
      <vt:lpstr>Fin. Stat. Q</vt:lpstr>
      <vt:lpstr>By Business Unit</vt:lpstr>
      <vt:lpstr>P&amp;L By Country</vt:lpstr>
      <vt:lpstr>Balance Sheet By Country</vt:lpstr>
      <vt:lpstr>Balance Sheet</vt:lpstr>
      <vt:lpstr>Cash Flows</vt:lpstr>
      <vt:lpstr>dotacion y $ local</vt:lpstr>
      <vt:lpstr>Ratios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Loo Urbina, Siuling</cp:lastModifiedBy>
  <cp:revision/>
  <dcterms:created xsi:type="dcterms:W3CDTF">2013-02-20T20:38:15Z</dcterms:created>
  <dcterms:modified xsi:type="dcterms:W3CDTF">2025-05-08T20:50:31Z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0x01010018374C677858444E8AA0BB8BB0D0ED25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