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tables/table1.xml" ContentType="application/vnd.openxmlformats-officedocument.spreadsheetml.table+xml"/>
  <Override PartName="/xl/drawings/drawing2.xml" ContentType="application/vnd.openxmlformats-officedocument.drawing+xml"/>
  <Override PartName="/xl/featurePropertyBag/featurePropertyBag.xml" ContentType="application/vnd.ms-excel.featurepropertyba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228"/>
  <workbookPr defaultThemeVersion="202300"/>
  <mc:AlternateContent xmlns:mc="http://schemas.openxmlformats.org/markup-compatibility/2006">
    <mc:Choice Requires="x15">
      <x15ac:absPath xmlns:x15ac="http://schemas.microsoft.com/office/spreadsheetml/2010/11/ac" url="https://cnco.sharepoint.com/sites/MemoriaIntReporteSostenibilidad2024/Documentos compartidos/Cencosud 2025/Reporte ESG &amp; Databook Cencosud/"/>
    </mc:Choice>
  </mc:AlternateContent>
  <xr:revisionPtr revIDLastSave="12229" documentId="8_{55C88154-4F9C-42C0-ACD3-7753E198B6A8}" xr6:coauthVersionLast="47" xr6:coauthVersionMax="47" xr10:uidLastSave="{0CF9E2B2-6C03-4D59-9621-BE62FBC22DBD}"/>
  <bookViews>
    <workbookView xWindow="-28920" yWindow="-120" windowWidth="29040" windowHeight="15720" firstSheet="26" activeTab="32" xr2:uid="{1AF234C1-EE3D-1343-A644-21A20392C5E2}"/>
  </bookViews>
  <sheets>
    <sheet name="Inicio" sheetId="1" r:id="rId1"/>
    <sheet name="Índice" sheetId="2" r:id="rId2"/>
    <sheet name="Transparencia y reporte" sheetId="3" r:id="rId3"/>
    <sheet name="Gobierno Corporativo" sheetId="4" r:id="rId4"/>
    <sheet name="Materialidad" sheetId="5" r:id="rId5"/>
    <sheet name="Gestión de Riesgos y Crisis" sheetId="6" r:id="rId6"/>
    <sheet name="Ética en los Negocios" sheetId="7" r:id="rId7"/>
    <sheet name="Influencia Política" sheetId="8" r:id="rId8"/>
    <sheet name="Gestión de la Cadena de Suminis" sheetId="9" r:id="rId9"/>
    <sheet name="Estrategia tributaria" sheetId="10" r:id="rId10"/>
    <sheet name="Seguridad de la Información" sheetId="11" r:id="rId11"/>
    <sheet name="Inteligencia Artificial Respons" sheetId="12" r:id="rId12"/>
    <sheet name="Calidad de Producto y Retiros" sheetId="30" r:id="rId13"/>
    <sheet name="Política y Gestión Ambiental" sheetId="13" r:id="rId14"/>
    <sheet name="Energía" sheetId="37" r:id="rId15"/>
    <sheet name="Embalaje" sheetId="15" r:id="rId16"/>
    <sheet name="Residuos y Contaminantes" sheetId="16" r:id="rId17"/>
    <sheet name="Agua" sheetId="17" r:id="rId18"/>
    <sheet name="Estrategia Climática" sheetId="18" r:id="rId19"/>
    <sheet name="Gestión Responsable del Product" sheetId="20" r:id="rId20"/>
    <sheet name="Materias Primas Sostenible" sheetId="31" r:id="rId21"/>
    <sheet name="Indicadores Laborales" sheetId="21" r:id="rId22"/>
    <sheet name="Derechos Humanos" sheetId="22" r:id="rId23"/>
    <sheet name="Gestión del Capital Humano" sheetId="23" r:id="rId24"/>
    <sheet name="Salud y Seguridad Ocupacional" sheetId="24" r:id="rId25"/>
    <sheet name="Salud y Nutrición" sheetId="25" r:id="rId26"/>
    <sheet name="Relación con Clientes" sheetId="26" r:id="rId27"/>
    <sheet name="Protección de la Privacidad" sheetId="27" r:id="rId28"/>
    <sheet name="SASB" sheetId="28" r:id="rId29"/>
    <sheet name="GRI" sheetId="29" r:id="rId30"/>
    <sheet name="Verificación externa" sheetId="33" r:id="rId31"/>
    <sheet name="Verificación Huella de Carbono" sheetId="36" r:id="rId32"/>
    <sheet name="Paris ESG 2025" sheetId="35" r:id="rId33"/>
  </sheets>
  <definedNames>
    <definedName name="_xlnm._FilterDatabase" localSheetId="29" hidden="1">GRI!$F$5:$H$138</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lwcv="http://schemas.microsoft.com/office/spreadsheetml/2024/workbookCompatibilityVersion" uri="{D14903EA-33C4-47F7-8F05-3474C54BE107}">
      <xlwcv:version setVersion="2"/>
    </ext>
  </extLst>
</workbook>
</file>

<file path=xl/calcChain.xml><?xml version="1.0" encoding="utf-8"?>
<calcChain xmlns="http://schemas.openxmlformats.org/spreadsheetml/2006/main">
  <c r="G8" i="37" l="1"/>
  <c r="F8" i="37"/>
  <c r="E8" i="37"/>
  <c r="H7" i="37"/>
  <c r="H6" i="37"/>
  <c r="H8" i="37" l="1"/>
  <c r="F7" i="16"/>
  <c r="K11" i="16" s="1"/>
  <c r="H19" i="16" l="1"/>
  <c r="I7" i="17" l="1"/>
  <c r="I11" i="17"/>
  <c r="I9" i="17"/>
  <c r="H7" i="16"/>
  <c r="H8" i="16"/>
  <c r="H11" i="16"/>
  <c r="H6" i="16"/>
  <c r="B124" i="2" l="1"/>
  <c r="B121" i="2"/>
  <c r="B92" i="2"/>
  <c r="B75" i="2"/>
  <c r="B74" i="2"/>
  <c r="B85" i="2"/>
  <c r="B118" i="2"/>
  <c r="B119" i="2"/>
  <c r="B38" i="2"/>
  <c r="B37" i="2"/>
  <c r="B30" i="2"/>
  <c r="B29" i="2"/>
  <c r="B28" i="2"/>
  <c r="B4" i="2"/>
  <c r="B5" i="2"/>
  <c r="B6" i="2"/>
  <c r="B7" i="2"/>
  <c r="B8" i="2"/>
  <c r="B9" i="2"/>
  <c r="B10" i="2"/>
  <c r="B11" i="2"/>
  <c r="B12" i="2"/>
  <c r="B13" i="2"/>
  <c r="B14" i="2"/>
  <c r="B15" i="2"/>
  <c r="B16" i="2"/>
  <c r="B17" i="2"/>
  <c r="B18" i="2"/>
  <c r="B19" i="2"/>
  <c r="B20" i="2"/>
  <c r="B21" i="2"/>
  <c r="B22" i="2"/>
  <c r="B23" i="2"/>
  <c r="B24" i="2"/>
  <c r="B25" i="2"/>
  <c r="B26" i="2"/>
  <c r="B27" i="2"/>
  <c r="B31" i="2"/>
  <c r="B32" i="2"/>
  <c r="B33" i="2"/>
  <c r="B34" i="2"/>
  <c r="B35" i="2"/>
  <c r="B36" i="2"/>
  <c r="B39" i="2"/>
  <c r="B40" i="2"/>
  <c r="B43" i="2"/>
  <c r="B44" i="2"/>
  <c r="B45" i="2"/>
  <c r="B46" i="2"/>
  <c r="B47" i="2"/>
  <c r="B48" i="2"/>
  <c r="B49" i="2"/>
  <c r="B50" i="2"/>
  <c r="B51" i="2"/>
  <c r="B52" i="2"/>
  <c r="B53" i="2"/>
  <c r="B54" i="2"/>
  <c r="B55" i="2"/>
  <c r="B56" i="2"/>
  <c r="B57" i="2"/>
  <c r="B58" i="2"/>
  <c r="B59" i="2"/>
  <c r="B60" i="2"/>
  <c r="B61" i="2"/>
  <c r="B62" i="2"/>
  <c r="B63" i="2"/>
  <c r="B64" i="2"/>
  <c r="B65" i="2"/>
  <c r="B66" i="2"/>
  <c r="B67" i="2"/>
  <c r="B68" i="2"/>
  <c r="B69" i="2"/>
  <c r="B70" i="2"/>
  <c r="B71" i="2"/>
  <c r="B72" i="2"/>
  <c r="B73" i="2"/>
  <c r="B76" i="2"/>
  <c r="B77" i="2"/>
  <c r="B78" i="2"/>
  <c r="B79" i="2"/>
  <c r="B83" i="2"/>
  <c r="B84" i="2"/>
  <c r="B86" i="2"/>
  <c r="B87" i="2"/>
  <c r="B88" i="2"/>
  <c r="B89" i="2"/>
  <c r="B90" i="2"/>
  <c r="B91" i="2"/>
  <c r="B93" i="2"/>
  <c r="B94" i="2"/>
  <c r="B95" i="2"/>
  <c r="B96" i="2"/>
  <c r="B97" i="2"/>
  <c r="B98" i="2"/>
  <c r="B99" i="2"/>
  <c r="B100" i="2"/>
  <c r="B101" i="2"/>
  <c r="B102" i="2"/>
  <c r="B103" i="2"/>
  <c r="B104" i="2"/>
  <c r="B105" i="2"/>
  <c r="B106" i="2"/>
  <c r="B107" i="2"/>
  <c r="B108" i="2"/>
  <c r="B109" i="2"/>
  <c r="B110" i="2"/>
  <c r="B111" i="2"/>
  <c r="B112" i="2"/>
  <c r="B113" i="2"/>
  <c r="B114" i="2"/>
  <c r="B115" i="2"/>
  <c r="B116" i="2"/>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4">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futureMetadata>
  <valueMetadata count="14">
    <bk>
      <rc t="1" v="0"/>
    </bk>
    <bk>
      <rc t="1" v="1"/>
    </bk>
    <bk>
      <rc t="1" v="2"/>
    </bk>
    <bk>
      <rc t="1" v="3"/>
    </bk>
    <bk>
      <rc t="1" v="4"/>
    </bk>
    <bk>
      <rc t="1" v="5"/>
    </bk>
    <bk>
      <rc t="1" v="6"/>
    </bk>
    <bk>
      <rc t="1" v="7"/>
    </bk>
    <bk>
      <rc t="1" v="8"/>
    </bk>
    <bk>
      <rc t="1" v="9"/>
    </bk>
    <bk>
      <rc t="1" v="10"/>
    </bk>
    <bk>
      <rc t="1" v="11"/>
    </bk>
    <bk>
      <rc t="1" v="12"/>
    </bk>
    <bk>
      <rc t="1" v="13"/>
    </bk>
  </valueMetadata>
</metadata>
</file>

<file path=xl/sharedStrings.xml><?xml version="1.0" encoding="utf-8"?>
<sst xmlns="http://schemas.openxmlformats.org/spreadsheetml/2006/main" count="2710" uniqueCount="1697">
  <si>
    <t>Índice</t>
  </si>
  <si>
    <t>Contenido</t>
  </si>
  <si>
    <t>Hoja</t>
  </si>
  <si>
    <t>1. Dimensión económica y de gobierno corporativo</t>
  </si>
  <si>
    <t>Período, alcance y verificación externa de este reporte</t>
  </si>
  <si>
    <t>Independencia del Directorio</t>
  </si>
  <si>
    <t>Estructura del Directorio</t>
  </si>
  <si>
    <t>Diversidad del Directorio</t>
  </si>
  <si>
    <t>Mujeres en el Directorio</t>
  </si>
  <si>
    <t>Responsabilidad del Directorio</t>
  </si>
  <si>
    <t>Permanencia promedio en el Directorio</t>
  </si>
  <si>
    <t>Experiencia de los directores</t>
  </si>
  <si>
    <t>Propiedad</t>
  </si>
  <si>
    <t>Compensaciones a ejecutivos principales</t>
  </si>
  <si>
    <t>Supervisión del Directorio en asuntos de sostenibilidad</t>
  </si>
  <si>
    <t>Proceso de análisis de materialidad</t>
  </si>
  <si>
    <t>Temas materiales</t>
  </si>
  <si>
    <t>Gobernanza del riesgo</t>
  </si>
  <si>
    <t>Proceso de gestión del riesgo</t>
  </si>
  <si>
    <t>Riesgos emergentes</t>
  </si>
  <si>
    <t>Adherencia al Pacto Global de las Naciones Unidas</t>
  </si>
  <si>
    <t>Código de Conducta</t>
  </si>
  <si>
    <t>Política antisoborno y anticorrupción</t>
  </si>
  <si>
    <t>Mecanismos de denuncia</t>
  </si>
  <si>
    <t xml:space="preserve">Incumplimientos del código de conducta </t>
  </si>
  <si>
    <t>Contribuciones en influencias políticas</t>
  </si>
  <si>
    <t>Mayores contribuciones</t>
  </si>
  <si>
    <t>Alineación con el Acuerdo de París</t>
  </si>
  <si>
    <t>Código de conducta de proveedores</t>
  </si>
  <si>
    <t>Programas ASG para proveedores</t>
  </si>
  <si>
    <t>Evaluación y desarrollo de proveedores</t>
  </si>
  <si>
    <t>Política tributaria</t>
  </si>
  <si>
    <t>Transparencia tributaria</t>
  </si>
  <si>
    <t>Tasa efectiva de impuestos</t>
  </si>
  <si>
    <t>Gobernanza de la seguridad de la información</t>
  </si>
  <si>
    <t>Política de seguridad de la información</t>
  </si>
  <si>
    <t>Programas de gestión de la seguridad de la información</t>
  </si>
  <si>
    <t>Compromiso con la Inteligencia Artificial Responsable</t>
  </si>
  <si>
    <t>Programas de Inteligencia Artificial Responsable</t>
  </si>
  <si>
    <t>Número de retiros de productos</t>
  </si>
  <si>
    <t>Cantidad de productos retirados</t>
  </si>
  <si>
    <t>2. Dimensión ambiental</t>
  </si>
  <si>
    <t>Política ambiental</t>
  </si>
  <si>
    <t>Verificación de sistemas de gestión ambiental</t>
  </si>
  <si>
    <t>Programas de gestión energética</t>
  </si>
  <si>
    <t>Consumo de energía</t>
  </si>
  <si>
    <t>Compromiso con la la sostenibilidad del embalaje</t>
  </si>
  <si>
    <t>Materiales de embalaje</t>
  </si>
  <si>
    <t>Desglose del embalaje de plástico</t>
  </si>
  <si>
    <t>Programas de gestión de residuos</t>
  </si>
  <si>
    <t>Disposición de residuos</t>
  </si>
  <si>
    <t>Estrategia para abordar el desperdicio de alimentos</t>
  </si>
  <si>
    <t>Programas de gestión de la eficiencia hídrica</t>
  </si>
  <si>
    <t>Consumo de agua total</t>
  </si>
  <si>
    <t>Exposición de proveedores a riesgos hídricos</t>
  </si>
  <si>
    <t>Gestión de riesgos hídricos de los proveedores</t>
  </si>
  <si>
    <t>Emisiones Directas GEI (Alcance 1)</t>
  </si>
  <si>
    <t>Emisiones Indirectas GEI (Alcance 2)</t>
  </si>
  <si>
    <t>Emisiones Indirectas GEI (Alcance 3)</t>
  </si>
  <si>
    <t>Gobernanza climática</t>
  </si>
  <si>
    <t>Divulgación TCFD</t>
  </si>
  <si>
    <t>Incentivos de gestión realacionados con el clima</t>
  </si>
  <si>
    <t>Gestión de riesgos climáticos</t>
  </si>
  <si>
    <t>Análisis de escenarios climáticos</t>
  </si>
  <si>
    <t>Adaptación a los riesgos físicos del cambio climático</t>
  </si>
  <si>
    <t>Metas de reducción de emisiones</t>
  </si>
  <si>
    <t>Precio Interno del Carbono</t>
  </si>
  <si>
    <t>Compromiso Net-Zero</t>
  </si>
  <si>
    <t>Plan de Transcición a Net-Zero</t>
  </si>
  <si>
    <t>Evaluación de riesgos en biodiversidad</t>
  </si>
  <si>
    <t>Compromiso público con la biodiversidad</t>
  </si>
  <si>
    <t>Evaluación de biodiversidad en los terrenos de la compañía</t>
  </si>
  <si>
    <t>Acciones de mitigación de riesgos en biodiversidad</t>
  </si>
  <si>
    <t>Programa de productos sostenibles</t>
  </si>
  <si>
    <t>Ingresos por productos orgánicos</t>
  </si>
  <si>
    <t>Compromiso con la agricultura sostenible</t>
  </si>
  <si>
    <t>Certificación de cultivos agrícolas</t>
  </si>
  <si>
    <t>Compromiso con el bienestar animal</t>
  </si>
  <si>
    <t>Certificación para los productos animales</t>
  </si>
  <si>
    <t>3. Dimensión social</t>
  </si>
  <si>
    <t>Compromiso con las prácticas laborales</t>
  </si>
  <si>
    <t>Programas para gestionar las prácticas laborales</t>
  </si>
  <si>
    <t>Discriminación y acoso</t>
  </si>
  <si>
    <t>Desglose de fuerza laboral</t>
  </si>
  <si>
    <t>Indicadores de remuneración por género</t>
  </si>
  <si>
    <t>Cobertura sindical y negociación colectiva</t>
  </si>
  <si>
    <t>Política de Derechos Humanos</t>
  </si>
  <si>
    <t>Proceso de debida diligencia en derechos humanos</t>
  </si>
  <si>
    <t>Evaluaciones y mitigación</t>
  </si>
  <si>
    <t>Promedio de horas de capacitación por FTE (equivalentes a tiempo completo)</t>
  </si>
  <si>
    <t>Monto gastado en capacitación</t>
  </si>
  <si>
    <t>Programas de desarrollo de empleados</t>
  </si>
  <si>
    <t>Rentabilidad de la inversión en capital humano</t>
  </si>
  <si>
    <t>Contrataciones</t>
  </si>
  <si>
    <t>Rotación de empleados</t>
  </si>
  <si>
    <t>Evaluaciones de desempeño</t>
  </si>
  <si>
    <t xml:space="preserve">Programa de incentivos de largo plazo para empleados </t>
  </si>
  <si>
    <t>Programas de apoyo a los empleados</t>
  </si>
  <si>
    <t>Tendencia del bienestar de los empleados</t>
  </si>
  <si>
    <t>Compromiso en materia de salud y seguridad en el trabajo</t>
  </si>
  <si>
    <t>Sistema de gestión de la salud y la seguridad en el trabajo</t>
  </si>
  <si>
    <t xml:space="preserve">Verificación externa de la salud, la seguridad y el bienestar </t>
  </si>
  <si>
    <t>Fatalidades</t>
  </si>
  <si>
    <t>Tasa de frecuencia de lesiones con tiempo perdido (LTIFR)</t>
  </si>
  <si>
    <t>Tasa de frecuencia de accidentes con tiempo perdido</t>
  </si>
  <si>
    <t>Compromiso con la salud y la nutrición de los productos</t>
  </si>
  <si>
    <t xml:space="preserve">Programas de salud y nutrición </t>
  </si>
  <si>
    <t>Ingresos generados por productos saludables</t>
  </si>
  <si>
    <t>Clientes online</t>
  </si>
  <si>
    <t>Ingresos por ventas online</t>
  </si>
  <si>
    <t>Programa de gestión de la relación con clientes</t>
  </si>
  <si>
    <t>Satisfacción de clientes</t>
  </si>
  <si>
    <t>Información para clientes sobre protección de datos</t>
  </si>
  <si>
    <t>Uso de datos personales para fines secundarios</t>
  </si>
  <si>
    <t>4. Índices de estándares de sostenibilidad</t>
  </si>
  <si>
    <t>5. Carta de verificación externa</t>
  </si>
  <si>
    <t>6. Indicadores de sostenibilidad de la filial Paris</t>
  </si>
  <si>
    <t>Transparencia y reporte</t>
  </si>
  <si>
    <t>Volver al índice</t>
  </si>
  <si>
    <t>CSA 1.1.1</t>
  </si>
  <si>
    <t xml:space="preserve">Período y alcance </t>
  </si>
  <si>
    <t xml:space="preserve">Este reporte de aspectos ambientales, sociales y de gobernanza (ASG) relacionados con la sostenibilidad  de Cencosud S.A. cubre el período comprendido entre el 01 de enero y el 31 de diciembre de 2025. A menos que se indique lo contrario, los datos consolidados incluyen todas las operaciones de Cencosud S.A., compañía de retail con presencia en  Argentina, Brasil, Colombia, Chile, Perú y Estados Unidos, y con oficinas de apoyo en China y Uruguay.  La información responde indicadores solicitados por las normas de la Comisión para el Mercado Financiero (CMF) de Chile (NCG 30, modificada por la NCG 461-2021 y la NCG 519-2024); a los estándares SASB versión 2023 aplicables a la industria de minoristas y distribuidores de alimentos, dado que este segmento genera la mayor parte de los ingresos de la Compañía; y al cuestionario CSA 2025 de S&amp;P Global para la industria de Food &amp; Staples Retailing. Adicionalmente, se incluyen aquí indicadores de los Estándares GRI en sus versiones más actuales. </t>
  </si>
  <si>
    <t>CSA 1.1.2</t>
  </si>
  <si>
    <t>Verificación externa</t>
  </si>
  <si>
    <t>Deloitte Chile realizó una revisión de seguridad limitada sobre el contenido e indicadores de sostenibilidad presentados en el Reporte ESG 2025 de Cencosud, conforme a la Norma ISAE 3000 del IAASB. El informe independiente de aseguramiento limitado cubre los indicadores ASG incluidos en la sección "Carta de Verificación", preparados de acuerdo con los estándares NCG, SASB y CSA, para el período comprendido entre el 01 de enero y el 31 de diciembre de 2025. La conclusión de Deloitte indica que no tomó conocimiento de aspectos que hicieran creer que dichos indicadores no estuvieran preparados, en todos los aspectos materiales, conforme a esos estándares.</t>
  </si>
  <si>
    <t>Independencia de los directores</t>
  </si>
  <si>
    <t>CSA 1.2.1</t>
  </si>
  <si>
    <t>Condición</t>
  </si>
  <si>
    <t>Julio Moura Neto</t>
  </si>
  <si>
    <t>Manfred Paulmann Koepfer</t>
  </si>
  <si>
    <t>Josefina Montenegro Araneda</t>
  </si>
  <si>
    <t>María Leonie Roca Voto Bernales</t>
  </si>
  <si>
    <t>Mónica Jiménez González</t>
  </si>
  <si>
    <t>Felipe Larraín Bascuñán</t>
  </si>
  <si>
    <t>Peter Paulmann Koepfer</t>
  </si>
  <si>
    <t>Ignacio Pérez Alarcón</t>
  </si>
  <si>
    <t>Carlos Fernández Calatayud</t>
  </si>
  <si>
    <t>Un director independiente es un director no ejecutivo que cumple al menos 4 de los 9 criterios totales descritos y al menos 2 de los primeros 3 criterios:</t>
  </si>
  <si>
    <t>1. No ha sido empleado por la compañía en calidad de ejecutivo durante el último año.</t>
  </si>
  <si>
    <t>2. Ningún miembro de su familia recibe pagos de la compañía/matriz/subsidiaria que exceda los USD 60.000 durante el año fiscal actual o cualquiera de los últimos 3 años fiscales, distintos de los permitidos por la definición de la Norma SEC 4200.</t>
  </si>
  <si>
    <t>3. Ningún miembro de su familia de una persona que es, o ha sido durante los últimos 3 años empleado por la compañía/matriz/subsidiaria como funcionario ejecutivo.</t>
  </si>
  <si>
    <t>4. No es asesor o consultor de la compañía o miembro de la alta gerencia de la compañía ni está asociado a una empresa que desempeñe estas funciones.</t>
  </si>
  <si>
    <t>5. No está vinculado a un cliente o proveedor importante de la empresa.</t>
  </si>
  <si>
    <t>6. No tiene contratos de servicios personales con la compañía o con un miembro de la alta gerencia de la compañía.</t>
  </si>
  <si>
    <t>7. No está afiliado a una entidad sin fines de lucro que reciba contribuciones significativas de la empresa.</t>
  </si>
  <si>
    <t>8. No es socio o empleado del auditor externo de la compañía durante el último año.</t>
  </si>
  <si>
    <t>9. No tiene ningún otro conflicto de interés que la propia Junta de Accionistas determine que significa que no puedan considerarse independientes.</t>
  </si>
  <si>
    <r>
      <rPr>
        <b/>
        <sz val="8"/>
        <color rgb="FF000000"/>
        <rFont val="Calibri"/>
        <family val="2"/>
      </rPr>
      <t>Nota (1):</t>
    </r>
    <r>
      <rPr>
        <sz val="8"/>
        <color rgb="FF000000"/>
        <rFont val="Calibri"/>
        <family val="2"/>
      </rPr>
      <t xml:space="preserve"> dos miembros de la actual Junta Directiva de Cencosud Shopping se consideran independientes, de conformidad con la legislación chilena (Ley N.º 18.046 sobre Sociedades Anónimas, artículo 50 bis). De acuerdo con el primer párrafo del artículo 50 bis de la Ley N.º 18.046, Cencosud S.A. debe contar con al menos un director independiente.</t>
    </r>
  </si>
  <si>
    <t>Estructura del directorio</t>
  </si>
  <si>
    <t>CSA 1.2.2, 1.2.3, 1.2.5, 1.2.6, 1.2.7, 1.2.8</t>
  </si>
  <si>
    <t>Nombres y apellidos</t>
  </si>
  <si>
    <t>Cargo</t>
  </si>
  <si>
    <t>RUT</t>
  </si>
  <si>
    <t>Fecha incorporación al Directorio</t>
  </si>
  <si>
    <t>Fecha último nombramiento</t>
  </si>
  <si>
    <t>Permanencia en el Directorio (años)</t>
  </si>
  <si>
    <t>Género</t>
  </si>
  <si>
    <t>Edad</t>
  </si>
  <si>
    <t>Nacionalidad</t>
  </si>
  <si>
    <t>Profesión / oficio</t>
  </si>
  <si>
    <t>Experiencia en industria "Minoristas y distribuidores de alimentos"</t>
  </si>
  <si>
    <t>Independiente</t>
  </si>
  <si>
    <t>Titular/ Suplente</t>
  </si>
  <si>
    <t>¿Representa algún grupo social infrarrepresentado? ¿Cuál?</t>
  </si>
  <si>
    <t>¿Representa algún grupo de interés? ¿Cuál?</t>
  </si>
  <si>
    <t>Participación en otros Directorios</t>
  </si>
  <si>
    <t>Presidente</t>
  </si>
  <si>
    <t>21.814.616-3</t>
  </si>
  <si>
    <t>M</t>
  </si>
  <si>
    <t>Brasileña</t>
  </si>
  <si>
    <t>Ingeniero mecánico del Instituto Federal de Tecnología de Zürich (ETH) con especialización en ingeniería nuclear</t>
  </si>
  <si>
    <t>No</t>
  </si>
  <si>
    <t>Titular</t>
  </si>
  <si>
    <t>Director</t>
  </si>
  <si>
    <t>7.010.865-9</t>
  </si>
  <si>
    <t>Chilena</t>
  </si>
  <si>
    <t>Ingeniero Comercial (Universidad de Chile) y MBA (École des Hautes Études Commerciales, HEC de Paris)</t>
  </si>
  <si>
    <t>Si</t>
  </si>
  <si>
    <t>8.953.509-3</t>
  </si>
  <si>
    <t>Ingeniero Comercial</t>
  </si>
  <si>
    <t>7.012.075-5</t>
  </si>
  <si>
    <t>Ingeniero Comercial (Universidad Católica) y PhD en Economía (Universidad de Harvard)</t>
  </si>
  <si>
    <t>10.780.138-3</t>
  </si>
  <si>
    <t>F</t>
  </si>
  <si>
    <t>Abogado</t>
  </si>
  <si>
    <t>Extranjero</t>
  </si>
  <si>
    <t>Peruana</t>
  </si>
  <si>
    <t>Colombiana</t>
  </si>
  <si>
    <t>9.979.516-6</t>
  </si>
  <si>
    <t>Ingeniero Civil Industrial (Pontificia Universidad Católica de Chile)</t>
  </si>
  <si>
    <t>AFP</t>
  </si>
  <si>
    <t>5.213.938-4</t>
  </si>
  <si>
    <t>Ingeniero Civil Mecánico (Universidad Federico Santa María)</t>
  </si>
  <si>
    <r>
      <t>Nota (1):</t>
    </r>
    <r>
      <rPr>
        <sz val="8"/>
        <color theme="1"/>
        <rFont val="Calibri"/>
        <family val="2"/>
      </rPr>
      <t xml:space="preserve"> Las responsabilidades y facultades de los miembros del Consejo de Administración se describen en diversas normas de la legislación chilena y en los estatutos de Cencosud. De conformidad con la Ley N.º 18.046 de Sociedades Anónimas, las modificaciones a los estatutos deben ser aprobadas en una Asamblea Extraordinaria de Accionistas. No existe ninguna limitación a la responsabilidad de los directores conforme a la legislación chilena aplicable.</t>
    </r>
    <r>
      <rPr>
        <b/>
        <sz val="8"/>
        <color theme="1"/>
        <rFont val="Calibri"/>
        <family val="2"/>
      </rPr>
      <t xml:space="preserve">
Nota (2):</t>
    </r>
    <r>
      <rPr>
        <sz val="8"/>
        <color theme="1"/>
        <rFont val="Calibri"/>
        <family val="2"/>
      </rPr>
      <t xml:space="preserve"> El Directorio no cumple funciones ejecutivas. Además Julio Moura Neto, es el Presidente (no independiente) y Rodrigo Larraín Kaplan, es el Chief Executive Officer.</t>
    </r>
    <r>
      <rPr>
        <b/>
        <sz val="8"/>
        <color theme="1"/>
        <rFont val="Calibri"/>
        <family val="2"/>
      </rPr>
      <t xml:space="preserve">
Nota (3): </t>
    </r>
    <r>
      <rPr>
        <sz val="8"/>
        <color theme="1"/>
        <rFont val="Calibri"/>
        <family val="2"/>
      </rPr>
      <t>Para conocer mayores detalles de la experiencia de los Directores, dirigirse a la página 45 de la Memoria Integrada 2025.</t>
    </r>
  </si>
  <si>
    <t>Permanencia promedio de los directores (años)</t>
  </si>
  <si>
    <t>CSA 1.2.2, 1.2.5, 1.2.4</t>
  </si>
  <si>
    <t>a. Número de directores</t>
  </si>
  <si>
    <t>Titulares</t>
  </si>
  <si>
    <t>Hombres</t>
  </si>
  <si>
    <t>Mujeres</t>
  </si>
  <si>
    <t>Total</t>
  </si>
  <si>
    <t>b. Número de directores por nacionalidad</t>
  </si>
  <si>
    <t>Argentina</t>
  </si>
  <si>
    <t>c. Número de directores por rangos de edad</t>
  </si>
  <si>
    <t>Menos de 30 años</t>
  </si>
  <si>
    <t>Entre 30 y 40 años</t>
  </si>
  <si>
    <t>Entre 41 y 50 años</t>
  </si>
  <si>
    <t>Entre 51 y 60 años</t>
  </si>
  <si>
    <t>Entre 61 y 70 años</t>
  </si>
  <si>
    <t>Más de 70 años</t>
  </si>
  <si>
    <t>d. Número de directores por antigüedad en la organización</t>
  </si>
  <si>
    <t>Menos de 3 años</t>
  </si>
  <si>
    <t>Entre 3 y 6 años</t>
  </si>
  <si>
    <t>Más de 6 y menos de 9 años</t>
  </si>
  <si>
    <t>Entre 9 y 12 años</t>
  </si>
  <si>
    <t>Más de 12 años</t>
  </si>
  <si>
    <t>e. Número directores con discapacidad</t>
  </si>
  <si>
    <r>
      <rPr>
        <b/>
        <sz val="8"/>
        <color rgb="FF000000"/>
        <rFont val="Calibri"/>
        <family val="2"/>
      </rPr>
      <t xml:space="preserve">Nota (1): </t>
    </r>
    <r>
      <rPr>
        <sz val="8"/>
        <color rgb="FF000000"/>
        <rFont val="Calibri"/>
        <family val="2"/>
      </rPr>
      <t>en Cencosud no existen directores suplentes.</t>
    </r>
  </si>
  <si>
    <t>f. Brecha salarial</t>
  </si>
  <si>
    <t>Media de brecha salarial</t>
  </si>
  <si>
    <t>No hay brecha salarial</t>
  </si>
  <si>
    <t>Mediana de brecha salarial</t>
  </si>
  <si>
    <r>
      <rPr>
        <b/>
        <sz val="8"/>
        <color rgb="FF000000"/>
        <rFont val="Calibri"/>
        <family val="2"/>
      </rPr>
      <t>Nota (1):</t>
    </r>
    <r>
      <rPr>
        <sz val="8"/>
        <color rgb="FF000000"/>
        <rFont val="Calibri"/>
        <family val="2"/>
      </rPr>
      <t xml:space="preserve"> Cencosud no cuenta con una política formal específica de diversidad para la nominación del Directorio.</t>
    </r>
  </si>
  <si>
    <t>CSA 1.2.6</t>
  </si>
  <si>
    <t>Selección, reuniones y evaluación del Directorio</t>
  </si>
  <si>
    <t>Unidad</t>
  </si>
  <si>
    <t>Documentos relacionados</t>
  </si>
  <si>
    <t>Selección de Directores</t>
  </si>
  <si>
    <t>Texto</t>
  </si>
  <si>
    <t>La Junta de Accionistas elige a los miembros del Directorio de Cencosud S.A. por períodos de tres años renovables. En caso de vacancia, el Directorio puede designar un reemplazante hasta la siguiente Junta Ordinaria de Accionistas. Asimismo, la Junta puede revocar al Directorio en su totalidad. Los accionistas pueden proponer candidatos, quienes deben aceptar su nominación y acreditar el cumplimiento de los requisitos legales aplicables. Conforme a la política de postulación y elección de directores vigente desde 2013, la experiencia y trayectoria profesional de los candidatos se informa a los accionistas antes de la respectiva elección. En el caso de los candidatos a director independiente, estos deben presentar una declaración que acredite su independencia y la ausencia de conflictos de interés.</t>
  </si>
  <si>
    <t>-</t>
  </si>
  <si>
    <t>Asistencia promedio a reuniones del Directorio</t>
  </si>
  <si>
    <t>%</t>
  </si>
  <si>
    <t>Asistencia mínima requerida para todos los miembros del Directorio</t>
  </si>
  <si>
    <t>La política no establece una exigencia en términos cuantitativos</t>
  </si>
  <si>
    <t>Política Tiempo Mínimo Mensual en el Ejercicio de Funciones de Directores</t>
  </si>
  <si>
    <t>Evaluación de desempeño</t>
  </si>
  <si>
    <t>Durante el 2025 el Directorio realizó un proceso de evaluación de su desempeño que le permitió detectar fortalezas y oportunidades de mejora. Este se realiza según el requerimiento del mismo Directorio.</t>
  </si>
  <si>
    <r>
      <rPr>
        <b/>
        <sz val="8"/>
        <rFont val="Calibri"/>
        <family val="2"/>
      </rPr>
      <t>Nota (1):</t>
    </r>
    <r>
      <rPr>
        <sz val="8"/>
        <rFont val="Calibri"/>
        <family val="2"/>
      </rPr>
      <t xml:space="preserve"> En Cencosud no existe un máximo de mandatos permitidos en otros Directorios.</t>
    </r>
  </si>
  <si>
    <t>CSA 1.2.16</t>
  </si>
  <si>
    <t>Supervisión de Gobernanza ESG</t>
  </si>
  <si>
    <t>Tema</t>
  </si>
  <si>
    <t xml:space="preserve">Indicador </t>
  </si>
  <si>
    <t>Descripción</t>
  </si>
  <si>
    <t>Páginas en memoria</t>
  </si>
  <si>
    <t>Fuente</t>
  </si>
  <si>
    <t>Supervisión ESG a nivel Directorio</t>
  </si>
  <si>
    <t>Directorio responsable de aprobar estrategia y política de sostenibilidad</t>
  </si>
  <si>
    <t>El Directorio es el máximo órgano de gobierno de la Compañía, siendo responsable de aprobar la estrategia y la política de sostenibilidad, supervisar su ejecución y velar por el cumplimiento de políticas y normas.</t>
  </si>
  <si>
    <t>pp. 27</t>
  </si>
  <si>
    <t>Memoria Integrada 2025</t>
  </si>
  <si>
    <t>Asuntos climáticos incorporados en agenda del Directorio</t>
  </si>
  <si>
    <t>El Directorio revisa asuntos climáticos y de sostenibilidad al menos una vez al año.</t>
  </si>
  <si>
    <t>Gestión ejecutiva ESG</t>
  </si>
  <si>
    <t>Gerencia responsable de sostenibilidad</t>
  </si>
  <si>
    <t>La Gerencia de Asuntos Corporativos y Sostenibilidad es responsable de gestionar y supervisar la estrategia de sostenibilidad de la Compañía. Le reporta a la Alta Administración y al Directorio.</t>
  </si>
  <si>
    <t>pp. 23 y 27</t>
  </si>
  <si>
    <t>Comité ejecutivo ESG</t>
  </si>
  <si>
    <t>Comité de Asuntos Corporativos y Sostenibilidad</t>
  </si>
  <si>
    <t>Cencosud cuenta con un Comité de Asuntos Corporativos y Sostenibilidad, constituido en 2021 e integrado por líderes regionales. Sesiona semanalmente para revisar materias estratégicas de sostenibilidad, incluyendo la estrategia climática y el estado de avance de los compromisos asumidos.</t>
  </si>
  <si>
    <t>Riesgos ESG y climáticos</t>
  </si>
  <si>
    <t>Inventario de riesgos con aspectos de sostenibilidad y cambio climático</t>
  </si>
  <si>
    <t>La Gerencia de Auditoría y Gestión de Riesgos Corporativos mantiene un inventario de riesgos que incorpora aspectos de sostenibilidad y cambio climático. Estos riesgos son informados periódicamente al Comité de Directores y Alta Administración.</t>
  </si>
  <si>
    <t>Gobernanza ESG integrada</t>
  </si>
  <si>
    <t>Integración de riesgos ASG al marco general de gestión de riesgos</t>
  </si>
  <si>
    <t>Los riesgos ambientales, sociales y de gobernanza están integrados formalmente al marco general de gestión de riesgos de Cencosud, alineado con ISO 31000 y COSO ERM.</t>
  </si>
  <si>
    <t>pp. 27 y 57-60</t>
  </si>
  <si>
    <t>CSA 1.2.14</t>
  </si>
  <si>
    <t>Distribución de propiedad y propiedad gubernamental</t>
  </si>
  <si>
    <t>Controlador</t>
  </si>
  <si>
    <t>Fondos de pensiones</t>
  </si>
  <si>
    <t>Otros fondos</t>
  </si>
  <si>
    <t>Otros accionistas</t>
  </si>
  <si>
    <r>
      <t xml:space="preserve">Instituciones gubernamentales con más del 5% de los derechos de voto </t>
    </r>
    <r>
      <rPr>
        <b/>
        <sz val="8"/>
        <color rgb="FF000000"/>
        <rFont val="Calibri"/>
        <family val="2"/>
      </rPr>
      <t>(2)</t>
    </r>
  </si>
  <si>
    <t>n.°</t>
  </si>
  <si>
    <r>
      <t xml:space="preserve">Porcentaje de propiedad gubernamental reportable </t>
    </r>
    <r>
      <rPr>
        <b/>
        <sz val="8"/>
        <color rgb="FF000000"/>
        <rFont val="Calibri"/>
        <family val="2"/>
      </rPr>
      <t>(2)</t>
    </r>
  </si>
  <si>
    <r>
      <rPr>
        <b/>
        <sz val="8"/>
        <color rgb="FF000000"/>
        <rFont val="Calibri"/>
        <family val="2"/>
      </rPr>
      <t>Nota (1):</t>
    </r>
    <r>
      <rPr>
        <sz val="8"/>
        <color rgb="FF000000"/>
        <rFont val="Calibri"/>
        <family val="2"/>
      </rPr>
      <t xml:space="preserve"> en la Compañía no existen accionistas mayoritarios, ni participan tenedores de ADRS u otros certificados emitidos en el extranjero.</t>
    </r>
  </si>
  <si>
    <r>
      <rPr>
        <b/>
        <sz val="8"/>
        <color rgb="FF000000"/>
        <rFont val="Calibri"/>
        <family val="2"/>
      </rPr>
      <t>Nota (2):</t>
    </r>
    <r>
      <rPr>
        <sz val="8"/>
        <color rgb="FF000000"/>
        <rFont val="Calibri"/>
        <family val="2"/>
      </rPr>
      <t xml:space="preserve"> no se identifican instituciones gubernamentales que posean individualmente más del 5% de los derechos de voto de Cencosud.</t>
    </r>
  </si>
  <si>
    <r>
      <rPr>
        <b/>
        <sz val="8"/>
        <color rgb="FF000000"/>
        <rFont val="Calibri"/>
        <family val="2"/>
      </rPr>
      <t>Nota (3):</t>
    </r>
    <r>
      <rPr>
        <sz val="8"/>
        <color rgb="FF000000"/>
        <rFont val="Calibri"/>
        <family val="2"/>
      </rPr>
      <t xml:space="preserve"> no se identifican acciones de oro o derechos especiales de veto a favor de instituciones gubernamentales.</t>
    </r>
  </si>
  <si>
    <t xml:space="preserve"> CSA 1.2.15</t>
  </si>
  <si>
    <t>Composición del grupo controlador</t>
  </si>
  <si>
    <t>Nombre</t>
  </si>
  <si>
    <t>N.º de acciones</t>
  </si>
  <si>
    <t>Participación directa (%)</t>
  </si>
  <si>
    <t>59.324.530-6</t>
  </si>
  <si>
    <t>PK ONE Limited</t>
  </si>
  <si>
    <r>
      <rPr>
        <sz val="8"/>
        <color rgb="FF000000"/>
        <rFont val="Calibri"/>
        <family val="2"/>
      </rPr>
      <t xml:space="preserve">3.294.888-K </t>
    </r>
    <r>
      <rPr>
        <b/>
        <sz val="8"/>
        <color rgb="FF000000"/>
        <rFont val="Calibri"/>
        <family val="2"/>
      </rPr>
      <t>(1)</t>
    </r>
  </si>
  <si>
    <t>Horst Paulmann Kemna</t>
  </si>
  <si>
    <t>7.012.865-9</t>
  </si>
  <si>
    <t>8.953.510-7</t>
  </si>
  <si>
    <t>Heike Paulmann Koepfer</t>
  </si>
  <si>
    <r>
      <rPr>
        <sz val="8"/>
        <color rgb="FF000000"/>
        <rFont val="Calibri"/>
        <family val="2"/>
      </rPr>
      <t xml:space="preserve">Total </t>
    </r>
    <r>
      <rPr>
        <b/>
        <sz val="8"/>
        <color rgb="FF000000"/>
        <rFont val="Calibri"/>
        <family val="2"/>
      </rPr>
      <t>(2)</t>
    </r>
  </si>
  <si>
    <r>
      <rPr>
        <b/>
        <sz val="8"/>
        <color rgb="FF000000"/>
        <rFont val="Calibri"/>
        <family val="2"/>
      </rPr>
      <t xml:space="preserve">Nota (1): </t>
    </r>
    <r>
      <rPr>
        <sz val="8"/>
        <color rgb="FF000000"/>
        <rFont val="Calibri"/>
        <family val="2"/>
      </rPr>
      <t>al momento de su fallecimiento, el 11 de marzo de 2025, don Horst Paulmann Kemna mantenía una participación directa de 70.336.573 acciones, equivalentes al 2,507% del capital social de Cencosud S.A. Al 31 de diciembre de 2025, dicha participación no ha sido asignada a sus herederos.</t>
    </r>
  </si>
  <si>
    <r>
      <rPr>
        <b/>
        <sz val="8"/>
        <color rgb="FF000000"/>
        <rFont val="Calibri"/>
        <family val="2"/>
      </rPr>
      <t xml:space="preserve">Nota (2): </t>
    </r>
    <r>
      <rPr>
        <sz val="8"/>
        <color rgb="FF000000"/>
        <rFont val="Calibri"/>
        <family val="2"/>
      </rPr>
      <t>el control de Cencosud lo ejerce la familia Paulmann Koepfer, a través de acciones directas y su oficina de inversiones (PK ONE Limited).</t>
    </r>
  </si>
  <si>
    <r>
      <rPr>
        <b/>
        <sz val="8"/>
        <color rgb="FF000000"/>
        <rFont val="Calibri"/>
        <family val="2"/>
      </rPr>
      <t xml:space="preserve">Nota (3): </t>
    </r>
    <r>
      <rPr>
        <sz val="8"/>
        <color rgb="FF000000"/>
        <rFont val="Calibri"/>
        <family val="2"/>
      </rPr>
      <t>durante 2025 no se produjeron cambios importantes de propiedad o control.</t>
    </r>
  </si>
  <si>
    <t>Ejecutivos principales</t>
  </si>
  <si>
    <t>NCG 30 | 3.4</t>
  </si>
  <si>
    <t>Nombre completo</t>
  </si>
  <si>
    <t>Profesión</t>
  </si>
  <si>
    <t>Fecha de ingreso a la empresa</t>
  </si>
  <si>
    <t>Fecha desde la cual desempeña su cargo</t>
  </si>
  <si>
    <t>Rodrigo Larraín Kaplan</t>
  </si>
  <si>
    <t>Gerente General Corporativo</t>
  </si>
  <si>
    <t>10.973.139-0</t>
  </si>
  <si>
    <t>Ingeniero Civil Industrial, Pontificia Universidad Católica de Chile, Master of Business Administration en la University of Michigan y General Management Program en Harvard Business School</t>
  </si>
  <si>
    <t>1 de julio de 2021</t>
  </si>
  <si>
    <t>1 de marzo de 2024</t>
  </si>
  <si>
    <t>Ricardo Bennett de la Vega</t>
  </si>
  <si>
    <t>Gerente Corporativo Ecosistema Retail</t>
  </si>
  <si>
    <t>12.584.647-5</t>
  </si>
  <si>
    <t>Ingeniero Civil Industrial, Universidad de Chile, y MBA ESADE Business &amp; Law School, España</t>
  </si>
  <si>
    <t>27 de junio de 2006</t>
  </si>
  <si>
    <t>11 de marzo de 2024</t>
  </si>
  <si>
    <t>Nicolás Lustig Falcón</t>
  </si>
  <si>
    <t>Gerente Corporativo de Asuntos Legales</t>
  </si>
  <si>
    <t>8.664.305-7</t>
  </si>
  <si>
    <t>Abogado, Pontificia Universidad Católica de Chile y LLM en Duke University</t>
  </si>
  <si>
    <t>19 de mayo de 2025</t>
  </si>
  <si>
    <t>Luis Bernardo Silva</t>
  </si>
  <si>
    <t>Gerente Corporativo de Personas &amp; Organización</t>
  </si>
  <si>
    <t>28.353.310-7</t>
  </si>
  <si>
    <t>Economista de la Pontificia Universidad Javeriana, con una especialización en Finanzas Privadas en la Universidad del Rosario, en Colombia con un Master of Science en Recursos Humanos del London School of Economics y un Executive MBA en la University of Quebec en Montreal</t>
  </si>
  <si>
    <t>20 de septiembre de 2023</t>
  </si>
  <si>
    <t>Andrés Neely Erdos</t>
  </si>
  <si>
    <t>Gerente Corporativo de Administración y Finanzas</t>
  </si>
  <si>
    <t>14.039.604-4</t>
  </si>
  <si>
    <t>Ingeniero Civil Industrial de la Universidad de Chile, con Magíster en Gestión de Operaciones y un MBA en la Universidad de Chicago, Estados Unidos.</t>
  </si>
  <si>
    <t>27 de julio de 2021</t>
  </si>
  <si>
    <t>Alexis Quezada Reyes</t>
  </si>
  <si>
    <t>Gerente Corporativo de Auditoría Interna</t>
  </si>
  <si>
    <t>9.878.837-9</t>
  </si>
  <si>
    <t>Contador Público y Auditor de la Universidad de Santiago de Chile e Ingeniero Comercial de la Universidad Gabriela Mistral.</t>
  </si>
  <si>
    <t>1 de noviembre de 2005</t>
  </si>
  <si>
    <t>29 de junio de 2023</t>
  </si>
  <si>
    <t>Sebastián Guedelhoefer Torres</t>
  </si>
  <si>
    <t>Gerente Corporativo de Transformación</t>
  </si>
  <si>
    <t>14.146.252-0</t>
  </si>
  <si>
    <t>Ingeniero Comercial y Máster en Ingenieria de Negocios de la Universidad Adolfo Ibáñez junto con estudios de Innovación y Emprendimiento en la Universidad de Stanford</t>
  </si>
  <si>
    <t>3 de julio de 2006</t>
  </si>
  <si>
    <t>16 de mayo de 2025</t>
  </si>
  <si>
    <t>María Soledad Fernandez León</t>
  </si>
  <si>
    <t>Gerente de Asuntos Corporativos y Sostenibilidad</t>
  </si>
  <si>
    <t>10.328.223-3</t>
  </si>
  <si>
    <t>Ingeniera Comercial de la Universidad Adolfo Ibáñez con estudios en The executive program for prospective CFOs de la University of Chicago Booth School of Business y Diplomado en Reputación Corporativa de Ese Business School Chile</t>
  </si>
  <si>
    <t>9 de junio de 2010</t>
  </si>
  <si>
    <t>4 de febrero de 2025</t>
  </si>
  <si>
    <t>Guillermo Muscarelli</t>
  </si>
  <si>
    <t>Gerente de Obras y Proyectos</t>
  </si>
  <si>
    <t>24.640.060-1</t>
  </si>
  <si>
    <t>Arquitectura, Urbanismo y Planeamiento en la Univerdad de Belgrano, Diplomatura en Gestión de Proyectos y Diplomatura en Desarrollo de Equipos de Alto Rendimiento de la Pontifica Universidad Catolica de Chile. Master Internacional en Dirección Integrada de Proyectos de Construcción</t>
  </si>
  <si>
    <t>12 de diciembre de 2022</t>
  </si>
  <si>
    <t>16 de septiembre de 2024</t>
  </si>
  <si>
    <t>Eulogio Guzman Llona</t>
  </si>
  <si>
    <t>Gerente Retail Financiero</t>
  </si>
  <si>
    <t>7.797.760-0</t>
  </si>
  <si>
    <t>Ingeniero Comercial de la Pontificia Universidad Católica de Chile</t>
  </si>
  <si>
    <t>17 de junio de 2024</t>
  </si>
  <si>
    <t>Giorgio Bianchetti González</t>
  </si>
  <si>
    <t>Gerente corporativo de Importados y Marcas Propias</t>
  </si>
  <si>
    <t>12.116.065-K</t>
  </si>
  <si>
    <t>Ingeniero Comercial de la Universidad Adolfo Ibañez, con diplomado de Retail de la Universidad de los Andes y AMP Advanved management program de ESE Business School</t>
  </si>
  <si>
    <t>22 de octubre de 2025</t>
  </si>
  <si>
    <t>CSA 1.2.3</t>
  </si>
  <si>
    <t>Remuneración del Directorio</t>
  </si>
  <si>
    <t>Nombre del Director</t>
  </si>
  <si>
    <t>Cargo dentro del Directorio</t>
  </si>
  <si>
    <t>2025 M$</t>
  </si>
  <si>
    <t>2024 M$</t>
  </si>
  <si>
    <t>Remuneración fija (dieta por asistencia)</t>
  </si>
  <si>
    <t>Remuneración Variable</t>
  </si>
  <si>
    <t>Remuneración Comité de Directores</t>
  </si>
  <si>
    <t>Remuneración fija (Dieta por asistencia)</t>
  </si>
  <si>
    <t>N.A.</t>
  </si>
  <si>
    <r>
      <rPr>
        <sz val="8"/>
        <color rgb="FF000000"/>
        <rFont val="Calibri"/>
        <family val="2"/>
      </rPr>
      <t xml:space="preserve">Felipe Larraín Bascuñán </t>
    </r>
    <r>
      <rPr>
        <b/>
        <sz val="8"/>
        <color rgb="FF000000"/>
        <rFont val="Calibri"/>
        <family val="2"/>
      </rPr>
      <t>(1)</t>
    </r>
  </si>
  <si>
    <r>
      <rPr>
        <sz val="8"/>
        <color rgb="FF000000"/>
        <rFont val="Calibri"/>
        <family val="2"/>
      </rPr>
      <t xml:space="preserve">Heike Paulmann Koepfer </t>
    </r>
    <r>
      <rPr>
        <b/>
        <sz val="8"/>
        <color rgb="FF000000"/>
        <rFont val="Calibri"/>
        <family val="2"/>
      </rPr>
      <t>(2)</t>
    </r>
  </si>
  <si>
    <r>
      <rPr>
        <sz val="8"/>
        <color rgb="FF000000"/>
        <rFont val="Calibri"/>
        <family val="2"/>
      </rPr>
      <t>Jorge Pérez Alati</t>
    </r>
    <r>
      <rPr>
        <b/>
        <sz val="8"/>
        <color rgb="FF000000"/>
        <rFont val="Calibri"/>
        <family val="2"/>
      </rPr>
      <t xml:space="preserve"> (3)</t>
    </r>
  </si>
  <si>
    <r>
      <rPr>
        <sz val="8"/>
        <color rgb="FF000000"/>
        <rFont val="Calibri"/>
        <family val="2"/>
      </rPr>
      <t xml:space="preserve">Lieneke Schol Calle </t>
    </r>
    <r>
      <rPr>
        <b/>
        <sz val="8"/>
        <color rgb="FF000000"/>
        <rFont val="Calibri"/>
        <family val="2"/>
      </rPr>
      <t>(2)</t>
    </r>
  </si>
  <si>
    <r>
      <rPr>
        <sz val="8"/>
        <color rgb="FF000000"/>
        <rFont val="Calibri"/>
        <family val="2"/>
      </rPr>
      <t xml:space="preserve">Mónica Contreras Esper </t>
    </r>
    <r>
      <rPr>
        <b/>
        <sz val="8"/>
        <color rgb="FF000000"/>
        <rFont val="Calibri"/>
        <family val="2"/>
      </rPr>
      <t>(2)</t>
    </r>
  </si>
  <si>
    <t xml:space="preserve"> </t>
  </si>
  <si>
    <r>
      <rPr>
        <b/>
        <sz val="8"/>
        <color rgb="FF000000"/>
        <rFont val="Calibri"/>
        <family val="2"/>
      </rPr>
      <t>Nota (1):</t>
    </r>
    <r>
      <rPr>
        <sz val="8"/>
        <color rgb="FF000000"/>
        <rFont val="Calibri"/>
        <family val="2"/>
      </rPr>
      <t xml:space="preserve"> Felipe Larraín Bascuñán fue miembro del Comité de Directores hasta el 26/04/2024.</t>
    </r>
  </si>
  <si>
    <r>
      <rPr>
        <b/>
        <sz val="8"/>
        <color rgb="FF000000"/>
        <rFont val="Calibri"/>
        <family val="2"/>
      </rPr>
      <t xml:space="preserve">Nota (2): </t>
    </r>
    <r>
      <rPr>
        <sz val="8"/>
        <color rgb="FF000000"/>
        <rFont val="Calibri"/>
        <family val="2"/>
      </rPr>
      <t>Heike Paulmann Koepfer, Lieneke Schol Calle y Mónica Contreras Esper fueron miembros del Directorio hasta el 26/04/2024.</t>
    </r>
  </si>
  <si>
    <r>
      <rPr>
        <b/>
        <sz val="8"/>
        <color rgb="FF000000"/>
        <rFont val="Calibri"/>
        <family val="2"/>
      </rPr>
      <t>Nota (3):</t>
    </r>
    <r>
      <rPr>
        <sz val="8"/>
        <color rgb="FF000000"/>
        <rFont val="Calibri"/>
        <family val="2"/>
      </rPr>
      <t xml:space="preserve"> Jorge Pérez Alati fue miembro del Directorio hasta el 31/03/2024.</t>
    </r>
  </si>
  <si>
    <t>Remuneraciones agregadas anuales</t>
  </si>
  <si>
    <r>
      <rPr>
        <sz val="8"/>
        <color rgb="FF000000"/>
        <rFont val="Calibri"/>
        <family val="2"/>
      </rPr>
      <t>Remuneración Fija Agregada</t>
    </r>
    <r>
      <rPr>
        <b/>
        <sz val="8"/>
        <color rgb="FF000000"/>
        <rFont val="Calibri"/>
        <family val="2"/>
      </rPr>
      <t xml:space="preserve"> (1)</t>
    </r>
  </si>
  <si>
    <t>CLP</t>
  </si>
  <si>
    <t>Remuneración Fija</t>
  </si>
  <si>
    <r>
      <rPr>
        <b/>
        <sz val="8"/>
        <color rgb="FF000000"/>
        <rFont val="Calibri"/>
        <family val="2"/>
      </rPr>
      <t>Nota (1):</t>
    </r>
    <r>
      <rPr>
        <sz val="8"/>
        <color rgb="FF000000"/>
        <rFont val="Calibri"/>
        <family val="2"/>
      </rPr>
      <t xml:space="preserve"> el aumento en las remuneraciones agregadas se explica principalmente por el cambio en el alcance de reporte, pasando de 6 ejecutivos principales informados en 2024 a 11 ejecutivos principales informados en 2025.</t>
    </r>
  </si>
  <si>
    <t>CSA 1.2.10, 1.2.13</t>
  </si>
  <si>
    <t>Compensación de altos ejecutivos</t>
  </si>
  <si>
    <r>
      <rPr>
        <b/>
        <sz val="8"/>
        <color rgb="FF000000"/>
        <rFont val="Calibri"/>
        <family val="2"/>
      </rPr>
      <t>1. Información disponible sobre compensación ejecutiva.</t>
    </r>
    <r>
      <rPr>
        <sz val="8"/>
        <color rgb="FF000000"/>
        <rFont val="Calibri"/>
        <family val="2"/>
      </rPr>
      <t xml:space="preserve"> La remuneración del Gerente General Corporativo es definida directamente por el Directorio y para los ejecutivos principales, existe un procedimiento aprobado por el Directorio para asegurar que los planes de compensación estén alineados con las políticas y valores de la Compañía.
</t>
    </r>
    <r>
      <rPr>
        <b/>
        <sz val="8"/>
        <color rgb="FF000000"/>
        <rFont val="Calibri"/>
        <family val="2"/>
      </rPr>
      <t xml:space="preserve">2. Incentivos de largo plazo. </t>
    </r>
    <r>
      <rPr>
        <sz val="8"/>
        <color rgb="FF000000"/>
        <rFont val="Calibri"/>
        <family val="2"/>
      </rPr>
      <t xml:space="preserve">Cencosud cuenta con un programa de incentivos de largo plazo (LTI) para el CEO y Altos Ejecutivos de cuatro años, basado en la lógica de entrega de acciones o acciones fantasma equivalentes a un 20% de la remuneración anual del ejecutivo, junto a un 40% pagado en acciones ubicadas en Chile. Este plan considera variables de permanencia y desempeño, y contempla un esquema de vesting asociado al cumplimiento de requisitos definidos.
</t>
    </r>
    <r>
      <rPr>
        <b/>
        <sz val="8"/>
        <color rgb="FF000000"/>
        <rFont val="Calibri"/>
        <family val="2"/>
      </rPr>
      <t xml:space="preserve">3. Participación accionaria efectiva. </t>
    </r>
    <r>
      <rPr>
        <sz val="8"/>
        <color rgb="FF000000"/>
        <rFont val="Calibri"/>
        <family val="2"/>
      </rPr>
      <t>Existen cinco ejecutivos principales que tienen acciones en la sociedad, junto a dos directores que forman parte del grupo controlador.</t>
    </r>
  </si>
  <si>
    <t>GRI 202-2</t>
  </si>
  <si>
    <t>Proporción de altos ejecutivos contratados en la comunidad local</t>
  </si>
  <si>
    <t>Ubicación de operación significativa</t>
  </si>
  <si>
    <t xml:space="preserve">Número total de altos ejecutivos </t>
  </si>
  <si>
    <t>Altos ejecutivos contratados en el mismo país de la filial</t>
  </si>
  <si>
    <t>Porcentaje de ejecutivos locales</t>
  </si>
  <si>
    <t>Brasil</t>
  </si>
  <si>
    <t>Chile</t>
  </si>
  <si>
    <t>China</t>
  </si>
  <si>
    <t>Colombia</t>
  </si>
  <si>
    <t>Perú</t>
  </si>
  <si>
    <t>Uruguay</t>
  </si>
  <si>
    <t>Estados Unidos</t>
  </si>
  <si>
    <t>Plan de sucesión de altos ejecutivos</t>
  </si>
  <si>
    <t>En Cencosud existe el proceso Talent Review, para identificar y preparar potenciales sucesores para los principales cargos ejecutivos, incluyendo al CEO, ante eventuales necesidades de reemplazo. Este proceso es llevado por la Gerencia de Liderazgo y Talento, dentro de la Gerencia Corporativa de Personas. 
El Talent Review permite establecer de manera transversal una visión del capital humano y de los atributos clave del liderazgo en Cencosud, así como definir las sucesiones para los puestos gerenciales estratégicos.
En este marco, la compañía ha desarrollado instancias de evaluación orientadas a identificar colaboradores con las competencias necesarias para asumir, en el futuro, posiciones ejecutivas relevantes.​‌</t>
  </si>
  <si>
    <t xml:space="preserve"> CSA 1.3.1</t>
  </si>
  <si>
    <t>Proceso de materialidad</t>
  </si>
  <si>
    <t>CSA 1.3.2 / CSA 1.3.3</t>
  </si>
  <si>
    <t>Tema material</t>
  </si>
  <si>
    <t>Caso de negocios</t>
  </si>
  <si>
    <t>Impacto en el negocio</t>
  </si>
  <si>
    <t>Estrategia de negocios</t>
  </si>
  <si>
    <t>Meta a largo plazo</t>
  </si>
  <si>
    <t>Año meta</t>
  </si>
  <si>
    <t>Gestión 2025</t>
  </si>
  <si>
    <t>Residuos</t>
  </si>
  <si>
    <t>Gestión de residuos, economía circular, reducción de pérdida y desperdicio de alimentos, donación de alimentos y valorización de residuos orgánicos.</t>
  </si>
  <si>
    <t>Riesgo de incumplimiento de normas sobre tratamiento de residuos y en la eficiencia de los procesos asociados a su manejo. Asimismo, contribuye a fortalecer la economía circular, reducir riesgos regulatorios y reputacionales, y generar beneficios para clientes y comunidades mediante iniciativas de reducción de desperdicio de alimentos y valorización de residuos.</t>
  </si>
  <si>
    <t xml:space="preserve">Impacta de manera transversal en la logística, operaciones en tiendas y canales de ventas, influyendo en las decisiones tácticas a corto, mediano y largo plazo para cumplir con las exigencias normativas. </t>
  </si>
  <si>
    <t>Cencosud aborda este tema mediante la reducción del desperdicio de alimentos, donación y entrega gratuita a organizaciones sociales, valorización de residuos orgánicos e iniciativas circulares.</t>
  </si>
  <si>
    <t xml:space="preserve">Sin meta </t>
  </si>
  <si>
    <t>No aplica</t>
  </si>
  <si>
    <t>36.648 t de reducción de desperdicio de alimentos; tasa de recuperación de residuos de 33%; más de 10.000 t de residuos orgánicos valorizados.</t>
  </si>
  <si>
    <t>Agua</t>
  </si>
  <si>
    <t>Gestión del consumo de agua, especialmente en zonas con escasez hídrica, y optimización del uso del recurso.</t>
  </si>
  <si>
    <t>Riesgo de consumo excesivo en zonas con escasez hídrica.  Su adecuada gestión permite optimizar el uso del recurso, reducir costos y riesgos ambientales, y fortalecer la resiliencia de las operaciones frente a restricciones o mayores exigencias asociadas al consumo de agua.</t>
  </si>
  <si>
    <t>Afecta a la compras, operación en tiendas y canales de venta en el corto plazo, ante el riesgo de no disponer de agua en las operaciones o por los productores de los artículos que se comercializan. Su adecuada gestión contribuye al cuidado del recurso.</t>
  </si>
  <si>
    <t>Cencosud gestiona este tema mediante medidas de optimización del consumo de agua y creación de jardines de bajo consumo hídrico.</t>
  </si>
  <si>
    <t>Reducción de 6,5% en consumo de agua.</t>
  </si>
  <si>
    <t>Energía</t>
  </si>
  <si>
    <t>Gestión del suministro energético, eficiencia energética y uso de energía renovable no convencional.</t>
  </si>
  <si>
    <t>Riesgos en los costos operacionales, la continuidad del negocio y la resiliencia de la empresa frente a posibles restricciones de suministro energético. La eficiencia energética y el uso de energía renovable no convencional contribuyen a reducir el consumo, mejorar la gestión ambiental y fortalecer la sostenibilidad operacional en el largo plazo.</t>
  </si>
  <si>
    <t>Este tema impacta transversalmente en la logística, operación en tiendas y los canales de ventas, que dependen de la electricidad para funcionar. Por ello, tiene efectos en el corto, mediano y largo plazo. Una gestión efectiva y eficiente permite mitigar riesgos asociados a este recurso y optimizar su uso para la creación de valor sostenible y resiliente de la Compañía.</t>
  </si>
  <si>
    <t>Cencosud gestiona este tema mediante eficiencia energética y aumento de energía renovable no convencional a nivel regional.</t>
  </si>
  <si>
    <t>38% de uso de energía renovable no convencional a nivel regional; Brasil alcanzó 98% y Chile 69%.</t>
  </si>
  <si>
    <t>Clima</t>
  </si>
  <si>
    <t>Gestión de riesgos físicos y de transición climática, adaptación al cambio climático, emisiones y resiliencia operacional.</t>
  </si>
  <si>
    <t>Riesgo de daños físicos en infraestructura por eventos climáticos extremos y riesgos de transición. Su gestión permite anticipar impactos físicos, fortalecer la adaptación al cambio climático y gestionar emisiones.</t>
  </si>
  <si>
    <t>Impacta la infraestructura, la cadena de abastecimiento y la continuidad operacional de la empresa, debido a la exposición a eventos climáticos extremos y riesgos de transición, en el mediano y largo plazo.</t>
  </si>
  <si>
    <t>Cencosud aborda este tema mediante evaluación de riesgos climáticos, adhesión a TNFD, participación en CDP Cambio Climático y gestión de emisiones en la cadena de abastecimiento y distribución.</t>
  </si>
  <si>
    <t>Primer retailer de Chile en adherir a TNFD; primera participación en CDP; avances en desempeño CDP Cambio Climático.</t>
  </si>
  <si>
    <t>Seguridad y nutrición de los productos</t>
  </si>
  <si>
    <t>Gestión de seguridad, calidad, etiquetado, nutrición y oferta de productos saludables y nutritivos.</t>
  </si>
  <si>
    <t>Riesgo de daño a las personas, sanciones legales e impacto reputacional por incumplimiento normativo. Una adecuada gestión de la seguridad, calidad, etiquetado y oferta de productos saludables permite reducir riesgos de sanciones o daños a las personas, y al mismo tiempo fortalecer la propuesta de valor hacia productos más sanos y nutritivos.</t>
  </si>
  <si>
    <t>Este tema impacta transversalmente en la logística, operación en tiendas, los canales de ventas y fidelización de clientes, al ser un eje central de la capacidad de Cencosud de comercializar productos seguros y de calidad para sus clientes. Esto puede tener efectos al corto, mediano y largo plazo.</t>
  </si>
  <si>
    <t>Cencosud gestiona este tema mediante la comercialización de productos saludables y nutritivos, marcas propias, programas de cultura saludable y cumplimiento de estándares de seguridad alimentaria.</t>
  </si>
  <si>
    <t>Programas educativos y comunitarios beneficiaron a más de 59.000 personas en la región.</t>
  </si>
  <si>
    <t>Relación con clientes</t>
  </si>
  <si>
    <t>Gestión de experiencia de clientes, satisfacción, personalización, canales digitales y consistencia de la propuesta de valor.</t>
  </si>
  <si>
    <t>Riesgos en la capacidad de venta de las marcas, falta de fidelización y potencial pérdida de reputación de la empresa, al influir en la capacidad de responder a las expectativas de los clientes y a los cambios en sus tendencias de consumo. Asimismo, el uso de tecnología, datos e innovación permite personalizar productos y servicios, mejorar la experiencia y fortalecer la relación de largo plazo con los clientes.</t>
  </si>
  <si>
    <t>Tema transversal que afecta en las etapas de la cadena de valor de operaciones en tiendas, canales de venta, fidelización y mejora continua, teniendo la capacidad de afectar a la empresa en el corto, mediano y largo plazo según la óptima gestión de la relación con el cliente para cumplir y adelantarse a sus expectativas, asegurando su fidelización.</t>
  </si>
  <si>
    <t>Cencosud aborda este tema mediante la transformación digital y omnicanal, e-commerce, Jumbo Prime, Cencosud Media, analítica de datos, inteligencia artificial y mejoras en la experiencia de compra.</t>
  </si>
  <si>
    <t>Ventas e-commerce por CLP 1.645.255 millones; penetración online de 10,1%; usuarios Jumbo Prime crecieron 13%; Cencosud Media creció cerca de 20% y prestó servicios a más de 1.600 marcas.</t>
  </si>
  <si>
    <t>Prácticas laborales</t>
  </si>
  <si>
    <t>Gestión de atracción, retención y desarrollo de talento, diversidad, equidad e inclusión, capacitación, clima laboral y promoción del empleo de calidad.</t>
  </si>
  <si>
    <t>Riesgo en la continuidad operacional, la productividad y la capacidad de evolución de la empresa, al depender de la atracción, retención y desarrollo de talento. Una adecuada gestión laboral, basada en condiciones seguras, diversidad, equidad, inclusión, capacitación y buen clima laboral, fortalece la cultura organizacional y la reputación de Cencosud como empleador.</t>
  </si>
  <si>
    <t>Este tema material puede impactar la operación en tiendas y canales de venta, con efectos en el corto, mediano y largo plazo. Asimismo, contribuye a la generación de empleo seguro y de calidad, promoviendo oportunidades de desarrollo profesional y fortaleciendo la sostenibilidad social y financiera de Cencosud en el tiempo.</t>
  </si>
  <si>
    <t>Cencosud gestiona este tema mediante programas de diversidad, equidad e inclusión, desarrollo de talento, capacitación, empleabilidad juvenil, beneficios y fortalecimiento del liderazgo femenino.</t>
  </si>
  <si>
    <t>43% de mujeres en cargos de liderazgo
2% de personas con discapacidad</t>
  </si>
  <si>
    <t>42,2% de mujeres en cargos de liderazgo; más de 2.400 practicantes incorporados en la región; más de 450 mujeres capacitadas en emprendimiento; 1,58% de colaboradores con discapacidad.</t>
  </si>
  <si>
    <t>Gestión de la cadena de suministro</t>
  </si>
  <si>
    <t>Gestión de proveedores, abastecimiento, riesgos ASG en la cadena de suministro, cumplimiento y continuidad de entregas.</t>
  </si>
  <si>
    <t>Riesgo en la capacidad de mover productos de manera oportuna, eficiente y rentable, así como la continuidad de las operaciones comerciales. Su gestión permite fortalecer la relación con proveedores como aliados estratégicos, incorporar criterios ambientales y sociales en el abastecimiento, reducir riesgos en la cadena y asegurar entregas en tiempo y forma.</t>
  </si>
  <si>
    <t>Impacta en las compras de productos y en la logística, con efectos en el corto, mediano y largo plazo. Una adecuada gestión de la cadena de suministro contribuye a fortalecer la continuidad operacional, mitigar riesgos sociales, ambientales y reputacionales, y generar valor sostenible para la compañía, las personas y las comunidades vinculadas a su cadena de valor.</t>
  </si>
  <si>
    <t>Cencosud gestiona riesgos ambientales y sociales de su cadena de suministro mediante políticas corporativas, procesos de evaluación y fortalecimiento de proveedores.</t>
  </si>
  <si>
    <t>Gestión de riesgos ASG en la cadena de suministro, procesos de evaluación y fortalecimiento de proveedores.</t>
  </si>
  <si>
    <t>Gobierno corporativo</t>
  </si>
  <si>
    <t>Gobernanza, planificación estratégica, cumplimiento regulatorio, buenas prácticas, supervisión del negocio, gestión de riesgos, control interno y transparencia.</t>
  </si>
  <si>
    <t>Impacta de manera transversal en la gestión, supervisión y capacidad de adaptación de la empresa frente a cambios regulatorios, de mercado y de buenas prácticas. Un gobierno corporativo sólido permite fortalecer el cumplimiento, la transparencia, la gestión de riesgos y la creación de valor sostenible para todos los grupos de interés.</t>
  </si>
  <si>
    <t>Tema que afecta principalmente las operaciones, con potenciales efectos en el corto, mediano y largo plazo, influyendo en la toma de decisiones tácticas y estratégicas, como en la resiliencia operativa y financiera de la empresa.</t>
  </si>
  <si>
    <t>Cencosud gestiona este tema mediante marco de gobernanza, políticas corporativas, supervisión del Directorio, Comité de Directores, gestión de riesgos y cumplimiento normativo.</t>
  </si>
  <si>
    <t>Cencosud alcanzó 67 puntos en CSA 2025, aumentó 5 puntos respecto del año anterior, se ubicó en el percentil 95 de la industria minorista e ingresó al Sustainability Yearbook 2026.</t>
  </si>
  <si>
    <t>Seguridad de los datos</t>
  </si>
  <si>
    <t>Gestión responsable de datos, privacidad, ciberseguridad, monitoreo y protección de información.</t>
  </si>
  <si>
    <t>Puede afectar la continuidad operacional, la confianza de clientes y grupos de interés, y el cumplimiento normativo asociado al uso de información si no se realizan monitoreos a tiempo. Una gestión responsable de los datos y de la ciberseguridad permite reducir la exposición a ciberataques, fortalecer los mecanismos de monitoreo y generar valor a partir de un uso eficiente, seguro y responsable de la información.</t>
  </si>
  <si>
    <t>Puede afectar las operaciones en tiendas y canales de ventas en el corto, mediano y largo plazo.</t>
  </si>
  <si>
    <t>Cencosud gestiona este tema mediante políticas y controles de seguridad de la información, monitoreo, gestión de riesgos de ciberseguridad y protección de datos personales.</t>
  </si>
  <si>
    <t>0 violaciones de datos, 0% que involucran datos personales y 0 clientes afectados; para el resto de los países la información no está disponible.</t>
  </si>
  <si>
    <t>Innovación</t>
  </si>
  <si>
    <t>Innovación, transformación digital, inteligencia artificial, analítica avanzada, automatización y mejora de procesos y experiencia de cliente.</t>
  </si>
  <si>
    <t>Impacta la competitividad, eficiencia y capacidad de adaptación de la empresa frente a riesgos de obsolescencia tecnológica o dificultad para mantener una cultura de innovación. Por ello, la incorporación de tecnologías, datos e inteligencia artificial permite optimizar procesos, mejorar productos y servicios, fortalecer la experiencia de cliente y reducir el riesgo de obsolescencia tecnológica.</t>
  </si>
  <si>
    <t>Afecta transversalmente en la logística, la operación en tiendas, canales de ventas, la fidelización y la mejora continua, en el corto, mediano y largo plazo</t>
  </si>
  <si>
    <t>Cencosud aborda este tema mediante transformación digital, inteligencia artificial, analítica avanzada, automatización de procesos, Cencosud Media, Data Lake, Smart Parking, Video Analytics y soluciones tecnológicas en tienda.</t>
  </si>
  <si>
    <t>Cerca de 398 millones de transacciones gestionadas digitalmente por el CSC; más de 11 millones de facturas registradas; Cencosud Media creció cerca de 20%; desarrollo de capacidades de IA para operaciones y experiencia de clientes.</t>
  </si>
  <si>
    <t>CSA 1.3.4 / 1.3.5</t>
  </si>
  <si>
    <t>Tema material para las partes interesadas externas</t>
  </si>
  <si>
    <t>Causa del impacto</t>
  </si>
  <si>
    <t>Parte(s) interesada(s) externa(s) / área(s) de impacto evaluada(s)</t>
  </si>
  <si>
    <t>Relevancia del tema para las partes interesadas externas</t>
  </si>
  <si>
    <t>Métrica de resultados (output)</t>
  </si>
  <si>
    <t>Valoración del impacto</t>
  </si>
  <si>
    <t>El impacto se origina en las operaciones de retail, supermercados, centros de distribución y cadena de valor alimentaria, especialmente por la generación de residuos, productos próximos a vencer, alimentos no comercializables, donaciones y valorización de residuos orgánicos.</t>
  </si>
  <si>
    <t>Clientes, comunidades, organizaciones sociales, medioambiente, sociedad y cadena de abastecimiento.</t>
  </si>
  <si>
    <t>Es relevante porque una adecuada gestión de residuos y desperdicio de alimentos reduce impactos ambientales, evita disposición en rellenos sanitarios, permite valorizar residuos orgánicos y facilita la entrega gratuita de alimentos a organizaciones sociales.</t>
  </si>
  <si>
    <t>Toneladas de pérdida y desperdicio de alimentos destinadas a fines alternativos; tasa de recuperación de residuos; toneladas de residuos orgánicos valorizados; porcentaje de residuos alimentarios desviados del flujo de residuos.</t>
  </si>
  <si>
    <t>Se reportan resultados cuantitativos asociados a recuperación, valorización y reducción del desperdicio de alimentos.</t>
  </si>
  <si>
    <t>36.648 t de pérdida y desperdicio de alimentos destinadas a fines alternativos; 12% de residuos alimentarios desviados del flujo de residuos; tasa de recuperación de residuos de 33%; más de 10.000 t de residuos orgánicos valorizados.</t>
  </si>
  <si>
    <t>El impacto se origina en el consumo de agua de las operaciones, especialmente en tiendas, centros comerciales, centros de distribución y operaciones ubicadas en zonas con escasez hídrica.</t>
  </si>
  <si>
    <t>Medioambiente, comunidades locales, clientes, autoridades y operaciones ubicadas en zonas de estrés hídrico.</t>
  </si>
  <si>
    <t>Es relevante porque el uso eficiente del agua contribuye a reducir presión sobre territorios con escasez hídrica, mejorar la resiliencia operacional y disminuir riesgos ambientales y regulatorios.</t>
  </si>
  <si>
    <t>Reducción del consumo de agua a nivel regional; iniciativas de optimización del uso del agua; creación de jardines de bajo consumo hídrico.</t>
  </si>
  <si>
    <t>Se reporta una reducción porcentual del consumo de agua a nivel regional.</t>
  </si>
  <si>
    <t>Reducción de 6,5% en el consumo de agua a nivel regional.</t>
  </si>
  <si>
    <t>El impacto se origina en el consumo energético de tiendas, centros comerciales, centros de distribución y otras instalaciones operativas, así como en la dependencia del suministro energético para la continuidad del negocio.</t>
  </si>
  <si>
    <t>Medioambiente, clientes, comunidades, proveedores de energía, autoridades y operaciones de la Compañía.</t>
  </si>
  <si>
    <t>Es relevante porque la eficiencia energética y el uso de energía renovable reducen impactos ambientales, apoyan la continuidad operacional y contribuyen a disminuir emisiones asociadas al consumo energético.</t>
  </si>
  <si>
    <t>Energía operativa consumida; porcentaje de electricidad de la red; porcentaje de energía renovable; porcentaje de uso de energía renovable no convencional a nivel regional.</t>
  </si>
  <si>
    <t>Se reportan métricas cuantitativas de consumo energético y participación de energía renovable.</t>
  </si>
  <si>
    <t>Energía operativa consumida: 5.327.547 GJ; electricidad de la red: 63,4%; energía renovable: 37%; uso de energía renovable no convencional a nivel regional: 38%, con Brasil en 98% y Chile en 69%.</t>
  </si>
  <si>
    <t>El impacto se origina en las emisiones de gases de efecto invernadero de las operaciones, refrigerantes, consumo energético y cadenas de abastecimiento y distribución, así como en la exposición de infraestructura a eventos climáticos extremos.</t>
  </si>
  <si>
    <t>Medioambiente, comunidades, clientes, proveedores, autoridades, inversionistas y operaciones expuestas a riesgos climáticos.</t>
  </si>
  <si>
    <t>Es relevante por sus impactos ambientales, sociales y económicos. Los fenómenos climáticos extremos pueden afectar las operaciones, las cadenas de suministro y las comunidades, lo que afecta la subsistencia y acceso a bienes esenciales. Las medidas de mitigación y adaptación fortalecen la resiliencia y promueven el desarrollo sostenible. Cencosud reconoce que sus emisiones de gases de efecto invernadero contribuyen al cambio climático y que una gestión responsable de estos impactos es clave para proteger los ecosistemas, apoyar el bienestar de las comunidades y generar valor a largo plazo.</t>
  </si>
  <si>
    <t>Número de locales con sistemas de CO₂ transcrítico; emisiones de refrigerantes; participación en CDP; adhesión a TNFD; uso de energía renovable.</t>
  </si>
  <si>
    <t>Se reportan avances de gestión climática, cambio tecnológico en refrigerantes, reporte climático, adhesión a estándares, y en la diminución del impacto en ecosistemas y en el bienestar de la sociedad.</t>
  </si>
  <si>
    <t>22 locales operando con sistemas de CO₂ transcrítico; emisiones brutas globales de Alcance 1 provenientes de refrigerantes: 581.635 tCO₂e; ahorro de 1.456 tCO₂e en emisiones de carbono; aumento de un 6% en el consumo de energía renovable (38%); primer retailer chileno en adherir a TNFD; y primera participación en CDP.</t>
  </si>
  <si>
    <t>Operaciones de supermercados, marcas propias, productos de elaboración propia, platos preparados, etiquetado, oferta de alimentos saludables y programas de cultura saludable.</t>
  </si>
  <si>
    <t>Clientes, consumidores, familias, niños y niñas, comunidades y sociedad.</t>
  </si>
  <si>
    <t xml:space="preserve">El incumplimiento de las normas de seguridad alimentaria y etiquetado puede exponer a los consumidores a riesgos para la salud, acarrear sanciones legales y minar la confianza en la empresa y en el sistema alimentario en general. Por el contrario, facilitar el acceso a productos seguros, de alta calidad y nutritivos promueve estilos de vida más saludables y previene enfermedades. </t>
  </si>
  <si>
    <t>Ingresos de productos con atributos de salud y nutrición; ingresos por productos orgánicos; ingresos totales de alimentos y bebidas; beneficiarios de programas de cultura saludable.</t>
  </si>
  <si>
    <t>Mejorar la salud, la nutrición y el bienestar de las personas.</t>
  </si>
  <si>
    <t>El impacto se origina en la experiencia de compra, atención y resolución de reclamos, canales digitales, e-commerce, programas de fidelización, personalización de la oferta y protección de la privacidad del cliente.</t>
  </si>
  <si>
    <t>Clientes, consumidores, usuarios de canales digitales, comunidades y sociedad.</t>
  </si>
  <si>
    <t>Es relevante porque una mejor experiencia de cliente permite satisfacer necesidades cambiantes, fortalecer la confianza y ofrecer productos y servicios personalizados de manera responsable.</t>
  </si>
  <si>
    <t>Ventas e-commerce; penetración online; crecimiento de usuarios Jumbo Prime; servicios prestados por Cencosud Media; medición de satisfacción de clientes mediante CSAT.</t>
  </si>
  <si>
    <t>Se reportan métricas de experiencia, digitalización, fidelización y canales comerciales.</t>
  </si>
  <si>
    <t>El impacto se origina en la gestión de personas, contratación, capacitación, diversidad, equidad, inclusión, empleabilidad juvenil, clima laboral y oportunidades de desarrollo profesional.</t>
  </si>
  <si>
    <t>Colaboradores, familias, comunidades locales, jóvenes, mujeres, autoridades laborales y sociedad.</t>
  </si>
  <si>
    <t>Es relevante porque genera empleo seguro y de calidad, oportunidades de desarrollo profesional, inclusión laboral y mejores condiciones para atraer y retener talento.</t>
  </si>
  <si>
    <t>Porcentaje de mujeres en cargos de liderazgo; porcentaje de dotación femenina; número de practicantes jóvenes incorporados; número de mujeres capacitadas en emprendimiento.</t>
  </si>
  <si>
    <t>Se reportan métricas sociales asociadas a liderazgo femenino, dotación, empleabilidad juvenil y emprendimiento.</t>
  </si>
  <si>
    <t>42,2% de mujeres en cargos de liderazgo; 50,8% de dotación femenina; más de 2.400 practicantes jóvenes incorporados; más de 450 mujeres capacitadas en emprendimiento.</t>
  </si>
  <si>
    <t>El impacto se origina en la relación con proveedores, procesos de abastecimiento, evaluación de riesgos ambientales y sociales, procesos de evaluación, monitoreo y fortalecimiento de proveedores.</t>
  </si>
  <si>
    <t>Proveedores, trabajadores de la cadena de suministro, comunidades, clientes, medioambiente y socios comerciales.</t>
  </si>
  <si>
    <t>Es relevante porque una cadena de suministro responsable permite mitigar impactos ambientales y sociales, mejorar la continuidad de entregas, fortalecer estándares de proveedores para el respeto de la sociedad y medioambiente, y promover prácticas sostenibles en la cadena de valor.</t>
  </si>
  <si>
    <t>Políticas aplicables a proveedores; procesos de evaluación y monitoreo de riesgos; matriz por categorías de proveedores; auditorías a proveedores críticos; planes de acción correctiva; certificaciones enfocadas en sostenibilidad.</t>
  </si>
  <si>
    <t>Se reporta la existencia de mecanismos de evaluación, monitoreo y fortalecimiento de proveedores.</t>
  </si>
  <si>
    <t>Gestión integral de riesgos ambientales y sociales en la cadena de suministro mediante políticas corporativas, procesos de evaluación, matriz por categorías de proveedores, auditorías a proveedores críticos y exigencia de planes de acción correctiva.</t>
  </si>
  <si>
    <t>El impacto se origina en la estructura de gobernanza, supervisión del Directorio, gestión de riesgos, cumplimiento normativo, transparencia, ética y relación con grupos de interés.</t>
  </si>
  <si>
    <t>Accionistas, inversionistas, colaboradores, proveedores, clientes, autoridades, reguladores, mercado financiero y sociedad civil.</t>
  </si>
  <si>
    <t>Es relevante porque una gobernanza sólida contribuye a la creación de valor sostenible, al cumplimiento regulatorio, a la confianza de los grupos de interés y a la capacidad de adaptación frente a cambios del entorno.</t>
  </si>
  <si>
    <t>Posición relativa en la industria en CSA; clasificación MSCI ESG; reconocimientos ESG; reportes al Directorio sobre sostenibilidad y cambio climático.</t>
  </si>
  <si>
    <t>Se reportan indicadores de desempeño ESG, reconocimientos externos y mecanismos de supervisión.</t>
  </si>
  <si>
    <t>67 puntos en CSA 2025; aumento de 5 puntos respecto de 2024; percentil 95 de la industria minorista; inclusión en Sustainability Yearbook 2026; reconocimiento Industry Mover; clasificación BBB en MSCI ESG.</t>
  </si>
  <si>
    <t>El impacto se origina en la gestión de datos personales, plataformas digitales, canales de e-commerce, medios de pago, programas de fidelización, monitoreo de ciberseguridad y protección de información de clientes y otros grupos de interés.</t>
  </si>
  <si>
    <t>Clientes, usuarios digitales, colaboradores, proveedores, accionistas, reguladores y sociedad.</t>
  </si>
  <si>
    <t>Es relevante porque una gestión responsable de datos y ciberseguridad protege la privacidad, reduce riesgos de ciberataques, fortalece la confianza y contribuye a la continuidad operacional.</t>
  </si>
  <si>
    <t>Número de violaciones de datos; porcentaje que involucra datos personales; número de clientes afectados; descripción del enfoque para identificar y abordar riesgos de seguridad de datos.</t>
  </si>
  <si>
    <t>Se reportan indicadores SASB de incidentes de seguridad de datos para Chile.</t>
  </si>
  <si>
    <t>0 violaciones de datos en Chile; 0% que involucran datos personales; 0 clientes afectados en Chile; información no disponible para el resto de los países.</t>
  </si>
  <si>
    <t>El impacto se origina en la transformación digital, automatización de procesos, analítica de datos, inteligencia artificial, soluciones tecnológicas en tienda, e-commerce y nuevas plataformas de negocio como Cencosud Media.</t>
  </si>
  <si>
    <t>Clientes, colaboradores, proveedores, marcas, socios comerciales, inversionistas y sociedad.</t>
  </si>
  <si>
    <t>Es relevante porque la innovación mejora la experiencia de clientes, aumenta la eficiencia operacional, habilita nuevos ingresos, fortalece la competitividad y permite responder a cambios tecnológicos y de consumo.</t>
  </si>
  <si>
    <t>Transacciones gestionadas digitalmente; facturas registradas digitalmente; crecimiento de Cencosud Media; número de marcas atendidas; implementación de soluciones tecnológicas en tienda.</t>
  </si>
  <si>
    <t>Se reportan métricas de digitalización, eficiencia operacional, innovación y desarrollo de nuevas fuentes de ingresos.</t>
  </si>
  <si>
    <t>Cerca de 398 millones de transacciones gestionadas digitalmente por el CSC; más de 11 millones de facturas registradas; Cencosud Media creció cerca de 20% y prestó servicios a más de 1.600 marcas; implementación de autoatención con control inteligente, ventas asistidas con inteligencia artificial y pilotos de cámaras inteligentes.</t>
  </si>
  <si>
    <t>Gobernanza de los riesgos</t>
  </si>
  <si>
    <t>CSA 1.4.1</t>
  </si>
  <si>
    <t>Indicador</t>
  </si>
  <si>
    <t>Respaldo en memoria</t>
  </si>
  <si>
    <t xml:space="preserve">Fuente </t>
  </si>
  <si>
    <t>Marco de gobernanza de riesgos</t>
  </si>
  <si>
    <t>Cencosud cuenta con un marco de gobernanza de riesgos sustentado en la Política Corporativa de Gestión de Riesgos y el Procedimiento de Gestión de Riesgos. Aquellos riesgos que son identificados como severos o críticos están fuera del apetito de riesgos y son abordados con planes de mitigación en los negocios de la Compañía.</t>
  </si>
  <si>
    <t>p. 57</t>
  </si>
  <si>
    <t>Memoria Integrada Cencosud 2025</t>
  </si>
  <si>
    <t>Marcos metodológicos utilizados</t>
  </si>
  <si>
    <t>El marco se encuentra elaborado conforme a ISO 31000 y COSO ERM.</t>
  </si>
  <si>
    <t>Responsabilidad del Directorio en gestión de riesgos</t>
  </si>
  <si>
    <t>El Directorio es el máximo órgano de administración y supervisa la gestión de riesgos, el cumplimiento de políticas y normativas internas.</t>
  </si>
  <si>
    <t>pp. 26-27 y 42-43</t>
  </si>
  <si>
    <t>Comité del Directorio con supervisión de riesgos</t>
  </si>
  <si>
    <t>El Comité de Directores supervisa el ambiente de control, la gestión de riesgos, la transparencia en operaciones con partes relacionadas y la información financiera, reportando al Directorio.</t>
  </si>
  <si>
    <t>p. 47</t>
  </si>
  <si>
    <t>Integrantes del Comité de Directores</t>
  </si>
  <si>
    <t>El Comité de Directores está integrado por tres directores.</t>
  </si>
  <si>
    <t>Directores independientes en el Comité de Directores</t>
  </si>
  <si>
    <t>Dos de los tres integrantes del Comité de Directores tienen calidad de directores independientes.</t>
  </si>
  <si>
    <t>Sesiones del Comité de Directores</t>
  </si>
  <si>
    <t>Durante 2025, el Comité de Directores sesionó en 16 oportunidades.</t>
  </si>
  <si>
    <t>pp. 47-50</t>
  </si>
  <si>
    <t>Reuniones del Comité con Auditoría Interna</t>
  </si>
  <si>
    <t>Durante 2025, el Comité de Directores sostuvo cuatro reuniones con la Gerencia Corporativa de Auditoría Interna.</t>
  </si>
  <si>
    <t>pp. 42-43</t>
  </si>
  <si>
    <t>Reuniones del Comité con auditoría externa</t>
  </si>
  <si>
    <t>Durante 2025, el Comité de Directores sostuvo siete sesiones con la empresa de auditoría externa para revisar plan de auditoría y estados financieros.</t>
  </si>
  <si>
    <t>Primera línea: gestión operacional del riesgo</t>
  </si>
  <si>
    <t>Las áreas responsables del negocio y funciones operativas identifican y gestionan riesgos en su ámbito de acción.</t>
  </si>
  <si>
    <t>Segunda línea: gestión de riesgos y cumplimiento</t>
  </si>
  <si>
    <t>Existen funciones de gestión de riesgos y cumplimiento encargadas de definir estándares de control, supervisar su cumplimiento y apoyar la gestión de riesgos.</t>
  </si>
  <si>
    <t>Tercera línea: auditoría interna independiente</t>
  </si>
  <si>
    <t>La Gerencia Corporativa de Auditoría Interna evalúa la efectividad y cumplimiento de políticas, procedimientos, controles y códigos implementados para la gestión y mitigación de riesgos dentro de las operaciones de la Compañía.</t>
  </si>
  <si>
    <t>Tipos de riesgos gestionados</t>
  </si>
  <si>
    <t>La gestión considera riesgos estratégicos, operacionales, financieros, sociopolíticos, ambientales, reputacionales y de cumplimiento.</t>
  </si>
  <si>
    <t>pp. 57-58 y 60</t>
  </si>
  <si>
    <t>Integración de riesgos ESG y climáticos</t>
  </si>
  <si>
    <t>Los riesgos ESG, incluidos los asociados al cambio climático, están formalmente integrados al marco general de gestión de riesgos.</t>
  </si>
  <si>
    <t>pp. 27 y 42-43</t>
  </si>
  <si>
    <t>Reporte de riesgos ESG/climáticos a instancias superiores</t>
  </si>
  <si>
    <t>Los riesgos ESG y climáticos son reportados periódicamente al Comité de Directores y a la Alta Administración.</t>
  </si>
  <si>
    <t>Gestión de los riesgos</t>
  </si>
  <si>
    <t>CSA 1.4.2</t>
  </si>
  <si>
    <t>Procesos de gestión de riesgos y cultura de riesgo</t>
  </si>
  <si>
    <t>Tema CSA</t>
  </si>
  <si>
    <t>Evidencia / indicador</t>
  </si>
  <si>
    <t>Procesos de gestión de riesgos</t>
  </si>
  <si>
    <t>Proceso estructurado de gestión de riesgos</t>
  </si>
  <si>
    <t>Cencosud cuenta con un proceso formal y metodológicamente estructurado para gestionar sus riesgos estratégico y táctico, integrado al modelo corporativo de gestión de riesgos.</t>
  </si>
  <si>
    <t>Etapas del proceso de gestión de riesgos</t>
  </si>
  <si>
    <t>El proceso de Gestión de Riesgos es iterativo y dinámico, y cuenta con las siguientes etapas: identificación, evaluación, análisis, tratamiento y monitoreo, siendo aplicable a los distintos niveles y negocios de la Compañía.</t>
  </si>
  <si>
    <t>Estándares usados en el proceso</t>
  </si>
  <si>
    <t>El proceso de Gestión de Riesgos se basa en estándares y buenas prácticas tales como ISO 31000 y COSO ERM.</t>
  </si>
  <si>
    <t>Revisión de riesgos</t>
  </si>
  <si>
    <t>Inventario actualizado de riesgos</t>
  </si>
  <si>
    <t>Como resultado de la etapa de identificación de riesgos, permanentemente se actualiza el inventario de riesgos estratégicos y se presenta, al menos una vez al año para efectos informativos, al Directorio de la Compañía y cada dos años para su evaluación inherente. Adicionalmente, los riesgos tácticos de la compañía son administrados en un catálogo que es actualizado periódicamente, con una alcance de un tercio anual.</t>
  </si>
  <si>
    <t>Evaluación inherente de riesgos</t>
  </si>
  <si>
    <t>La evaluación inherente de los riesgos estratégicos es realizada cada dos años por los Directores y considera la exposición de cada riesgo antes de incorporar las medidas de mitigación existentes.</t>
  </si>
  <si>
    <t>Evaluación residual de riesgos</t>
  </si>
  <si>
    <t>La evaluación residual de los riesgos estratégicos es efectuada al menos una vez al año por ejecutivos responsables de las áreas relacionadas, considerando el efecto de los mitigantes actuales sobre la probabilidad e impacto de cada riesgo.</t>
  </si>
  <si>
    <t>Consideración de probabilidad e impacto</t>
  </si>
  <si>
    <t>La metodología de evaluación residual incorpora la probabilidad de ocurrencia y el impacto potencial en caso de materialización, lo que permite priorizar y gestionar los riesgos de manera estructurada.</t>
  </si>
  <si>
    <t>Ejemplo de riesgos</t>
  </si>
  <si>
    <t>Factores sociopolíticos y económicos</t>
  </si>
  <si>
    <t>Si la Compañía no lograra adaptarse de manera oportuna a cambios en el entorno sociopolítico y económico, podría enfrentar restricciones en su capacidad de comercialización, lo que afectaría su desempeño financiero y posicionamiento en el mercado.</t>
  </si>
  <si>
    <t>Desastres naturales</t>
  </si>
  <si>
    <t>Si no se contara con medidas de prevención y resiliencia ante eventos naturales que afecten la integridad de las personas y/o la infraestructura, la Compañía podría experimentar interrupciones operativas significativas y/o daño reputacional.</t>
  </si>
  <si>
    <t>Mitigación de riesgos</t>
  </si>
  <si>
    <t>Identificación de causas, consecuencias y mitigantes</t>
  </si>
  <si>
    <t>El análisis de riesgos considera la identificación de causas, consecuencias, actividades de mitigación vigentes y planes de acción futuros para reducir la severidad del riesgo residual.</t>
  </si>
  <si>
    <t>Seguimiento de planes de acción, indicadores comprometidos e incentivos financieros</t>
  </si>
  <si>
    <t>Las gerencias tienen la obligación de implementar los planes de acción comprometidos, lo cual es monitoreado por la Gerencia de Auditoría Interna y la Gerencia de Gestión de Riesgos y Control Interno. Adicionalmente, los ejecutivos de la Compañía tienen incentivos o KPIs asociados al cumplimiento de objetivos, los cuales inherentemente están vinculados a la mitigación de los riesgos estratégicos evaluados.</t>
  </si>
  <si>
    <t>Riesgos climáticos integrados a la matriz general</t>
  </si>
  <si>
    <t>Los riesgos climáticos identificados han sido evaluados por la Administración, priorizando aquellos con mayor severidad para los negocios de la Compañía. Estas materias se encuentran en la matriz de  riesgos con un foco operativo y de negocio en materias tales como logística y abastecimiento, infraestructura y cumplimiento.</t>
  </si>
  <si>
    <t>Categorías de riesgos climáticos identificadas</t>
  </si>
  <si>
    <t>Los riesgos climáticos son clasificados en riesgos físicos y riesgos de transición, donde se incluyen sus potenciales efectos sobre la continuidad operacional, cadena de suministro, costos y experiencia del cliente.</t>
  </si>
  <si>
    <t>Líneas de acción climática</t>
  </si>
  <si>
    <t>La estrategia climática 2025 se enfoca principalmente en eficiencia operativa y gestión de la cadena de suministro, destacando acciones en refrigerantes y diversificación geográfica de proveedores.</t>
  </si>
  <si>
    <t>Iniciativas climáticas implementadas</t>
  </si>
  <si>
    <t>Cencosud ha realizado iniciativas vinculadas a energía renovable, autogeneración eléctrica, refrigeración eficiente, iluminación LED, infraestructura y equipos más eficientes, y sistemas de telemetría y control energético.</t>
  </si>
  <si>
    <t>Auditoría del proceso</t>
  </si>
  <si>
    <t>Auditoría interna del proceso de gestión de riesgos</t>
  </si>
  <si>
    <t>Auditoría Interna evalúa de manera independiente la efectividad de los controles, la gobernanza y la gestión de riesgos en las operaciones de la Compañía, además de identificar oportunidades de mejora y reportar hallazgos al Directorio.</t>
  </si>
  <si>
    <t>Reuniones del Comité de Directores con Auditoría Interna</t>
  </si>
  <si>
    <t>Durante 2025, el Comité de Directores sostuvo cuatro reuniones con la Gerencia Corporativa de Auditoría Interna, recibiendo información sobre avances, hitos y conclusiones del Plan de Auditoría Interna.</t>
  </si>
  <si>
    <t>Capacitación y sensibilización en gestión de riesgos</t>
  </si>
  <si>
    <t>Actualización del modelo de gestión de riesgos presentada a ejecutivos</t>
  </si>
  <si>
    <t>El marco metodológico de Gestión de Riesgos se revisa y actualiza una vez al año. Adicionalmente, la Gerencia de Gestión de Riesgos, anualmente se reúne con al menos 25 de los principales ejecutivos de la Compañía (C-Level), instancia en la cual se les capacita sobre la metodología de Gestión de Riesgos y se les informa en caso de existir cambios significativos en ésta.</t>
  </si>
  <si>
    <t>Capacitación del Directorio</t>
  </si>
  <si>
    <t>Al menos cada 2 años, Directorio evalúa inherentemente los riesgos estratégicos de la Compañía, instancia en la cual sus miembros son capacitados sobre la metodología de Gestión de Riesgos.</t>
  </si>
  <si>
    <t>Curso de gestión de riesgos disponible para colaboradores</t>
  </si>
  <si>
    <t>Cencosud mantiene disponible en su plataforma interna un curso de Gestión de Riesgos abierto a todos los colaboradores, orientado a fortalecer la identificación temprana de riesgos, el control interno y la toma de decisiones informada.</t>
  </si>
  <si>
    <t>Cursos obligatorios sobre ética y riesgos reportados</t>
  </si>
  <si>
    <t>En Cencosud hay cuatro cursos obligatorios asociados a ética, cumplimiento y riesgos: Ley Karin, Código de Ética 2025, Control de Riesgos en Teletrabajo y Anticorrupción 2025.</t>
  </si>
  <si>
    <t>Colaboradores capacitados en Ley Karin</t>
  </si>
  <si>
    <t>Cencosud capacitó a 37.084 colaboradores en Ley Karin, abordando sus implicancias legales y prácticas para prevenir, detectar y actuar frente al acoso laboral y sexual en el entorno de trabajo.</t>
  </si>
  <si>
    <t>Colaboradores capacitados en Código de Ética 2025</t>
  </si>
  <si>
    <t>El curso de Código de Ética 2025 alcanzó a 32.738 colaboradores y buscó reforzar los valores, principios, integridad, transparencia y responsabilidad que guían la relación con clientes, proveedores y colaboradores.</t>
  </si>
  <si>
    <t>Colaboradores capacitados en Anticorrupción 2025</t>
  </si>
  <si>
    <t>El curso Anticorrupción 2025 capacitó a 11.561 colaboradores en delitos que pueden afectar a Cencosud y en el funcionamiento del Modelo de Prevención de Delitos, fortaleciendo la cultura de transparencia y cumplimiento.</t>
  </si>
  <si>
    <t>Colaboradores que completaron e-learning regional de Anticorrupción</t>
  </si>
  <si>
    <t>33.741 colaboradores completaron el e-learning regional de Anticorrupción, como parte de las acciones de capacitación continua sobre ética, delitos económicos y prevención de lavado de activos.</t>
  </si>
  <si>
    <t>Miembros del Directorio capacitados en políticas y procedimientos anticorrupción</t>
  </si>
  <si>
    <t>100% de los miembros del Directorio fue capacitado en políticas y procedimientos anticorrupción, reforzando el involucramiento del máximo órgano de gobierno en materias de cumplimiento.</t>
  </si>
  <si>
    <t>Incidentes confirmados de corrupción, soborno, blanqueo de dinero o uso de información privilegiada</t>
  </si>
  <si>
    <t>Cero incidentes confirmados de corrupción, soborno, blanqueo de dinero o uso de información privilegiada durante 2025, con alcance referido a operaciones en Chile.</t>
  </si>
  <si>
    <t>Gestión de denuncias y canales éticos</t>
  </si>
  <si>
    <t>Administración de canales de denuncia</t>
  </si>
  <si>
    <t>Forense y Ética administra los canales de denuncia, asegura la investigación de los casos y lidera los casos críticos provenientes de dichos canales, de la alta administración o del Directorio.</t>
  </si>
  <si>
    <t>Procedimientos asociados a gestión de denuncias</t>
  </si>
  <si>
    <t>Procedimiento Gestión Denuncias Cencosud y el Procedimiento Regional de Canalización de Denuncias Línea Ética.</t>
  </si>
  <si>
    <t>Estándar aplicado a gestión de denuncias</t>
  </si>
  <si>
    <t>La gestión de denuncias se encuentra alineada con ISO 37002, estándar de referencia para los procedimientos de denuncia y canalización ética.</t>
  </si>
  <si>
    <t>CSA 1.4.3</t>
  </si>
  <si>
    <t>Riesgo</t>
  </si>
  <si>
    <t xml:space="preserve">Descripción del riesgo para la empresa </t>
  </si>
  <si>
    <t xml:space="preserve">Potencial impacto comercial del riesgo para la empresa </t>
  </si>
  <si>
    <t>Acciones de mitigación que ha tomado la empresa</t>
  </si>
  <si>
    <t>Desafíos éticos en la integración de la IA</t>
  </si>
  <si>
    <t>El rápido desarrollo de la inteligencia artificial (IA) en el sector minorista presenta oportunidades, pero también incertidumbre sobre sus efectos a largo plazo, puesto que sin directrices claras puede ser difícil adoptarla de manera sostenible.</t>
  </si>
  <si>
    <t>• Pérdida de competitividad: riesgo de perder participación de mercado frente a competidores más ágiles si no se adoptan innovaciones para la eficiencia y experiencia del cliente.
• Seguridad de la información: exposición creciente a ciberataques más sofisticados impulsados por IA, lo que desafía la infraestructura tecnológica de la Compañía.
• Cumplimiento normativo: la falta de regulaciones claras genera riesgo de incumplimientos, sanciones y crisis reputacional.
• Toma de decisiones: desventaja estratégica si no se aprovecha la IA para optimizar inversiones y operaciones.
• Adaptación del capital humano: posible resistencia al cambio, desmotivación o ansiedad entre los colaboradores si la IA se implementa sin una estrategia clara.</t>
  </si>
  <si>
    <t>• Formación continua en herramientas de IA (como Microsoft Copilot) y sensibilización sobre riesgos digitales y normativos.
• Fortalecimiento de la ciberseguridad, actualización de protocolos y auditorías periódicas de cumplimiento normativo en sistemas.
• Evaluación del impacto de estas nuevas tecnologías en la sostenibilidad y la reputación corporativa.</t>
  </si>
  <si>
    <t>Cambios en las preferencias y exigencias de los consumidores</t>
  </si>
  <si>
    <t>El creciente rol de las redes sociales ha intensificado la segmentación y polarización de los consumidores, lo que puede afectar la percepción de imparcialidad empresarial, dado que la neutralidad o el silencio de las marcas frente a temas sensibles puede ser interpretado negativamente y obligar a las compañías a evaluar los impactos de adoptar o no una postura.</t>
  </si>
  <si>
    <t>• Cambios en la demanda: campañas masivas de rechazo a través de redes sociales, las cuales podrían llevar a la caída en las ventas de alguna categoría.
• Clima laboral: diferencias de opinión sobre distintos temas, que podrían afectar el clima laboral.
• Seguridad física: riesgo de daños o incidentes en tiendas físicas, al ser vistas como símbolos de un grupo o postura.</t>
  </si>
  <si>
    <t>• Lineamientos éticos corporativos: la Compañía cuenta con principios claros y transversales, operando sobre la base de buenas prácticas.
• Estudios de mercado: en las operaciones se realizan estudios con la finalidad de conocer las preferencias de los clientes; asimismo, a nivel corporativo se efectúan encuestas de satisfacción a los clientes de todas las marcas de la Compañía.
• Diversidad de marcas: la presencia de Cencosud en distintos países y con diferentes marcas permite reducir el impacto en caso de que alguna de ellas resulte afectada en algún aspecto.</t>
  </si>
  <si>
    <t xml:space="preserve">CSA 1.5.1 </t>
  </si>
  <si>
    <t>Pacto Global de las Naciones Unidas</t>
  </si>
  <si>
    <t>Cencosud participa en la Red de Pacto Global, alineando sus operaciones y estrategias con los diez principios de las Naciones Unidas. Además, la Política de Derechos Humanos de Cencosud está alineada con los Principios Rectores sobre las Empresas y los Derechos Humanos de Naciones Unidas y con la Red de Pacto Global de la ONU, cuyos principios orientan la definición de objetivos y metas para implementar efectivamente dicha política.</t>
  </si>
  <si>
    <t>CSA 1.5.2</t>
  </si>
  <si>
    <t>Código de Ética</t>
  </si>
  <si>
    <t>Documento relacionado</t>
  </si>
  <si>
    <t>La Compañía cuenta con un código de ética con alcance regional, actualizado en 2024. Aplica a sus colaboradores, proveedores y socios comerciales.</t>
  </si>
  <si>
    <t>Código de Ética del Grupo Cencosud</t>
  </si>
  <si>
    <t>CSA 1.5.3</t>
  </si>
  <si>
    <t>Link al documento</t>
  </si>
  <si>
    <t>Cencosud cuenta con una Política Corporativa Anticorrupción, actualizada en 2024, aplicable a todas sus operaciones, colaboradores y terceros, y alineada con normativa chilena e internacional, incluyendo la Ley N.° 20.393, la Ley N.° 21.595 y la Ley de Prácticas Corruptas en el Extranjero de los Estados Unidos de Norteamérica (“Foreign Corrupt Practices Act” o “FCPA”). Este marco se complementa con el Modelo de Prevención de Delitos, el Código de Ética y controles internos orientados a prevenir, detectar y responder a riesgos de corrupción, soborno, lavado de activos y financiamiento del terrorismo. Existen prohibiciones estrictas sobre beneficios indebidos, sobornos, donaciones impropias, pagos de facilitación, corrupción entre particulares, contribuciones políticas y uso de recursos o imagen corporativa con fines políticos. Además, la gestión considera debida diligencia de terceros, auditorías de cumplimiento, canales de consulta y denuncia, capacitación continua y supervisión del Oficial de Cumplimiento Regional y la Gerencia Corporativa de Auditoría Interna.</t>
  </si>
  <si>
    <t>pp. 20-21, 31-32, 35 y 55</t>
  </si>
  <si>
    <t>Política Corporativa Anticorrupción</t>
  </si>
  <si>
    <t>GRI 205-2</t>
  </si>
  <si>
    <t>Comunicación y formación sobre políticas y procedimientos anticorrupción</t>
  </si>
  <si>
    <t>Cantidad de miembros del órgano de gobierno a quienes se les comunicó sobre las políticas y procedimientos anticorrupción</t>
  </si>
  <si>
    <t>Todo el directorio</t>
  </si>
  <si>
    <t>Porcentaje de miembros del órgano de gobierno a quienes se les comunicó sobre las políticas y procedimientos anticorrupción</t>
  </si>
  <si>
    <t>Entre las iniciativas de formación desarrolladas por Cencosud, destacaron la Compliance Week, que contó con la participación de más de 1.000 personas del corporativo en Chile, Colombia, Perú y Brasil, y la campaña digital "Juntos Cumplimos", en la que participaron más de 4.000 personas. Ambas iniciativas tuvieron como objetivo reforzar la probidad y la ética en los negocios, así como promover el cumplimiento normativo en materias de prevención de delitos, libre competencia, protección de datos personales, medio ambiente y Código de Ética.</t>
  </si>
  <si>
    <t xml:space="preserve">CSA 1.5.4, 1.5.5 </t>
  </si>
  <si>
    <t>Línea Ética y gestión de denuncias</t>
  </si>
  <si>
    <t>Cencosud cuenta con una Línea Ética como canal formal de denuncia, confidencial y administrado por un tercero independiente, para reportar posibles irregularidades, conflictos de interés o infracciones. Las personas tienen la opción de hacer estas denuncias de manera anónima, con la garantía que no existan represalias a los denunciantes. Para asegurar su correcto uso y conocimiento, los colaboradores son formados en cómo usar el canal de denuncias.
Las denuncias recibidas son investigadas y tienen seguimiento. El área de Forense y Ética administra los canales de denuncia, lidera investigaciones críticas y mantiene informado al equipo C-Level y al Directorio sobre estadísticas y resoluciones relevantes. En prevención de delitos, la Compañía complementa este sistema con el correo prevenciondedelitos@cencosud.cl y con supervisión del Oficial de Cumplimiento Regional y la Gerencia Corporativa de Auditoría Interna, con reporte al Comité de Ética cuando corresponde. Respecto de sanciones, el Código de Ética y el Reglamento Interno contemplan medidas cuando una denuncia es comprobada, incluyendo feedback, amonestación escrita, despido por incumplimiento grave y eventuales acciones legales.</t>
  </si>
  <si>
    <t>pp. 30-32, 57 y 82</t>
  </si>
  <si>
    <t>CSA 1.5.4</t>
  </si>
  <si>
    <t>Capacitación en el código de ética</t>
  </si>
  <si>
    <t>Total Consolidado 2025</t>
  </si>
  <si>
    <t>Cantidad de empleados capacitados en el código de ética</t>
  </si>
  <si>
    <t>Porcentaje de empleados capacitados en el código de ética</t>
  </si>
  <si>
    <t>GRI 206-1</t>
  </si>
  <si>
    <t>Acciones jurídicas relacionadas con la competencia desleal y las prácticas monopólicas y contra la libre competencia</t>
  </si>
  <si>
    <t>Número de acciones jurídicas pendientes o finalizadas durante el periodo objeto de la memoria con respecto a la competencia desleal y las infracciones de la legislación aplicable en materia de prácticas monopólicas y contra la libre competencia en las que se haya identificado que la organización ha participado.</t>
  </si>
  <si>
    <t>CSA 1.5.5</t>
  </si>
  <si>
    <t>Denuncias relacionadas con el incumplimiento al código de conducta</t>
  </si>
  <si>
    <t>Corrupción o soborno</t>
  </si>
  <si>
    <t>Discriminación o acoso sexual/laboral</t>
  </si>
  <si>
    <t>Confidencialidad de la información o política de privacidad</t>
  </si>
  <si>
    <t>Conflictos de intereses</t>
  </si>
  <si>
    <t>Blanqueo de dinero o uso de información privilegiada</t>
  </si>
  <si>
    <t>Medidas tomadas</t>
  </si>
  <si>
    <t>Desvinculación</t>
  </si>
  <si>
    <t>Traslado personal</t>
  </si>
  <si>
    <t>Feedback</t>
  </si>
  <si>
    <t>Amonestación</t>
  </si>
  <si>
    <t>Otras</t>
  </si>
  <si>
    <t>No se adoptaron medidas</t>
  </si>
  <si>
    <t>Estado de las denuncias al 31 de diciembre de 2025</t>
  </si>
  <si>
    <t>En investigación</t>
  </si>
  <si>
    <t>Cerradas</t>
  </si>
  <si>
    <t>Resultados de las denuncias tomadas</t>
  </si>
  <si>
    <t>Comprobadas</t>
  </si>
  <si>
    <t>No comprobadas</t>
  </si>
  <si>
    <t>Sanciones ejecutoriadas por ámbito de aplicación</t>
  </si>
  <si>
    <t>Número</t>
  </si>
  <si>
    <t>Monto (CLP)</t>
  </si>
  <si>
    <t>Clientes y Derechos del Consumidor</t>
  </si>
  <si>
    <t>Trabajadores de la Compañía</t>
  </si>
  <si>
    <t>Acciones de tutela laboral</t>
  </si>
  <si>
    <t>Medioambiental</t>
  </si>
  <si>
    <t xml:space="preserve">Programas de cumplimiento ambiental </t>
  </si>
  <si>
    <t>Librecompetencia</t>
  </si>
  <si>
    <t>Responsabilidad Penal de personas jurídicas (Ley N.°  20.393)</t>
  </si>
  <si>
    <r>
      <rPr>
        <b/>
        <sz val="9"/>
        <color theme="1"/>
        <rFont val="Calibri"/>
        <family val="2"/>
      </rPr>
      <t xml:space="preserve">Nota (1): </t>
    </r>
    <r>
      <rPr>
        <sz val="9"/>
        <color theme="1"/>
        <rFont val="Calibri"/>
        <family val="2"/>
      </rPr>
      <t>La Ley N.° 20.393 de Chile establece responsabilidad penal para determinados delitos económicos, incluidos la corrupción y el soborno. Durante el período reportado, la Compañía no registró condenas vinculadas a estos delitos.</t>
    </r>
  </si>
  <si>
    <t>CSA 1.6.1</t>
  </si>
  <si>
    <t>Grupos de presión (Lobbying), representación de intereses o similares</t>
  </si>
  <si>
    <t>Campañas políticas locales, regionales o nacionales / organizaciones / candidatos</t>
  </si>
  <si>
    <t>Asociaciones comerciales, gremiales, asociaciones o grupos exentos de impuestos (por ejemplo, think tanks)</t>
  </si>
  <si>
    <t>Otros (por ejemplo, gastos relacionados con medidas electorales o referendos)</t>
  </si>
  <si>
    <t>Total de contribuciones y otros gastos</t>
  </si>
  <si>
    <t>Mayores contribuciones y gastos  (membresías y asociaciones)</t>
  </si>
  <si>
    <t>CSA 1.6.2.1</t>
  </si>
  <si>
    <t>Nombre organización</t>
  </si>
  <si>
    <t>Tipo de organización</t>
  </si>
  <si>
    <t>Contribución Anual último año fiscal en CLP ($)</t>
  </si>
  <si>
    <t xml:space="preserve">Cámara de Centros Comerciales </t>
  </si>
  <si>
    <t>Gremio</t>
  </si>
  <si>
    <t>Sofofa</t>
  </si>
  <si>
    <t xml:space="preserve">Associação de Supermercados do Estado do Rio de Janeiro </t>
  </si>
  <si>
    <t>Temas o tópicos de influencia pública</t>
  </si>
  <si>
    <t>CSA 1.6.2.2</t>
  </si>
  <si>
    <t>Organización</t>
  </si>
  <si>
    <t>Temas abordados</t>
  </si>
  <si>
    <t>Asociación gremial independiente, sin fines de lucro, que reúne a los principales actores del rubro en Chile, es decir, más de 300 centros comerciales.</t>
  </si>
  <si>
    <t>- Estrategia legislativa de incidencia en diversos temas: funcionamiento del comercio en día de elecciones, estrategia de contribuciones e impuesto territorial, y ley de seguridad privada. 
- Asesorías y charlas en el marco de ley PUSU.
- Postulación al premio de innovación social.
- Participación huella hidrica.</t>
  </si>
  <si>
    <t xml:space="preserve"> Cencosud se compromete a cumplir la legislación y Federación gremial cuyo propósito es aportar a un país donde la empresa está conectada con la sociedad y las personas estén orgullosas con el quehacer de sus empresa.</t>
  </si>
  <si>
    <t>- Programa Mentorías con Fundación Portas.
- Empresas Abiertas: Visitas de niños y niñas a Centros de Distribución y supermercados.</t>
  </si>
  <si>
    <t>La sociedad civil, incluyendo líderes de opinión, prensa, ONG, academia y gremios, son un grupo de interés relevante para el desarrollo de la estrategia de negocio. Asociación gremial independiente, sin fines de lucro, que reúne a los principales actores del rubro en Rio de Jainerio, con el objetivo de fortalecer y desarrollar la cadena supermercadista del estado, impulsar la cadena de abastecimiento y consumo, y promover la generación de valor y una mejor calidad de vida.</t>
  </si>
  <si>
    <t>- Representatividad sectorial en discusiones públicas y desarrollo del sector en Rio de Janeiro
- Formación en cursos técnicos, operacionales, gerenciales y de innovación
- Participación en eventos del sector
- Promoción de la innovación y tecnología
- Sustentabilidad e impacto socioambiental</t>
  </si>
  <si>
    <r>
      <rPr>
        <b/>
        <sz val="9"/>
        <rFont val="Calibri"/>
        <family val="2"/>
      </rPr>
      <t xml:space="preserve">Nota (1): </t>
    </r>
    <r>
      <rPr>
        <sz val="9"/>
        <rFont val="Calibri"/>
        <family val="2"/>
      </rPr>
      <t>Cencosud no cuenta con políticas o lineamientos para garantizar que su participación gremial se alinee con el Acuerdo de París.</t>
    </r>
  </si>
  <si>
    <t>Alineamiento climático de lobbying y asociaciones gremiales</t>
  </si>
  <si>
    <t>CSA 1.6.3</t>
  </si>
  <si>
    <t>Programa para alinear lobbying y asociaciones gremiales con el Acuerdo de París</t>
  </si>
  <si>
    <t>Cencosud participa de varias instancias gremiales que promueven un futuro sostenibles, entre los que se encuentran aspectos climáticos.</t>
  </si>
  <si>
    <t>Sistema de gestión para lobbying y membresías gremiales</t>
  </si>
  <si>
    <t>La Gerencia de Asuntos Corporativos y Sostenibilidad monitorea y coordina mesas técnicas de diversos gremios.</t>
  </si>
  <si>
    <t>Gobernanza para engagement en políticas públicas</t>
  </si>
  <si>
    <t>La Gerencia de Asuntos Legales canaliza consultas y oficios con organismos estatales, y la Gerencia de Asuntos Corporativos y Sostenibilidad monitorea mesas técnicas gremiales.</t>
  </si>
  <si>
    <t>Reporte sobre lobbying climático directo</t>
  </si>
  <si>
    <t>Cencosud no realiza actividades de lobbying climático directo.</t>
  </si>
  <si>
    <t>CSA 1.7.1</t>
  </si>
  <si>
    <t>Cencosud regula su relación con proveedores mediante políticas corporativas como la Política de Sostenibilidad, el Código de Ética y la Política de Derechos Humanos, cuyos principios también son aplicables a proveedores y terceros. La compañía gestiona los riesgos ambientales y sociales de su cadena de suministro mediante procesos de evaluación y fortalecimiento de proveedores, alineados con los Principios Rectores de las Naciones Unidas, promoviendo el cumplimiento normativo y el respeto por la dignidad humana. Asimismo, se encuentra desarrollando una política específica de abastecimiento responsable para reforzar estos estándares. En esta linea, la tienda The Fresh Market en Estados Unidos cuenta con un Código de Conducta de Proveedores, que tiene por objetivo fortalecer el respeto por los derechos humanos y el cuidado del medioambiente en su cadena de suministro.
Desde 2025, los contratos con proveedores incorporan cláusulas de responsabilidad en materia de sostenibilidad, mediante las cuales estos declaran cumplir con la normativa local vigente; observar las políticas, estándares y lineamientos de la compañía en sostenibilidad, compliance, gobierno corporativo y su Código de Ética; y promover y resguardar la protección de los derechos humanos internacionalmente reconocidos dentro de su área de influencia. Al cumplir estas obligaciones, los proveedores actúan conforme a principios y prácticas consistentes con el respeto por el medioambiente, la sociedad y las buenas prácticas de gobierno corporativo. Asimismo, se comprometen a adoptar medidas razonables para difundir y exigir estos estándares a su personal, contratistas y subcontratistas que participen en actividades vinculadas con la compañía.</t>
  </si>
  <si>
    <t>Política de Sostenibilidad</t>
  </si>
  <si>
    <t>Código de conducta de The Fresh Market</t>
  </si>
  <si>
    <t xml:space="preserve">Programas ASG para proveedores </t>
  </si>
  <si>
    <t>CSA 1.7.2</t>
  </si>
  <si>
    <t>Programa ASG para proveedores</t>
  </si>
  <si>
    <t>Cencosud gestiona los riesgos ambientales y sociales de su cadena de suministro de manera integral mediante políticas corporativas, procesos de evaluación y fortalecimiento de proveedores. Este enfoque se complementa con mecanismos de evaluación y monitoreo de riesgos, auditorías a proveedores críticos y exigencia de Planes de Acción Correctiva cuando se detectan impactos negativos. Se ha realizado un trabajo exhaustivo de conocer las certificaciones y estándares de sostenibilidad presentes en la cadena de suministro, entre los que destacan FSC, ISO 14001 y Rainforest Alliance, y las certificaciones respecto a productos orgánicos, Kosher, veganos y de bienestar animal, entre otras.</t>
  </si>
  <si>
    <t>p. 99</t>
  </si>
  <si>
    <t>Memoria Integrada 2025 de Cencosud</t>
  </si>
  <si>
    <t>Pago a proveedores</t>
  </si>
  <si>
    <t>N° de facturas pagadas</t>
  </si>
  <si>
    <t>Hasta 30 días</t>
  </si>
  <si>
    <t>Nacional</t>
  </si>
  <si>
    <t>Entre 31 y 60 días</t>
  </si>
  <si>
    <t>Más de 60 días</t>
  </si>
  <si>
    <t>Monto total</t>
  </si>
  <si>
    <t>N° de proveedores</t>
  </si>
  <si>
    <t>CSA 1.7.3</t>
  </si>
  <si>
    <t>Concentración de Proveedores</t>
  </si>
  <si>
    <t>Total consolidado 2025</t>
  </si>
  <si>
    <t>Número de proveedores que representen en forma individual, al menos el 10% del total de compras efectuadas en el período por el suministro de bienes y servicios del segmento.</t>
  </si>
  <si>
    <t>Screening de proveedores</t>
  </si>
  <si>
    <t>La Compañía identifica como proveedores críticos a aquellos que, por el tipo de rubro que atienden o los productos que entregan, resultan estratégicos para la continuidad y el desempeño comercial. Estos son parte de mecanismos de evaluación y monitoreo de riesgos, junto la exigencia de planes de acción correctivas cuando se detectan impactos negativos.</t>
  </si>
  <si>
    <t>CSA 1.7.4</t>
  </si>
  <si>
    <t>El área de Procurement realiza encuestas de desempeño a proveedores dos veces al año, con el objetivo de evaluar su desempeño operacional. Estas evaluaciones tienen un alcance regional e incluyen proveedores que operan en Argentina, Brasil, Chile, Colombia, Perú y Uruguay, siendo ejecutadas de manera simultánea en todos los países.
Los resultados son comunicados a las distintas unidades de negocio, lo que permite identificar proveedores con desempeños destacados y aquellos con oportunidades de mejora. La evaluación considera criterios como la completitud de pedidos, el cumplimiento de plazos y la puntualidad, la calidad de productos y servicios, la ejecución operativa, la gestión de contingencias y el cumplimiento de la normativa local vigente aplicable a su actividad, incluidos aspectos ambientales, sociales y de gobierno corporativo.
Todos los procesos se encuentran debidamente documentados y los resultados son consolidados en un Dashboard de Proveedores, accesible para las áreas de Procurement de los distintos países. En términos generales, los proveedores evaluados presentan un buen desempeño, lo que se traduce en un bajo riesgo operacional para las áreas que utilizan sus productos o servicios.</t>
  </si>
  <si>
    <t>p. 104</t>
  </si>
  <si>
    <t>CSA 1.7.3, 1.7.5</t>
  </si>
  <si>
    <t>Indicadores clave de rendimiento (KPI) para la evaluación y el desarrollo de proveedores</t>
  </si>
  <si>
    <r>
      <t xml:space="preserve">1.1. Número total de proveedores únicos </t>
    </r>
    <r>
      <rPr>
        <b/>
        <sz val="9"/>
        <color rgb="FF000000"/>
        <rFont val="Calibri"/>
        <family val="2"/>
      </rPr>
      <t>(1)</t>
    </r>
  </si>
  <si>
    <r>
      <t xml:space="preserve">1.2. Número total de proveedores directos únicos </t>
    </r>
    <r>
      <rPr>
        <b/>
        <sz val="9"/>
        <color rgb="FF000000"/>
        <rFont val="Calibri"/>
        <family val="2"/>
      </rPr>
      <t>(1)</t>
    </r>
  </si>
  <si>
    <r>
      <t xml:space="preserve">1.3. Número de proveedores significativos/críticos directos únicos </t>
    </r>
    <r>
      <rPr>
        <b/>
        <sz val="9"/>
        <color rgb="FF000000"/>
        <rFont val="Calibri"/>
        <family val="2"/>
      </rPr>
      <t>(2)</t>
    </r>
  </si>
  <si>
    <r>
      <rPr>
        <b/>
        <sz val="9"/>
        <color rgb="FF000000"/>
        <rFont val="Calibri"/>
        <family val="2"/>
      </rPr>
      <t>Nota (1):</t>
    </r>
    <r>
      <rPr>
        <sz val="9"/>
        <color rgb="FF000000"/>
        <rFont val="Calibri"/>
        <family val="2"/>
      </rPr>
      <t xml:space="preserve"> corresponde al número total de proveedores registrados en el año, excluyendo a Estados Unidos.
</t>
    </r>
    <r>
      <rPr>
        <b/>
        <sz val="9"/>
        <color rgb="FF000000"/>
        <rFont val="Calibri"/>
        <family val="2"/>
      </rPr>
      <t xml:space="preserve">Nota (2): </t>
    </r>
    <r>
      <rPr>
        <sz val="9"/>
        <color rgb="FF000000"/>
        <rFont val="Calibri"/>
        <family val="2"/>
      </rPr>
      <t>la Compañía identifica como proveedores críticos a aquellos que, por el tipo de rubro que atienden o los productos que entregan, resultan estratégicos para la continuidad y el desempeño comercial.</t>
    </r>
  </si>
  <si>
    <t>CSA 1.7.5</t>
  </si>
  <si>
    <t>Gestión ASG y evaluación de proveedores</t>
  </si>
  <si>
    <t>Cencosud gestiona los riesgos ASG en su cadena de suministro mediante políticas corporativas, evaluaciones, monitoreo, auditorías a proveedores críticos y planes de acción correctiva.</t>
  </si>
  <si>
    <t>En 2025, la compañía tuvo 19.531 proveedores activos y realizó evaluaciones regionales de desempeño en seis países, considerando criterios operacionales como cumplimiento, calidad y manejo de contingencias. Los resultados se documentan en un dashboard regional, y durante el año se evaluaron 1.308 proveedores en abril y 873 en octubre, con una nota promedio de riesgo operacional de 4,1.</t>
  </si>
  <si>
    <t xml:space="preserve">Indicadores clave de desempeño para evaluación y/o desarrollo de proveedores </t>
  </si>
  <si>
    <t>CSA 1.7.6</t>
  </si>
  <si>
    <t>Indicadores disponibles para evaluación de proveedores</t>
  </si>
  <si>
    <t>Proveedores evaluados en proceso de abril 2025</t>
  </si>
  <si>
    <t>Proveedores evaluados en proceso de octubre 2025</t>
  </si>
  <si>
    <t>Nota promedio de riesgo operacional en abril 2025</t>
  </si>
  <si>
    <t>Nota promedio de riesgo operacional en octubre 2025</t>
  </si>
  <si>
    <t>Criterios considerados en la evaluación</t>
  </si>
  <si>
    <t>La evaluación considera completitud de pedidos, cumplimiento de plazos y puntualidad, calidad de productos y servicios, ejecución operativa y manejo de contingencias.</t>
  </si>
  <si>
    <t>Documentación y seguimiento de resultados</t>
  </si>
  <si>
    <t>Los procesos se encuentran documentados y que los resultados se almacenan en un Dashboard de Proveedores, accesible para las áreas de Procurement de los distintos países.</t>
  </si>
  <si>
    <t>Planes de Acción Correctiva ante impactos negativos</t>
  </si>
  <si>
    <t>Cencosud exige Planes de Acción Correctiva cuando se detectan impactos negativos en proveedores críticos.</t>
  </si>
  <si>
    <t>pp. 98-99</t>
  </si>
  <si>
    <t>Proveedores activos</t>
  </si>
  <si>
    <r>
      <rPr>
        <b/>
        <sz val="9"/>
        <color rgb="FF000000"/>
        <rFont val="Calibri"/>
        <family val="2"/>
      </rPr>
      <t xml:space="preserve">Nota: </t>
    </r>
    <r>
      <rPr>
        <sz val="9"/>
        <color rgb="FF000000"/>
        <rFont val="Calibri"/>
        <family val="2"/>
      </rPr>
      <t>Procurement realiza encuestas de desempeño a proveedores no comerciales dos veces al año, con alcance regional en Argentina, Brasil, Chile, Colombia, Perú y Uruguay.</t>
    </r>
  </si>
  <si>
    <t>Estrategia tributaria y gobernanza</t>
  </si>
  <si>
    <t>CSA 1.8.1</t>
  </si>
  <si>
    <t>La Compañía se rige por la Estrategia Tributaria de Cencosud, que contempla compromisos clave para cumplir con la normativa fiscal en todos los países donde opera; evitar el traslado de valor a jurisdicciones de nula o baja tributación y el uso de estructuras sin sustancia económica; aplicar políticas de precios de transferencia conforme al principio de plena competencia; prevenir el uso de paraísos fiscales con fines de evasión; e integrar la estrategia fiscal en la planificación financiera y operativa mediante una adecuada gestión de sus obligaciones tributarias.
La estrategia fiscal es aprobada y supervisada por un Comité Tributario, donde participa el Gerente Corporativo de Administración y Finanzas, el Gerente Regional de Impuestos y el Gerente Corporativo de Contabilidad. Su implementación es responsabilidad de las gerencias de Finanzas y áreas de impuestos locales. Este Comité constituye la instancia formal de coordinación y supervisión de los asuntos tributarios estratégicos del Grupo, siendo responsable de identificar y reportar riesgos tributarios; analizar los impactos fiscales en reestructuraciones societarias y operacionales; formular lineamientos o recomendaciones; e informar sobre decisiones de autoridades fiscales y litigios tributarios con incidencia en los estados financieros.
Cencosud promueve una cultura de cumplimiento tributario y certeza jurídica, respaldada por controles internos, auditorías y la participación en iniciativas de transparencia. Además, mantiene de canales confidenciales para la denuncia de irregularidades y fomenta un diálogo permanente con autoridades fiscales y grupos de interés.</t>
  </si>
  <si>
    <t>CSA 1.8.2</t>
  </si>
  <si>
    <t>Cencosud promueve una cultura de cumplimiento tributario, con controles internos, auditorías y participación en iniciativas de transparencia. Además, mantiene canales confidenciales para denunciar irregularidades y fomenta el diálogo con autoridades fiscales y grupos de interés</t>
  </si>
  <si>
    <t>CSA 1.8.3</t>
  </si>
  <si>
    <t>Informes financieros</t>
  </si>
  <si>
    <t>Ejercicio 2024</t>
  </si>
  <si>
    <t>Ejercicio 2025</t>
  </si>
  <si>
    <t>Tasa promedio calculada</t>
  </si>
  <si>
    <t>Beneficios antes de impuestos (1)</t>
  </si>
  <si>
    <t>Impuestos declarados (1)</t>
  </si>
  <si>
    <t>Ajustes aceptables acumulados*</t>
  </si>
  <si>
    <t>Tasa efectiva de impuestos (en %) (2)</t>
  </si>
  <si>
    <t>Impuestos pagados en efectivo (1)</t>
  </si>
  <si>
    <t>Tasa de Impuestos en Efectivo (en %)</t>
  </si>
  <si>
    <r>
      <rPr>
        <b/>
        <sz val="9"/>
        <color rgb="FF000000"/>
        <rFont val="Calibri"/>
        <family val="2"/>
      </rPr>
      <t xml:space="preserve">Nota (*): </t>
    </r>
    <r>
      <rPr>
        <sz val="9"/>
        <color rgb="FF000000"/>
        <rFont val="Calibri"/>
        <family val="2"/>
      </rPr>
      <t xml:space="preserve">esta línea no se informa, ya que no corresponde a información identificable en los reportes financieros. 
</t>
    </r>
    <r>
      <rPr>
        <b/>
        <sz val="9"/>
        <color rgb="FF000000"/>
        <rFont val="Calibri"/>
        <family val="2"/>
      </rPr>
      <t>Nota (1):</t>
    </r>
    <r>
      <rPr>
        <sz val="9"/>
        <color rgb="FF000000"/>
        <rFont val="Calibri"/>
        <family val="2"/>
      </rPr>
      <t xml:space="preserve"> cifras en CLP miles. 
</t>
    </r>
    <r>
      <rPr>
        <b/>
        <sz val="9"/>
        <color rgb="FF000000"/>
        <rFont val="Calibri"/>
        <family val="2"/>
      </rPr>
      <t>Nota (2):</t>
    </r>
    <r>
      <rPr>
        <sz val="9"/>
        <color rgb="FF000000"/>
        <rFont val="Calibri"/>
        <family val="2"/>
      </rPr>
      <t xml:space="preserve"> la tasa efectiva promedio se calcula como impuestos declarados acumulados 2024-2025 dividido por beneficios antes de impuestos acumulados 2024-2025.</t>
    </r>
  </si>
  <si>
    <t xml:space="preserve">Gobernanza de seguridad de la información </t>
  </si>
  <si>
    <t>CSA 1.9.1</t>
  </si>
  <si>
    <t>Gobernanza de seguridad de la información y ciberseguridad</t>
  </si>
  <si>
    <t>Link a memoria</t>
  </si>
  <si>
    <t xml:space="preserve">Cencosud reconoce la seguridad de la información y la privacidad de los datos como un riesgo material con impacto financiero, social y de gobernanza. La gobernanza de este riesgo se articula en tres niveles: un Comité de Seguridad de la Información dependiente del Directorio, encargado de definir la estrategia, supervisar riesgos y asegurar el cumplimiento normativo; un director de Seguridad de la Información o CISO, responsable de implementar políticas, coordinar respuestas a incidentes, controlar mecanismos técnicos y formar en seguridad; y delegados de protección de datos o DPO en Chile y Brasil, encargados de asegurar la conformidad legal en privacidad y gestionar riesgos asociados. En otros países, estas funciones son asumidas por el área Legal. </t>
  </si>
  <si>
    <t>p. 64</t>
  </si>
  <si>
    <t xml:space="preserve">Política de seguridad de la información </t>
  </si>
  <si>
    <t>CSA 1.9.2</t>
  </si>
  <si>
    <t>Política de seguridad de la información y privacidad de datos</t>
  </si>
  <si>
    <t>Cencosud cuenta con una Política de Seguridad de la Información y una Política de Privacidad de la Información, alineadas con estándares internacionales como ISO 27001, NIST y CIS Controls. Estas políticas buscan proteger la confidencialidad, integridad y disponibilidad de la información, resguardar los datos personales y fortalecer la gestión de incidentes. Además, la estrategia integra políticas formales de seguridad y privacidad orientadas a la mejora continua, la protección de la información y la gestión eficaz de incidentes, incorporando controles técnicos como autenticación de dos factores, control de acceso basado en roles, cifrado, soluciones de monitoreo continuo de dispositivos y pruebas de ethical hacking.</t>
  </si>
  <si>
    <t>pp. 21 y 64</t>
  </si>
  <si>
    <t>Incidentes seguridad de la información</t>
  </si>
  <si>
    <t>CSA 1.9.3</t>
  </si>
  <si>
    <t>Incidentes de seguridad de la información y privacidad de datos</t>
  </si>
  <si>
    <t>Número total de incidentes de seguridad de la información</t>
  </si>
  <si>
    <t>Número total de clientes, usuarios y empleados afectados por los incidentes</t>
  </si>
  <si>
    <t>Porcentaje de  infraestructura de TI certificada</t>
  </si>
  <si>
    <t>GRI 418-1</t>
  </si>
  <si>
    <t>Reclamaciones fundamentadas relativas a violaciones de la privacidad del cliente y pérdida de datos del cliente</t>
  </si>
  <si>
    <t>2025 (1)</t>
  </si>
  <si>
    <t>Número total de reclamaciones fundamentadas relativas a violaciones de la privacidad del cliente - i. reclamaciones recibidas por terceras partes y corroboradas por la organización</t>
  </si>
  <si>
    <t>Número total de reclamaciones fundamentadas relativas a violaciones de la privacidad del cliente - ii. reclamaciones de autoridades regulatorias</t>
  </si>
  <si>
    <t>Número total de casos identificados de filtraciones, robos o pérdidas de datos de clientes</t>
  </si>
  <si>
    <r>
      <rPr>
        <b/>
        <sz val="8"/>
        <color rgb="FF000000"/>
        <rFont val="Calibri"/>
        <family val="2"/>
      </rPr>
      <t>Nota (1):</t>
    </r>
    <r>
      <rPr>
        <sz val="8"/>
        <color rgb="FF000000"/>
        <rFont val="Calibri"/>
        <family val="2"/>
      </rPr>
      <t xml:space="preserve"> el total informado considera únicamente los datos disponibles de Chile, debido a que los demás países no presentan información para este indicador.</t>
    </r>
  </si>
  <si>
    <t>Política de Inteligencia Artificial Responsable</t>
  </si>
  <si>
    <t>CSA 1.10.1</t>
  </si>
  <si>
    <t>La Compañía aborda la inteligencia artificial principalmente como parte de la transformación digital, la innovación, el uso responsable de datos y la seguridad de la información. Cencosud incorpora tecnología, analítica e inteligencia artificial para mejorar la experiencia del cliente, la personalización, la eficiencia operativa y la toma de decisiones; además, reconoce la innovación como oportunidad asociada al uso de nuevas tecnologías, como la inteligencia artificial, de manera eficiente y sostenible.</t>
  </si>
  <si>
    <t>CSA 1.10.2</t>
  </si>
  <si>
    <t>Cencosud cuenta con iniciativas y usos de IA vinculados a transformación digital, eficiencia operacional, experiencia de cliente, gestión basada en datos, ventas asistidas con inteligencia artificial, pilotos de cámaras inteligentes, optimización de precios, promociones e inventario, y uso de tecnologías avanzadas para reforzar la identificación de amenazas en seguridad de la información.</t>
  </si>
  <si>
    <t>Programas de calidad de productos</t>
  </si>
  <si>
    <t>CSA 1.11.1</t>
  </si>
  <si>
    <t>La seguridad, calidad e inocuidad de los productos se gestionan mediante procesos rigurosos, políticas corporativas y procedimientos internos basados en estándares internacionales como Codex Alimentarius, Buenas Prácticas de Manufactura y HACCP. Las materias primas de productos elaborados provienen de proveedores evaluados mediante auditorías y análisis de laboratorio, mientras que los productos de marca propia pasan por procesos de homologación que incluyen revisión documental, análisis de etiquetado, estudios de vida útil y pruebas de laboratorio. Además, la Compañía fortalece sus controles mediante tecnologías analíticas avanzadas, como pruebas PCR para una detección más rápida y precisa de riesgos microbiológicos, plataformas digitales para el monitoreo y trazabilidad de resultados, e indicadores de desempeño en inocuidad que exigen resultados superiores al 95%. La gestión de incidentes se sustenta en un enfoque preventivo y de mejora continua que contempla protocolos de retiro de productos, investigación de causas y aplicación de medidas correctivas ante alertas sanitarias. Complementariamente, la Compañía dispone de mecanismos formales y canales confidenciales para que los clientes reporten productos defectuosos, los cuales son gestionados a través de una plataforma centralizada de seguimiento.</t>
  </si>
  <si>
    <t>Retiro de productos</t>
  </si>
  <si>
    <t>CSA 1.11.2</t>
  </si>
  <si>
    <t>Número total de retiros de productos</t>
  </si>
  <si>
    <t>Número total de unidades retiradas</t>
  </si>
  <si>
    <t>s/i</t>
  </si>
  <si>
    <r>
      <rPr>
        <b/>
        <sz val="8"/>
        <color theme="1"/>
        <rFont val="Calibri"/>
        <family val="2"/>
      </rPr>
      <t xml:space="preserve">Nota (1): </t>
    </r>
    <r>
      <rPr>
        <sz val="8"/>
        <color theme="1"/>
        <rFont val="Calibri"/>
        <family val="2"/>
      </rPr>
      <t>En la Memoria Integrada 2025 el indicador SASB FB‑FR‑250a.2 ("Número de recalls y unidades retiradas") fue reportado considerando únicamente operaciones de Chile, debido a la disponibilidad de información al momento de la publicación. Para efectos del ESG Databook 2025 y procesos de evaluación ESG, el indicador ha sido actualizado para reflejar consolidado de las operaciones de Cencosud en Chile, Argentina, Brasil, Perú, Colombia y Estados Unidos.</t>
    </r>
  </si>
  <si>
    <t>Política de gestión ambiental</t>
  </si>
  <si>
    <t>CSA 2.1.1</t>
  </si>
  <si>
    <t xml:space="preserve"> Política Integrada de Gestión Ambiental y Eficiencia Energética</t>
  </si>
  <si>
    <t>Link a documento</t>
  </si>
  <si>
    <t>Cencosud cuenta con una Política Integrada de Gestión Ambiental y Eficiencia Energética, que establece el marco para gestionar los impactos ambientales y la eficiencia energética de todas sus operaciones, promoviendo el cumplimiento normativo, la reducción de emisiones y prácticas sostenibles. Esta política permite medir, controlar y mitigar los impactos ambientales generados en locales y centros de distribución, y que su cumplimiento es supervisado por el Oficial de Cumplimiento Regional, en coordinación con la Gerencia de Asuntos Corporativos y Sostenibilidad. Además, la Compañía cuenta con matrices de riesgo que incorporan delitos ambientales aplicables, integradas en las distintas unidades de negocio. Actualmente se encuentra en proceso de aprobación interna una política medioambiental con sus respectivos protocolos.</t>
  </si>
  <si>
    <t>Política Integrada de Gestión Ambiental y de Eficiencia Energética</t>
  </si>
  <si>
    <t>CSA 2.1.2</t>
  </si>
  <si>
    <t>Verificación del sistema de gestión ambiental SGA</t>
  </si>
  <si>
    <t>Porcentaje de verificación del Sistema de Gestión Ambiental (SGA) a través de normas internacionales (por ejemplo, ISO 14001, JIS Q 14001, certificación EMAS)</t>
  </si>
  <si>
    <t>Porcentaje de verificación del Sistema de Gestión Ambiental (SGA) a través de Certificación / auditoría / verificación de terceros por empresas especializadas</t>
  </si>
  <si>
    <t>Porcentaje de verificación del Sistema de Gestión Ambiental (SGA) a través de Certificación / auditoría / verificación interna realizada por especialistas de la empresa desde la sede central</t>
  </si>
  <si>
    <t>Violaciones medioambientales</t>
  </si>
  <si>
    <t>Número de violaciones de las obligaciones legales/reglamento</t>
  </si>
  <si>
    <t>Importe de las multas/sanciones relacionadas con lo anterior</t>
  </si>
  <si>
    <r>
      <rPr>
        <b/>
        <sz val="8"/>
        <color theme="1"/>
        <rFont val="Calibri"/>
        <family val="2"/>
      </rPr>
      <t>Nota (1):</t>
    </r>
    <r>
      <rPr>
        <sz val="8"/>
        <color theme="1"/>
        <rFont val="Calibri"/>
        <family val="2"/>
      </rPr>
      <t xml:space="preserve"> Para 2025, el número de violaciones corresponde a sanciones ejecutoriadas clasificadas en el ámbito medioambiental.</t>
    </r>
  </si>
  <si>
    <r>
      <rPr>
        <b/>
        <sz val="8"/>
        <color theme="1"/>
        <rFont val="Calibri"/>
        <family val="2"/>
      </rPr>
      <t>Nota (2):</t>
    </r>
    <r>
      <rPr>
        <sz val="8"/>
        <color theme="1"/>
        <rFont val="Calibri"/>
        <family val="2"/>
      </rPr>
      <t xml:space="preserve"> El importe corresponde al monto consolidado 2025 en pesos chilenos informado para sanciones medioambientales: Argentina CLP 6.229.107,4; Brasil CLP 30.309.378,1; Chile CLP 0; Colombia CLP 0; Perú CLP 129.720.176,5; Estados Unidos CLP 3.871.358,7.</t>
    </r>
  </si>
  <si>
    <r>
      <rPr>
        <b/>
        <sz val="8"/>
        <color theme="1"/>
        <rFont val="Calibri"/>
        <family val="2"/>
      </rPr>
      <t>Nota (3):</t>
    </r>
    <r>
      <rPr>
        <sz val="8"/>
        <color theme="1"/>
        <rFont val="Calibri"/>
        <family val="2"/>
      </rPr>
      <t xml:space="preserve"> No se identifica información sobre responsabilidad medioambiental devengada al cierre del ejercicio.</t>
    </r>
  </si>
  <si>
    <t>CSA 2.2.1</t>
  </si>
  <si>
    <t>La gestión de la eficiencia energética en Cencosud se orienta a optimizar el consumo de energía, incorporar fuentes de menor impacto ambiental y fortalecer las capacidades de gestión y monitoreo de las operaciones. Por ello, existe un sistema de gestión de energía alineado con la norma ISO 50001, complementado con programas de capacitación para colaboradores en materias de eficiencia energética, y acompañado de telemetría y control centralizado que permiten monitorear en línea el consumo energético y detectar oportunidades de optimización operativa. 
La Compañía ha impulsado diversas iniciativas para reducir la intensidad energética de sus operaciones, entre las que destacan la ampliación del uso de luminarias LED, que alcanzó una cobertura regional del 55%; el recambio tecnológico de sistemas de refrigeración; la sustitución de equipos por alternativas de mayor eficiencia energética; y la instalación de sistemas fotovoltaicos en establecimientos de Chile y Colombia, alcanzando 15 instalaciones equipadas con paneles solares. Paralelamente, la Compañía ha incrementado progresivamente el consumo de energía proveniente de fuentes renovables no convencionales en Chile, Brasil y Perú, alcanzando un 38% del consumo energético total y un 41% del consumo de electricidad. A nivel país, Brasil registró un 98% de participación de energías renovables en su consumo eléctrico, mientras que Chile alcanzó un 69%.</t>
  </si>
  <si>
    <t>CSA 2.2.2</t>
  </si>
  <si>
    <t>Variación 2024 vs 2025</t>
  </si>
  <si>
    <t>Consumo total de energía no renovable</t>
  </si>
  <si>
    <t>MWh</t>
  </si>
  <si>
    <t>Consumo total de energía renovable</t>
  </si>
  <si>
    <t>Consumo total de energía</t>
  </si>
  <si>
    <r>
      <rPr>
        <b/>
        <sz val="9"/>
        <color rgb="FF000000"/>
        <rFont val="Calibri"/>
        <family val="2"/>
      </rPr>
      <t xml:space="preserve">Nota (1): </t>
    </r>
    <r>
      <rPr>
        <sz val="9"/>
        <color rgb="FF000000"/>
        <rFont val="Calibri"/>
        <family val="2"/>
      </rPr>
      <t>la cobertura representa el porcentaje de los ingresos consolidados de Cencosud S.A. correspondiente a las operaciones incluidas en este indicador.</t>
    </r>
  </si>
  <si>
    <t>CSA 2.3.1</t>
  </si>
  <si>
    <t>Gestion de residuos en los activos</t>
  </si>
  <si>
    <t>La gestión de residuos se incorpora desde la etapa de diseño en la totalidad de los proyectos desarrollados por la Compañía, promoviendo la consideración temprana de criterios ambientales en su planificación y ejecución. Asimismo, a nivel operacional, la separación de residuos se encuentra implementada en más del 80% de las instalaciones, contribuyendo a una gestión más eficiente de los materiales generados. Complementariamente, la Compañía fomenta la valorización de residuos mediante la comercialización de materiales reciclables a plataformas especializadas, práctica que actualmente se desarrolla en Chile, Perú y Colombia.</t>
  </si>
  <si>
    <t>CSA 2.3.2</t>
  </si>
  <si>
    <t>Cantidad
(toneladas métricas)</t>
  </si>
  <si>
    <t>Madera / papel</t>
  </si>
  <si>
    <t>Metal</t>
  </si>
  <si>
    <t>Vidrio</t>
  </si>
  <si>
    <r>
      <t xml:space="preserve">Nota (1): </t>
    </r>
    <r>
      <rPr>
        <sz val="8"/>
        <color rgb="FF000000"/>
        <rFont val="Calibri"/>
        <family val="2"/>
      </rPr>
      <t>La cobertura de los datos abarca todos los envases y embalajes asociados a los productos de marca propia, importación directa o elaboración propia que comercializa el grupo Cencosud en Chile.</t>
    </r>
  </si>
  <si>
    <t>CSA 2.3.3</t>
  </si>
  <si>
    <t>Embalaje Plástico</t>
  </si>
  <si>
    <r>
      <t>Peso total (toneladas) de todos los embalajes de plástico</t>
    </r>
    <r>
      <rPr>
        <sz val="8"/>
        <color theme="1"/>
        <rFont val="Calibri"/>
        <family val="2"/>
      </rPr>
      <t xml:space="preserve">. </t>
    </r>
  </si>
  <si>
    <r>
      <t xml:space="preserve">% de embalajes de plástico reciclable  </t>
    </r>
    <r>
      <rPr>
        <sz val="8"/>
        <color theme="1"/>
        <rFont val="Calibri"/>
        <family val="2"/>
      </rPr>
      <t>(como % del peso total de todos los embalajes de plástico)</t>
    </r>
  </si>
  <si>
    <r>
      <t xml:space="preserve">% de embalajes de plástico compostable  </t>
    </r>
    <r>
      <rPr>
        <sz val="8"/>
        <color theme="1"/>
        <rFont val="Calibri"/>
        <family val="2"/>
      </rPr>
      <t>(como % del peso total de todos los embalajes de plástico)</t>
    </r>
  </si>
  <si>
    <r>
      <t xml:space="preserve">% de contenido reciclado dentro de sus embalajes de plástico  </t>
    </r>
    <r>
      <rPr>
        <sz val="8"/>
        <color theme="1"/>
        <rFont val="Calibri"/>
        <family val="2"/>
      </rPr>
      <t>(como % del peso total de todos los embalajes de plástico)</t>
    </r>
  </si>
  <si>
    <r>
      <t xml:space="preserve">Nota (1): </t>
    </r>
    <r>
      <rPr>
        <sz val="8"/>
        <color rgb="FF000000"/>
        <rFont val="Calibri"/>
        <family val="2"/>
      </rPr>
      <t xml:space="preserve">La cobertura de los datos abarca todos los envases y embalajes asociados a los productos de marca propia, importación directa o elaboración propia que comercializa el grupo Cencosud en Chile. Se utiliza como fuente de información las declaraciones realizadas al ministerio del medio ambiente en el marco de la Ley de Responsabilidad Extendida al Productor. 
</t>
    </r>
    <r>
      <rPr>
        <b/>
        <sz val="8"/>
        <color rgb="FF000000"/>
        <rFont val="Calibri"/>
        <family val="2"/>
      </rPr>
      <t xml:space="preserve">Nota (2): </t>
    </r>
    <r>
      <rPr>
        <sz val="8"/>
        <color rgb="FF000000"/>
        <rFont val="Calibri"/>
        <family val="2"/>
      </rPr>
      <t>En 2025 se realizó una mejora metodológica y, por ello, se actualiza la información de los años anteriores para considerar como reciclables a los plásticosdel tipo PET, PP, PEAD y PEBD.</t>
    </r>
  </si>
  <si>
    <t>CSA 2.4.1</t>
  </si>
  <si>
    <t>Programas en gestión de residuos</t>
  </si>
  <si>
    <t>Cencosud impulsa la reducción y valorización de residuos, con especial foco en la disminución del desperdicio de alimentos, mediante programas específicos, alianzas estratégicas y el desarrollo de productos y envases más sostenibles, contribuyendo a la transición hacia una economía circular.
Entre sus principales iniciativas destaca el programa Rescate de Alimentos, que busca recuperar productos aptos para el consumo y canalizarlos hacia organizaciones sociales y comunidades que los requieren. Asimismo, mantiene una alianza con la startup mexicana Cheaf, que permite ofrecer a los consumidores productos próximos a su fecha de vencimiento o con dificultades de comercialización a precios reducidos, evitando que se conviertan en residuos en Chile, Argentina y Colombia. Complementariamente, la compañía promueve la valorización de residuos orgánicos a través de alianzas con empresas especializadas, favoreciendo su transformación en recursos para la alimentación animal.
Adicionalmente, la compañía desarrolla iniciativas orientadas a la gestión de empaques y materiales. En este ámbito, Tiendas Paris impulsa programas como Ropa x Ropa, Paris Beauty y Tecno Circular, que fomentan la reutilización y el reciclaje de textiles, juguetes, aparatos electrónicos y envases de productos de belleza. A su vez, implementa acciones para mejorar la reciclabilidad de los empaques y extender la vida útil de materiales mediante su reutilización, incluyendo cartón y colgadores plásticos.</t>
  </si>
  <si>
    <t>CSA 2.4.2</t>
  </si>
  <si>
    <t>2022</t>
  </si>
  <si>
    <t>2023</t>
  </si>
  <si>
    <t>2024</t>
  </si>
  <si>
    <t>2025</t>
  </si>
  <si>
    <r>
      <t>Total de residuos reciclados/reutilizados</t>
    </r>
    <r>
      <rPr>
        <sz val="8"/>
        <color theme="1"/>
        <rFont val="Calibri"/>
        <family val="2"/>
      </rPr>
      <t xml:space="preserve"> (1)</t>
    </r>
  </si>
  <si>
    <t>t</t>
  </si>
  <si>
    <r>
      <t xml:space="preserve">Total de residuos eliminados </t>
    </r>
    <r>
      <rPr>
        <sz val="8"/>
        <color theme="1"/>
        <rFont val="Calibri"/>
        <family val="2"/>
      </rPr>
      <t>(1)</t>
    </r>
  </si>
  <si>
    <t>Residuos enviados a vertedero (1)</t>
  </si>
  <si>
    <t>Residuos incinerados con recuperación de energía</t>
  </si>
  <si>
    <t>Sin variación</t>
  </si>
  <si>
    <t>Residuos incinerados sin recuperación de energía</t>
  </si>
  <si>
    <t>Otros residuos eliminados (1) (2)</t>
  </si>
  <si>
    <t>Residuos con método de eliminación desconocido</t>
  </si>
  <si>
    <t>Cobertura de datos (como % del denominador) (3)</t>
  </si>
  <si>
    <r>
      <rPr>
        <b/>
        <sz val="8"/>
        <color rgb="FF000000"/>
        <rFont val="Calibri"/>
        <family val="2"/>
      </rPr>
      <t xml:space="preserve">Nota (1): </t>
    </r>
    <r>
      <rPr>
        <sz val="8"/>
        <color rgb="FF000000"/>
        <rFont val="Calibri"/>
        <family val="2"/>
      </rPr>
      <t>se modifica 2024 para integrar Estados Unidos.</t>
    </r>
  </si>
  <si>
    <r>
      <rPr>
        <b/>
        <sz val="8"/>
        <color rgb="FF000000"/>
        <rFont val="Calibri"/>
        <family val="2"/>
      </rPr>
      <t xml:space="preserve">Nota (2): </t>
    </r>
    <r>
      <rPr>
        <sz val="8"/>
        <color rgb="FF000000"/>
        <rFont val="Calibri"/>
        <family val="2"/>
      </rPr>
      <t>los otros medios corresponden a: disposición de lodos, residuos peligrosos, residuos voluminosos y electrónicos que son dispuestos a proveedores autorizados para su eliminación.</t>
    </r>
  </si>
  <si>
    <r>
      <rPr>
        <b/>
        <sz val="8"/>
        <color rgb="FF000000"/>
        <rFont val="Calibri"/>
        <family val="2"/>
      </rPr>
      <t xml:space="preserve">Nota (3): </t>
    </r>
    <r>
      <rPr>
        <sz val="8"/>
        <color rgb="FF000000"/>
        <rFont val="Calibri"/>
        <family val="2"/>
      </rPr>
      <t>la cobertura indica el porcentaje de los ingresos consolidados de Cencosud S.A. representado por la información reportada para este indicador.</t>
    </r>
  </si>
  <si>
    <t>CSA 2.4.4</t>
  </si>
  <si>
    <t>Residuos de alimentos</t>
  </si>
  <si>
    <t>Peso total de los volúmenes de pérdida y desperdicio de alimentos utilizados para fines alternativos</t>
  </si>
  <si>
    <r>
      <t xml:space="preserve">Nota (1): </t>
    </r>
    <r>
      <rPr>
        <sz val="8"/>
        <color theme="1"/>
        <rFont val="Calibri"/>
        <family val="2"/>
      </rPr>
      <t xml:space="preserve">este valor integra Estados Unidos con lo rescatado y donado a fundaciones. </t>
    </r>
  </si>
  <si>
    <t>Argetina</t>
  </si>
  <si>
    <t>Rescate de alimentos</t>
  </si>
  <si>
    <t>Alimentos rescatados a través de la aplicación Cheaf</t>
  </si>
  <si>
    <t>Locales participantes</t>
  </si>
  <si>
    <t>Unidades vendidas</t>
  </si>
  <si>
    <r>
      <rPr>
        <b/>
        <sz val="7"/>
        <color theme="1"/>
        <rFont val="Segoe UI"/>
        <family val="2"/>
      </rPr>
      <t>Nota (1):</t>
    </r>
    <r>
      <rPr>
        <sz val="7"/>
        <color theme="1"/>
        <rFont val="Segoe UI"/>
        <family val="2"/>
      </rPr>
      <t xml:space="preserve"> La información presentada se estimó considerando que las bolsas de alimentos comercializadas a través de la aplicación Cheaf tienen un peso promedio aproximado de 2 kilogramos.</t>
    </r>
  </si>
  <si>
    <r>
      <rPr>
        <b/>
        <sz val="7"/>
        <color theme="1"/>
        <rFont val="Segoe UI"/>
        <family val="2"/>
      </rPr>
      <t xml:space="preserve">Nota (2): </t>
    </r>
    <r>
      <rPr>
        <sz val="7"/>
        <color theme="1"/>
        <rFont val="Segoe UI"/>
        <family val="2"/>
      </rPr>
      <t>Debido a la incorporación de información proveniente de la totalidad de los locales participantes en Chile, los datos correspondientes a 2024 para este país fueron actualizados.</t>
    </r>
  </si>
  <si>
    <t>Rescate de alimentos en Chile</t>
  </si>
  <si>
    <t>Alimentos rescatados a través de alianza con Banco de Alimentos en Chile</t>
  </si>
  <si>
    <t>Valorización de residuos orgánicos</t>
  </si>
  <si>
    <t>Residuos orgánicos valorizados</t>
  </si>
  <si>
    <r>
      <t>Locales participantes</t>
    </r>
    <r>
      <rPr>
        <b/>
        <sz val="8"/>
        <color theme="1"/>
        <rFont val="Aptos Narrow"/>
        <family val="2"/>
        <scheme val="minor"/>
      </rPr>
      <t xml:space="preserve"> (1)</t>
    </r>
  </si>
  <si>
    <r>
      <rPr>
        <b/>
        <sz val="7"/>
        <color theme="1"/>
        <rFont val="Segoe UI"/>
        <family val="2"/>
      </rPr>
      <t xml:space="preserve">Nota (1): </t>
    </r>
    <r>
      <rPr>
        <sz val="7"/>
        <color theme="1"/>
        <rFont val="Segoe UI"/>
        <family val="2"/>
      </rPr>
      <t>Debido a la incorporación de información proveniente de la totalidad de los locales participantes en Chile, los datos correspondientes a 2024 para este país fueron actualizados.</t>
    </r>
  </si>
  <si>
    <t>CSA 2.5.1</t>
  </si>
  <si>
    <t>Programas de gestión hídrica</t>
  </si>
  <si>
    <t xml:space="preserve"> - Cencosud promueve una gestión responsable del recurso hídrico a través de programas e iniciativas orientados a mejorar la eficiencia operacional, asegurar el cumplimiento ambiental y minimizar los impactos asociados a sus actividades. En este marco, la Compañía realiza diagnósticos para identificar los usos más significativos del agua, establece metas cuantificables de eficiencia y monitorea periódicamente su desempeño. Asimismo, implementa un Plan de Cumplimiento Ambiental enfocado en la gestión de Residuos Industriales Líquidos (RILES) y la valorización de lodos, fomentando el tratamiento adecuado de los residuos y el aprovechamiento de subproductos en conformidad con la normativa vigente y los principios de economía circular.
Como parte de su estrategia de eficiencia hídrica, la Compañía ha incorporado griferías con cierre automático y desarrollado proyectos piloto con dispositivos reguladores de caudal.. Adicionalmente, evalúa oportunidades para optimizar el uso del recurso, entre ellas el aprovechamiento de aguas pluviales en Brasil y la disminución de la presión en grifos.
Complementariamente, Cencosud implementa medidas específicas para la gestión y tratamiento de efluentes. Entre ellas se encuentran la instalación de cámaras desgrasadoras y sistemas de filtración mecánica en áreas de producción, cocinas y patios de comida, que permiten retener grasas y sólidos en su punto de generación, evitando su ingreso a la red de drenaje y contribuyendo a mejorar la calidad inicial de los efluentes. Además, algunas sucursales cuentan con Plantas de Tratamiento de Efluentes (PTE), donde se realizan procesos de depuración destinados a reducir la carga contaminante de las aguas residuales antes de su descarga, fortaleciendo una operación más sostenible y responsable con el entorno.</t>
  </si>
  <si>
    <t>CSA 2.5.2</t>
  </si>
  <si>
    <t>Extracción de agua (excluyendo agua salada) (1)</t>
  </si>
  <si>
    <t>Millones de metros cúbicos</t>
  </si>
  <si>
    <t>Descarga de agua (excluyendo agua salada)</t>
  </si>
  <si>
    <t xml:space="preserve">                 -</t>
  </si>
  <si>
    <t>Consumo neto total de agua dulce (A-B) (2)</t>
  </si>
  <si>
    <t>Cobertura de datos (3)</t>
  </si>
  <si>
    <t>Consumo de agua municipal en zonas de estrés hídrico</t>
  </si>
  <si>
    <t xml:space="preserve"> (m3)</t>
  </si>
  <si>
    <r>
      <t xml:space="preserve">Nota (1): </t>
    </r>
    <r>
      <rPr>
        <sz val="8"/>
        <color theme="1"/>
        <rFont val="Calibri"/>
        <family val="2"/>
      </rPr>
      <t>se modifica 2024 para integrar Estados Unidos.</t>
    </r>
  </si>
  <si>
    <r>
      <rPr>
        <b/>
        <sz val="8"/>
        <color rgb="FF000000"/>
        <rFont val="Calibri"/>
        <family val="2"/>
      </rPr>
      <t xml:space="preserve">Nota (2): </t>
    </r>
    <r>
      <rPr>
        <sz val="8"/>
        <color rgb="FF000000"/>
        <rFont val="Calibri"/>
        <family val="2"/>
      </rPr>
      <t>el aumento de consumo de agua del año se debió a un mayor uso de agua en las plantas productivas de Argentina.</t>
    </r>
  </si>
  <si>
    <r>
      <rPr>
        <b/>
        <sz val="8"/>
        <color rgb="FF000000"/>
        <rFont val="Calibri"/>
        <family val="2"/>
      </rPr>
      <t xml:space="preserve">Nota (3): </t>
    </r>
    <r>
      <rPr>
        <sz val="8"/>
        <color rgb="FF000000"/>
        <rFont val="Calibri"/>
        <family val="2"/>
      </rPr>
      <t>la cobertura representa el porcentaje de los ingresos consolidados de Cencosud S.A. correspondiente a las operaciones incluidas en este indicador.</t>
    </r>
  </si>
  <si>
    <t>CSA 2.5.4</t>
  </si>
  <si>
    <t>Manejo de los riesgos en la cadena de suministro</t>
  </si>
  <si>
    <r>
      <t xml:space="preserve"> - </t>
    </r>
    <r>
      <rPr>
        <b/>
        <sz val="8"/>
        <color theme="1"/>
        <rFont val="Calibri"/>
        <family val="2"/>
      </rPr>
      <t>Riesgos relacionados con la cantidad y la calidad del agua</t>
    </r>
    <r>
      <rPr>
        <sz val="8"/>
        <color theme="1"/>
        <rFont val="Calibri"/>
        <family val="2"/>
      </rPr>
      <t xml:space="preserve">: Cencosud exige a sus proveedores productos certificados según normas como ASC, GLOBAL GAP, BAP y FSC, las cuales requieren que los proveedores implementen planes de eficiencia y conservación del agua, especialmente en zonas con estrés hídrico, fomentando el uso responsable y eliminando las prácticas ineficientes. Estos planes deben incluir la identificación de prácticas responsables, medidas para abandonar las prácticas inadecuadas y aumentar las prácticas responsables en el consumo y la gestión del agua. Además, estos planes se centran en las zonas con estrés hídrico alto y extremadamente alto en las que operan. Asimismo, se fomenta la diversificación geográfica de los proveedores con el objetivo de mitigar el riesgo de escasez asociado a sequías u otros fenómenos climáticos extremos en zonas vulnerables.
- </t>
    </r>
    <r>
      <rPr>
        <b/>
        <sz val="8"/>
        <color theme="1"/>
        <rFont val="Calibri"/>
        <family val="2"/>
      </rPr>
      <t>Riesgos relacionados con cambios normativos o en las estructuras de precios</t>
    </r>
    <r>
      <rPr>
        <sz val="8"/>
        <color theme="1"/>
        <rFont val="Calibri"/>
        <family val="2"/>
      </rPr>
      <t>: La Política de Sostenibilidad de Cencosud se extiende explícitamente a los proveedores y terceros, exigiendo el cumplimiento normativo en todas las áreas de ESG, incluído el uso de agua. Asimismo, las certificaciones exigidas a los proveedores incorporan el cumplimiento legal como requisito básico. Además, se fomenta la diversificación geográfica de los proveedores con el objetivo de mitigar el riesgo de escasez asociado a sequías u otros fenómenos climáticos extremos en zonas vulnerables.</t>
    </r>
  </si>
  <si>
    <t>CSA 2.6.1</t>
  </si>
  <si>
    <t>Emisiones Directas (Alcance 1)</t>
  </si>
  <si>
    <t xml:space="preserve">Emisiones totales </t>
  </si>
  <si>
    <t>tCO2e</t>
  </si>
  <si>
    <r>
      <rPr>
        <sz val="8"/>
        <color theme="1"/>
        <rFont val="Calibri"/>
        <family val="2"/>
      </rPr>
      <t>Cobertura de datos  (como % de los ingresos consolidados)</t>
    </r>
    <r>
      <rPr>
        <b/>
        <sz val="8"/>
        <color theme="1"/>
        <rFont val="Calibri"/>
        <family val="2"/>
      </rPr>
      <t xml:space="preserve"> (2)</t>
    </r>
  </si>
  <si>
    <r>
      <t xml:space="preserve">Nota (1): </t>
    </r>
    <r>
      <rPr>
        <sz val="8"/>
        <color theme="1"/>
        <rFont val="Calibri"/>
        <family val="2"/>
      </rPr>
      <t>se modifica 2024 para integrar Estados Unidos. Los mayores consumos provienen de gases refrigerantes.</t>
    </r>
  </si>
  <si>
    <r>
      <rPr>
        <b/>
        <sz val="8"/>
        <color rgb="FF000000"/>
        <rFont val="Calibri"/>
        <family val="2"/>
      </rPr>
      <t xml:space="preserve">Nota (2): </t>
    </r>
    <r>
      <rPr>
        <sz val="8"/>
        <color rgb="FF000000"/>
        <rFont val="Calibri"/>
        <family val="2"/>
      </rPr>
      <t>la cobertura representa el porcentaje de los ingresos consolidados de Cencosud S.A. correspondiente a las operaciones incluidas en el cálculo de las emisiones de Alcance 1.</t>
    </r>
  </si>
  <si>
    <t>CSA 2.6.2</t>
  </si>
  <si>
    <t>Emisiones indirectas (Alcance 2)</t>
  </si>
  <si>
    <t>Basada en la ubicación</t>
  </si>
  <si>
    <t>Basado en el mercado</t>
  </si>
  <si>
    <t>.</t>
  </si>
  <si>
    <r>
      <t xml:space="preserve">Cobertura de datos (como % de los ingresos consolidados) </t>
    </r>
    <r>
      <rPr>
        <b/>
        <sz val="8"/>
        <color rgb="FF000000"/>
        <rFont val="Calibri"/>
        <family val="2"/>
      </rPr>
      <t>(2)</t>
    </r>
  </si>
  <si>
    <r>
      <t xml:space="preserve">Nota (1): </t>
    </r>
    <r>
      <rPr>
        <sz val="8"/>
        <color theme="1"/>
        <rFont val="Calibri"/>
        <family val="2"/>
      </rPr>
      <t>se modifica 2024 para integrar Estados Unidos. La disminución se debe a bajas en el consumo y  en factores de emisión.</t>
    </r>
  </si>
  <si>
    <r>
      <rPr>
        <b/>
        <sz val="8"/>
        <color theme="1"/>
        <rFont val="Calibri"/>
        <family val="2"/>
      </rPr>
      <t xml:space="preserve">Nota (2): </t>
    </r>
    <r>
      <rPr>
        <sz val="8"/>
        <color theme="1"/>
        <rFont val="Calibri"/>
        <family val="2"/>
      </rPr>
      <t>la cobertura representa el porcentaje de los ingresos consolidados de Cencosud S.A. correspondiente a las operaciones incluidas en el cálculo de las emisiones de Alcance 2.</t>
    </r>
  </si>
  <si>
    <t>CSA 2.6.3.1</t>
  </si>
  <si>
    <t>Emisiones indirectas (Alcance 3)</t>
  </si>
  <si>
    <r>
      <rPr>
        <sz val="8"/>
        <color theme="1"/>
        <rFont val="Calibri"/>
        <family val="2"/>
      </rPr>
      <t xml:space="preserve">Emisiones totales </t>
    </r>
    <r>
      <rPr>
        <b/>
        <sz val="8"/>
        <color theme="1"/>
        <rFont val="Calibri"/>
        <family val="2"/>
      </rPr>
      <t>(1)</t>
    </r>
  </si>
  <si>
    <r>
      <rPr>
        <b/>
        <sz val="8"/>
        <color rgb="FF000000"/>
        <rFont val="Calibri"/>
        <family val="2"/>
      </rPr>
      <t>Nota (1):</t>
    </r>
    <r>
      <rPr>
        <sz val="8"/>
        <color rgb="FF000000"/>
        <rFont val="Calibri"/>
        <family val="2"/>
      </rPr>
      <t xml:space="preserve"> se modifica 2024 para integrar Estados Unidos. Además, se incluye la categoría 3 de otras emisiones de Alcance 1&amp;2. En donde, el aumento viene por considerar las pérdidas en la transmisión y distribución de los países, en donde Argentina es quien más emisiones genera por este concepto.</t>
    </r>
  </si>
  <si>
    <t>CSA 2.6.3.2</t>
  </si>
  <si>
    <t>Categoría  - Emisiones indirectas (Alcance 3)</t>
  </si>
  <si>
    <t>Metodología de cálculo de las emisiones</t>
  </si>
  <si>
    <t>Bienes y servicios adquiridos</t>
  </si>
  <si>
    <t>La Compañía utiliza la metodología del Greenhouse Gas Protocol para medir sus emisiones</t>
  </si>
  <si>
    <t>Actividades relacionadas con el combustible y la energía (no incluidas en los alcances 1 ó 2)</t>
  </si>
  <si>
    <t>Residuos generados en las operaciones</t>
  </si>
  <si>
    <t>GRI 102-8</t>
  </si>
  <si>
    <t>Intensidad de emisiones</t>
  </si>
  <si>
    <t>tCO₂ eq / m2</t>
  </si>
  <si>
    <t>Gestión climática: gobernanza de sus riesgos</t>
  </si>
  <si>
    <t>CSA 2.6.4, 2.5, 2.6.10, 2.6.6, 2.6.8, 2.6.9, 2.6.12, 2.6.13</t>
  </si>
  <si>
    <t>La gestión climática se aborda dentro el pilar Planeta de su Estrategia de Sostenibilidad, la gestión de riesgos y doble materialidad de Cencosud. Los temas materiales, incluidos los riesgos climáticos, se integran al mapa de riesgos corporativos y son validados por la Alta Administración y el Directorio.</t>
  </si>
  <si>
    <t>Cencosud identifica y evalúa los riesgos climáticos considerando su impacto potencial sobre la continuidad operacional, la cadena de suministro, los costos y la experiencia del cliente. Para este análisis, la Compañía utiliza herramientas especializadas, como el Atlas de Riesgos Climáticos para Chile (ARClim), y considera un escenario de altas emisiones de gases de efecto invernadero (RCP 8.5 del IPCC) para sus operaciones en Chile.</t>
  </si>
  <si>
    <t>Riesgos identificados</t>
  </si>
  <si>
    <t>De acuerdo con lo informado en la página 60 de la Memoria Integrada, Cencosud identifica dos grandes categorías de riesgos relacionados con el cambio climático: físicos y de transición. Los riesgos físicos incluyen impactos crónicos, como la escasez de alimentos asociada a variaciones climáticas, y eventos agudos, como interrupciones en las cadenas de suministro marítimas y terrestres causadas por marejadas, incendios forestales o aluviones. Por su parte, los riesgos de transición comprenden aspectos regulatorios, legales, operacionales y reputacionales, asociados a mayores costos, potenciales sanciones o afectaciones a la continuidad del negocio y a la reputación corporativa derivadas de una adaptación insuficiente a las exigencias climáticas y ambientales.</t>
  </si>
  <si>
    <t>Riesgos financieros del cambio climático</t>
  </si>
  <si>
    <t>Los riesgos y oportunidades materiales pueden afectar el desempeño del negocio y la posición financiera, y que los riesgos climáticos se integran al mapa de riesgos corporativos. Sin embargo, no se han cuantificado específicamente los impactos financieros de los riesgos climáticos ni se ha realizado un análisis de escenarios.</t>
  </si>
  <si>
    <t>Participación del Directorio en la gestión de riesgos climáticos</t>
  </si>
  <si>
    <t>Cencosud gestiona los riesgos relacionados con el cambio climático como parte de su matriz general de riesgos, la cual es supervisada directamente por el Directorio al menos una vez al año.</t>
  </si>
  <si>
    <t>Incentivos de gestión relacionados con el clima</t>
  </si>
  <si>
    <t>Se ha incorporado en el modelo de compensación ejecutiva a mediano plazo un indicador de desempeño relacionado con desafíos ambientales, sociales y de gobernanza.</t>
  </si>
  <si>
    <t>Medidas de descarbonización</t>
  </si>
  <si>
    <t>Cencosud, a través de su Gerencia de Asuntos Corporativos y Sostenibilidad, proyecta planes de inversión para la descarbonización de sus activos, identificando oportunidades que podrían contribuir a una reducción potencial del 20% de las emisiones de Alcance 1 y 2 al 2029, considerando 2024 como año base.</t>
  </si>
  <si>
    <t>Se cuenta con elementos alineados con TCFD, como gestión de riesgos, métricas ambientales, emisiones, riesgos de agua y adaptación climática bajo SASB Minoristas y distribuidores de alimentos.</t>
  </si>
  <si>
    <t>CSA 2.8.2</t>
  </si>
  <si>
    <t>Cuota de productos orgánicos</t>
  </si>
  <si>
    <t>Ingresos provenientes de productos orgánicos</t>
  </si>
  <si>
    <t>Ingresos totales de productos sustentables</t>
  </si>
  <si>
    <r>
      <rPr>
        <sz val="8"/>
        <color rgb="FF000000"/>
        <rFont val="Calibri"/>
        <family val="2"/>
      </rPr>
      <t xml:space="preserve">% Ingresos de productos sustentables </t>
    </r>
    <r>
      <rPr>
        <b/>
        <sz val="8"/>
        <color rgb="FF000000"/>
        <rFont val="Calibri"/>
        <family val="2"/>
      </rPr>
      <t>(2)</t>
    </r>
  </si>
  <si>
    <r>
      <t>Nota (1):</t>
    </r>
    <r>
      <rPr>
        <sz val="8"/>
        <color theme="1"/>
        <rFont val="Calibri"/>
        <family val="2"/>
      </rPr>
      <t xml:space="preserve"> los ingresos provenientes de productos orgánicos no consideran a Perú ni EE.UU. porque no está disponible la información.</t>
    </r>
  </si>
  <si>
    <r>
      <rPr>
        <b/>
        <sz val="8"/>
        <color theme="1"/>
        <rFont val="Calibri"/>
        <family val="2"/>
      </rPr>
      <t>Nota (2):</t>
    </r>
    <r>
      <rPr>
        <sz val="8"/>
        <color theme="1"/>
        <rFont val="Calibri"/>
        <family val="2"/>
      </rPr>
      <t xml:space="preserve"> el porcentaje 2025 se calcula como ingresos de productos orgánicos dividido por ingresos totales de alimentos y bebidas.</t>
    </r>
  </si>
  <si>
    <t>CSA 2.9.2</t>
  </si>
  <si>
    <t>Certificados de cultivos agrícolas</t>
  </si>
  <si>
    <t>Cultivo agrícola</t>
  </si>
  <si>
    <t>Certificación</t>
  </si>
  <si>
    <t xml:space="preserve">Cobertura (% del total del ítem/cultivo adquirido/producido) </t>
  </si>
  <si>
    <t xml:space="preserve">Exposición (% del volumen de producción anual o gasto de adquisición) </t>
  </si>
  <si>
    <t>Azúcar</t>
  </si>
  <si>
    <t>Certificación de producto vegano de la OIA, ISO 9001, ISO 14001, Pro-Yungas, Kosher, FSSC 22000.</t>
  </si>
  <si>
    <t>Cacao</t>
  </si>
  <si>
    <t>Certificación 4C y FSSC 22000</t>
  </si>
  <si>
    <t>Café</t>
  </si>
  <si>
    <t>Rainforest</t>
  </si>
  <si>
    <t>Frutas y verduras</t>
  </si>
  <si>
    <t>Orgánico - Global Gap</t>
  </si>
  <si>
    <r>
      <t>Nota (1):</t>
    </r>
    <r>
      <rPr>
        <sz val="8"/>
        <color theme="1"/>
        <rFont val="Calibri"/>
        <family val="2"/>
      </rPr>
      <t xml:space="preserve"> se presenta la información de los cultivos agricolas que cuentan con certificaciones en Argentina y Chile. En Perú no se cuentan con certificaciones, mientras que en Brasil, Colombia y Estados Unidos no se cuenta con esta información disponible.</t>
    </r>
  </si>
  <si>
    <r>
      <t>Nota (2):</t>
    </r>
    <r>
      <rPr>
        <sz val="8"/>
        <color theme="1"/>
        <rFont val="Calibri"/>
        <family val="2"/>
      </rPr>
      <t xml:space="preserve"> No se tiene información respecto a las certificaciones de productos vendidos que contienen aceite de palma, soya, cereales, algodón y tabaco.</t>
    </r>
  </si>
  <si>
    <r>
      <t xml:space="preserve">Nota (3): </t>
    </r>
    <r>
      <rPr>
        <sz val="8"/>
        <color theme="1"/>
        <rFont val="Calibri"/>
        <family val="2"/>
      </rPr>
      <t>Cencosud no cuenta con información sobre las toneladas reales por cultivo, ya que esta depende de datos y fórmulas confidenciales de proveedores de productos a los que la compañía no tiene acceso.</t>
    </r>
  </si>
  <si>
    <t>CSA 2.9.5</t>
  </si>
  <si>
    <t>Certificaciones de productos de origen animal</t>
  </si>
  <si>
    <t>Producto Animal</t>
  </si>
  <si>
    <t>Acuicolas</t>
  </si>
  <si>
    <t>SENASA</t>
  </si>
  <si>
    <t>Ganaderos (excepto lácteos)</t>
  </si>
  <si>
    <t>SENASA Y OIA</t>
  </si>
  <si>
    <t>Productos porcinos</t>
  </si>
  <si>
    <t>Productos avícolas</t>
  </si>
  <si>
    <t>SELLO AZUL - ASC</t>
  </si>
  <si>
    <t xml:space="preserve">"ECOCERT CHILE S. - Land to Market - Savory Certificate"				</t>
  </si>
  <si>
    <t>Productos lácteos</t>
  </si>
  <si>
    <t>Perogramas para las certificaciones Grass Fed, Vacas de Libre Pastoreo, Chile Consciente y Welfair.</t>
  </si>
  <si>
    <t>BIENESTAR ANIMAL WELFCERT</t>
  </si>
  <si>
    <t>BAP, GOLBAL GAP, ASC, MSC KOSHER, HACCP</t>
  </si>
  <si>
    <t>Buenas Practicas Ganaderas (BPG)</t>
  </si>
  <si>
    <t>Certified Humane</t>
  </si>
  <si>
    <r>
      <t>Nota (1):</t>
    </r>
    <r>
      <rPr>
        <sz val="8"/>
        <color theme="1"/>
        <rFont val="Calibri"/>
        <family val="2"/>
      </rPr>
      <t xml:space="preserve"> se presenta la información de los productos de origen animal que cuentan con certificaciones en Argentina, Chile y Perú. En Brasil, Colombia y Estados Unidos no se cuenta con esta información disponible.</t>
    </r>
  </si>
  <si>
    <r>
      <rPr>
        <b/>
        <sz val="8"/>
        <color rgb="FF000000"/>
        <rFont val="Calibri"/>
        <family val="2"/>
      </rPr>
      <t>Nota (2):</t>
    </r>
    <r>
      <rPr>
        <sz val="8"/>
        <color rgb="FF000000"/>
        <rFont val="Calibri"/>
        <family val="2"/>
      </rPr>
      <t xml:space="preserve"> no se tiene información respecto a las certificaciones de productos lácteos</t>
    </r>
    <r>
      <rPr>
        <b/>
        <sz val="8"/>
        <color rgb="FF000000"/>
        <rFont val="Calibri"/>
        <family val="2"/>
      </rPr>
      <t>.</t>
    </r>
  </si>
  <si>
    <r>
      <rPr>
        <b/>
        <sz val="8"/>
        <color theme="1"/>
        <rFont val="Calibri"/>
        <family val="2"/>
      </rPr>
      <t>Nota (3):</t>
    </r>
    <r>
      <rPr>
        <sz val="8"/>
        <color theme="1"/>
        <rFont val="Calibri"/>
        <family val="2"/>
      </rPr>
      <t xml:space="preserve"> Cencosud no cuenta con información sobre las toneladas reales por producto animal, ya que esta depende de datos y fórmulas confidenciales de proveedores de productos a los que la compañía no tiene acceso.</t>
    </r>
  </si>
  <si>
    <t>CSA 3.1.1, 3.1.2</t>
  </si>
  <si>
    <t>La Compañía reconoce a las personas como un pilar de su estrategia de sostenibilidad, con el objetivo de consolidarse como una marca empleadora que promueve la diversidad, la equidad y la inclusión, y genera valor para sus grupos de interés. En línea con este compromiso, su Política de Derechos Humanos garantiza condiciones laborales justas y seguras para todos los trabajadores, incluidos los colaboradores subcontratados.
Su Política de Compensaciones establece el compromiso de otorgar remuneraciones justas y competitivas, alineadas con las responsabilidades y exigencias de cada cargo, sobre la base de estudios de mercado y revisiones periódicas que resguardan la equidad interna y externa. Asimismo, asegura la igualdad salarial entre hombres y mujeres mediante criterios objetivos vinculados al rol, las responsabilidades y la contribución de cada colaborador. Este compromiso se refuerza con evaluaciones periódicas de brechas salariales y la implementación de medidas correctivas cuando corresponde.
Para favorecer la conciliación de la vida personal, familiar y laboral, la organización promueve una gestión eficiente de la jornada de trabajo y restringe las horas extraordinarias a situaciones excepcionales debidamente autorizadas. Además, asegura el cumplimiento de la normativa vigente mediante sistemas de control horario que registran la jornada y garantizan la compensación correspondiente. Del mismo modo, resguarda el derecho al descanso anual remunerado y fomenta el uso efectivo de las vacaciones mediante herramientas de planificación y seguimiento.
La compañía promueve relaciones laborales basadas en el respeto, la transparencia y el diálogo permanente con los representantes de los trabajadores. Para ello, mantiene instancias periódicas en las que aborda temas relacionados con condiciones laborales, seguridad, beneficios y otros asuntos de interés común.
En procesos de desvinculación colectiva, cumple con los plazos legales de notificación y aplica protocolos internos que aseguran una comunicación oportuna y medidas de apoyo para los trabajadores afectados.</t>
  </si>
  <si>
    <t>CSA 3.1.3</t>
  </si>
  <si>
    <t>Política anti-discriminación y acoso sexual</t>
  </si>
  <si>
    <t>Documento asociado</t>
  </si>
  <si>
    <t>A través de su Política de Diversidad, Equidad e Inclusión, Cencosud promueve un entorno laboral respetuoso, inclusivo y libre de cualquier forma de discriminación. Asimismo, el Código de Ética, incorporado íntegramente en el Reglamento Interno de Orden, Higiene y Seguridad, establece de forma explícita la prohibición del acoso sexual y no sexual, así como una política de tolerancia cero frente a la discriminación.
El Código de Ética contempla mecanismos de denuncia y define las medidas disciplinarias aplicables cuando, tras la investigación correspondiente, se comprueba una conducta contraria a estos principios. Dependiendo de la gravedad de los hechos, las sanciones pueden incluir retroalimentación formal, amonestaciones escritas con copia a la autoridad laboral competente o la terminación del contrato de trabajo por incumplimiento grave de las obligaciones laborales.
Para la gestión de estos casos, la Compañía dispone de canales formales de denuncia accesibles a sus colaboradores. En aquellas denuncias relacionadas con acoso sexual, acoso laboral o violencia en el trabajo, la normativa aplicable exige la identificación de las personas denunciantes.​‌</t>
  </si>
  <si>
    <t>Política Diversidad, Equidad e Inclusión</t>
  </si>
  <si>
    <t>CSA 3.1.4</t>
  </si>
  <si>
    <t>Mujeres en la organización</t>
  </si>
  <si>
    <t xml:space="preserve">Mujeres en la fuerza laboral total </t>
  </si>
  <si>
    <r>
      <t xml:space="preserve">Mujeres en cargos de liderazgo (como % del total de cargos de liderazgo) </t>
    </r>
    <r>
      <rPr>
        <b/>
        <sz val="8"/>
        <color rgb="FF000000"/>
        <rFont val="Calibri"/>
        <family val="2"/>
      </rPr>
      <t>(1) (2)</t>
    </r>
  </si>
  <si>
    <r>
      <t xml:space="preserve">Mujeres en cargos junior de liderazgo o mandos medios (como % del total de cargos de liderazgo junior) </t>
    </r>
    <r>
      <rPr>
        <b/>
        <sz val="8"/>
        <color rgb="FF000000"/>
        <rFont val="Calibri"/>
        <family val="2"/>
      </rPr>
      <t>(2)</t>
    </r>
  </si>
  <si>
    <r>
      <t xml:space="preserve">Mujeres en cargos altos de liderazgo, a máximo 2 niveles del CEO (o cargos comparables) (como % del total de altos cargos de liderazgo) </t>
    </r>
    <r>
      <rPr>
        <b/>
        <sz val="8"/>
        <color rgb="FF000000"/>
        <rFont val="Calibri"/>
        <family val="2"/>
      </rPr>
      <t>(2)</t>
    </r>
  </si>
  <si>
    <t>Mujeres en cargos de liderazgo en funciones generadoras de ingresos (ej. ventas) como un % del total de esos cargos de liderazgo (excluye áreas de servicios como RRHH, TI, Legal, etc.)</t>
  </si>
  <si>
    <t>Mujeres en puestos STEM (como % del total de puestos STEM)</t>
  </si>
  <si>
    <r>
      <t xml:space="preserve">Nota (1): </t>
    </r>
    <r>
      <rPr>
        <sz val="8"/>
        <color rgb="FF000000"/>
        <rFont val="Calibri"/>
        <family val="2"/>
      </rPr>
      <t>los datos presentados no consideran las operaciones en Estados Unidos.</t>
    </r>
  </si>
  <si>
    <t>CSA 3.1.5</t>
  </si>
  <si>
    <t>Nacionalidad (tres mayores)</t>
  </si>
  <si>
    <r>
      <t xml:space="preserve">Participación en la fuerza laboral total </t>
    </r>
    <r>
      <rPr>
        <sz val="8"/>
        <color theme="0"/>
        <rFont val="Calibri"/>
        <family val="2"/>
      </rPr>
      <t>(como % de la fuerza laboral total)</t>
    </r>
  </si>
  <si>
    <r>
      <t>Participación en todos los puestos de liderazgo, incluido junior, medio y alto</t>
    </r>
    <r>
      <rPr>
        <sz val="8"/>
        <color theme="0"/>
        <rFont val="Calibri"/>
        <family val="2"/>
      </rPr>
      <t xml:space="preserve"> (como % del total de cargos de liderazgo)</t>
    </r>
  </si>
  <si>
    <r>
      <rPr>
        <b/>
        <sz val="8"/>
        <color rgb="FF000000"/>
        <rFont val="Calibri"/>
        <family val="2"/>
      </rPr>
      <t xml:space="preserve">Nota (1): </t>
    </r>
    <r>
      <rPr>
        <sz val="8"/>
        <color rgb="FF000000"/>
        <rFont val="Calibri"/>
        <family val="2"/>
      </rPr>
      <t>en la Compañía también hay personas originarias de Estados Unidos, Peru, Colombia, Venezuela, Bolivia, Uruguay, Haití, Ecuador, Paraguay, China, entre otras.</t>
    </r>
  </si>
  <si>
    <t>CSA 3.1.6</t>
  </si>
  <si>
    <t>Nivel de Empleado</t>
  </si>
  <si>
    <t>Salario promedio mujeres</t>
  </si>
  <si>
    <t>Salario promedio hombres</t>
  </si>
  <si>
    <r>
      <t xml:space="preserve">Nivel Ejecutivo </t>
    </r>
    <r>
      <rPr>
        <sz val="8"/>
        <color rgb="FF000000"/>
        <rFont val="Calibri"/>
        <family val="2"/>
      </rPr>
      <t>(solo salario base)</t>
    </r>
  </si>
  <si>
    <r>
      <t xml:space="preserve">Nivel Ejecutivo </t>
    </r>
    <r>
      <rPr>
        <sz val="8"/>
        <color rgb="FF000000"/>
        <rFont val="Calibri"/>
        <family val="2"/>
      </rPr>
      <t>(salario base + otros incentivos)</t>
    </r>
  </si>
  <si>
    <r>
      <t xml:space="preserve">Nivel Profesional </t>
    </r>
    <r>
      <rPr>
        <sz val="8"/>
        <color rgb="FF000000"/>
        <rFont val="Calibri"/>
        <family val="2"/>
      </rPr>
      <t>(solo salario base)</t>
    </r>
  </si>
  <si>
    <r>
      <t xml:space="preserve">Nivel Profesional </t>
    </r>
    <r>
      <rPr>
        <sz val="8"/>
        <color rgb="FF000000"/>
        <rFont val="Calibri"/>
        <family val="2"/>
      </rPr>
      <t>(salario base + otros incentivos)</t>
    </r>
  </si>
  <si>
    <t>Nivel Administrativo (1)</t>
  </si>
  <si>
    <t>Cobertura de la información en % de FTEs (2)</t>
  </si>
  <si>
    <r>
      <t>Nota (1):</t>
    </r>
    <r>
      <rPr>
        <sz val="8"/>
        <color rgb="FF000000"/>
        <rFont val="Calibri"/>
        <family val="2"/>
      </rPr>
      <t xml:space="preserve"> nivel No Gerencial, solo salario base.</t>
    </r>
  </si>
  <si>
    <r>
      <t>Nota (2):</t>
    </r>
    <r>
      <rPr>
        <sz val="8"/>
        <color rgb="FF000000"/>
        <rFont val="Calibri"/>
        <family val="2"/>
      </rPr>
      <t xml:space="preserve"> la cobertura representa la dotación equivalente a tiempo completo (FTE) incluida en este indicador.</t>
    </r>
  </si>
  <si>
    <t>CSA 3.1.7</t>
  </si>
  <si>
    <t>Cobertura sindical y de negociación colectiva de la fuerza laboral</t>
  </si>
  <si>
    <t>% de empleados cubiertos por un sindicato independiente o acuerdos de negociación colectiva del total de empleados</t>
  </si>
  <si>
    <t>GRI 405-2</t>
  </si>
  <si>
    <t>Ratio del salario de categoría inicial por sexo y el salario mínimo</t>
  </si>
  <si>
    <r>
      <rPr>
        <sz val="8"/>
        <color rgb="FF000000"/>
        <rFont val="Calibri"/>
        <family val="2"/>
      </rPr>
      <t xml:space="preserve">Total empresa </t>
    </r>
    <r>
      <rPr>
        <b/>
        <sz val="8"/>
        <color rgb="FF000000"/>
        <rFont val="Calibri"/>
        <family val="2"/>
      </rPr>
      <t>(1)</t>
    </r>
  </si>
  <si>
    <r>
      <t xml:space="preserve">Nota (1): </t>
    </r>
    <r>
      <rPr>
        <sz val="8"/>
        <color rgb="FF000000"/>
        <rFont val="Calibri"/>
        <family val="2"/>
      </rPr>
      <t>no se cuenta con información respecto a China, Uruguay y Estados Unidos.</t>
    </r>
  </si>
  <si>
    <t>CSA 3.1</t>
  </si>
  <si>
    <t>Formalidad laboral</t>
  </si>
  <si>
    <t>Número de personas con contrato indefinido</t>
  </si>
  <si>
    <t>Mujeres con contrato indefinido</t>
  </si>
  <si>
    <t>n.º</t>
  </si>
  <si>
    <t>Hombres con contrato indefinido</t>
  </si>
  <si>
    <t>Total de colaboradores con contrato indefinido</t>
  </si>
  <si>
    <t>Porcentaje respecto del total de colaboradores</t>
  </si>
  <si>
    <t>Número de personas con contrato a plazo fijo</t>
  </si>
  <si>
    <t>Mujeres con contrato a plazo fijo</t>
  </si>
  <si>
    <t>Hombres con contrato a plazo fijo</t>
  </si>
  <si>
    <t>Total de colaboradores con contrato a plazo fijo</t>
  </si>
  <si>
    <t>Indicadores de formalidad laboral</t>
  </si>
  <si>
    <t>Porcentaje de mujeres con contrato a plazo indefinido respecto del total de trabajadores</t>
  </si>
  <si>
    <t>Porcentaje de hombres con contrato a plazo indefinido respecto del total de trabajadores</t>
  </si>
  <si>
    <t>Porcentaje de mujeres con contrato a plazo fijo respecto del total de trabajadores</t>
  </si>
  <si>
    <t>Porcentaje de hombres con contrato a plazo fijo respecto del total de trabajadores</t>
  </si>
  <si>
    <r>
      <rPr>
        <b/>
        <sz val="8"/>
        <color rgb="FF000000"/>
        <rFont val="Calibri"/>
        <family val="2"/>
      </rPr>
      <t>Nota (1)</t>
    </r>
    <r>
      <rPr>
        <sz val="8"/>
        <color rgb="FF000000"/>
        <rFont val="Calibri"/>
        <family val="2"/>
      </rPr>
      <t>: en Cencosud no existen colaboradores con contrato por obra o faena, ni que presten servicios a honorarios.</t>
    </r>
  </si>
  <si>
    <t xml:space="preserve">Política de Derechos Humanos y proceso de debida diligencia </t>
  </si>
  <si>
    <t>CSA 3.2.2, 3.2.3, 3.2.4</t>
  </si>
  <si>
    <t>Documentos relacionado</t>
  </si>
  <si>
    <r>
      <rPr>
        <b/>
        <sz val="8"/>
        <color rgb="FF000000"/>
        <rFont val="Calibri"/>
        <family val="2"/>
      </rPr>
      <t>1. Política aplicable a operaciones y grupos de interés.</t>
    </r>
    <r>
      <rPr>
        <sz val="8"/>
        <color rgb="FF000000"/>
        <rFont val="Calibri"/>
        <family val="2"/>
      </rPr>
      <t xml:space="preserve"> Cencosud cuenta con una Política de Derechos Humanos que expresa su compromiso con el respeto de los derechos humanos de sus colaboradores y de todos los grupos de interés con los que se relaciona. Esta política está alineada con los Principios Rectores sobre las Empresas y los Derechos Humanos de las Naciones Unidas y con los principios promovidos por el Pacto Global de las Naciones Unidas, con el fin de identificar, prevenir y mitigar potenciales riesgos en esta materia. Asimismo, se enmarca en el enfoque de las Naciones Unidas de “proteger, respetar y remediar”, promoviendo mecanismos que permitan abordar potenciales afectaciones a los derechos humanos. Estos marcos, a su vez, se sustentan en la Carta Internacional de Derechos Humanos y en la Declaración de la Organización Internacional del Trabajo (OIT) relativa a los principios y derechos fundamentales en el trabajo.
</t>
    </r>
    <r>
      <rPr>
        <b/>
        <sz val="8"/>
        <color rgb="FF000000"/>
        <rFont val="Calibri"/>
        <family val="2"/>
      </rPr>
      <t xml:space="preserve">2. Alcance sobre colaboradores, proveedores y cadena de valor. </t>
    </r>
    <r>
      <rPr>
        <sz val="8"/>
        <color rgb="FF000000"/>
        <rFont val="Calibri"/>
        <family val="2"/>
      </rPr>
      <t xml:space="preserve">El compromiso de Cencosud con los derechos humanos se extiende a todos sus colaboradores y a las empresas terceras que le prestan servicios de naturaleza civil y/o comercial, promoviendo además su respeto a lo largo de la cadena de valor. Asimismo, desde fines de 2025, los contratos con proveedores incluyen una cláusula expresa de respeto de los derechos humanos en sus operaciones, contratistas y subcontrataciones. Esta cláusula considera, entre otros aspectos ASG, el cumplimiento de la normativa laboral y de seguridad y salud en el trabajo, la promoción de ambientes de trabajo libres de discriminación, acoso y violencia, la protección de la información, el uso responsable de los recursos y la mitigación de impactos adversos derivados de su actividad. Este enfoque es consistente con los lineamientos de sostenibilidad de la Compañía, que promueven la trazabilidad, transparencia y calidad en la cadena de suministro, así como la evaluación de riesgos e impactos asociados a sus actividades y relaciones comerciales.
</t>
    </r>
    <r>
      <rPr>
        <b/>
        <sz val="8"/>
        <color rgb="FF000000"/>
        <rFont val="Calibri"/>
        <family val="2"/>
      </rPr>
      <t xml:space="preserve">3. Gobernanza del respeto a los derechos humanos. </t>
    </r>
    <r>
      <rPr>
        <sz val="8"/>
        <color rgb="FF000000"/>
        <rFont val="Calibri"/>
        <family val="2"/>
      </rPr>
      <t xml:space="preserve">La implementación, el seguimiento y la ejecución del marco de Derechos Humanos son coordinados por un comité interdisciplinario integrado por las áreas de Sostenibilidad, Ética y Compliance, y Diversidad, Equidad e Inclusión, cuyo mandato es asegurar la integración de estos principios en los procesos corporativos. Asimismo, la Compañía incorpora los riesgos asociados a eventuales vulneraciones de derechos humanos en su matriz de riesgos, la cual es revisada anualmente para evaluar su probabilidad, impacto y la efectividad de las medidas de mitigación implementadas. 
</t>
    </r>
    <r>
      <rPr>
        <b/>
        <sz val="8"/>
        <color rgb="FF000000"/>
        <rFont val="Calibri"/>
        <family val="2"/>
      </rPr>
      <t xml:space="preserve">4.  Integración en el marco ético y de sostenibilidad. </t>
    </r>
    <r>
      <rPr>
        <sz val="8"/>
        <color rgb="FF000000"/>
        <rFont val="Calibri"/>
        <family val="2"/>
      </rPr>
      <t>La gestión de derechos humanos se encuentra integrada al Código de Ética, la Política de Sostenibilidad y la Política de Diversidad, Equidad e Inclusión de Cencosud. En 2024, el Código de Ética fue actualizado para incorporar materias relacionadas con derechos humanos, sostenibilidad, diversidad, equidad e inclusión. Su cumplimiento es obligatorio para directores y colaboradores. Asimismo, estos instrumentos promueven una cultura basada en el respeto, la integridad, la transparencia, la inclusión y la no discriminación, fortaleciendo la gestión responsable de la Compañía y su relacionamiento con los distintos grupos de interés.</t>
    </r>
    <r>
      <rPr>
        <b/>
        <sz val="8"/>
        <color rgb="FF000000"/>
        <rFont val="Calibri"/>
        <family val="2"/>
      </rPr>
      <t xml:space="preserve">
5. Compromisos en derechos humanos. </t>
    </r>
    <r>
      <rPr>
        <sz val="8"/>
        <color rgb="FF000000"/>
        <rFont val="Calibri"/>
        <family val="2"/>
      </rPr>
      <t xml:space="preserve">Cencosud explicita su compromiso con el respeto a la dignidad humana y la no discriminación; la promoción del trabajo digno; la libertad de asociación y negociación colectiva; la salud y seguridad en el trabajo; la responsabilidad ambiental; el mantenimiento de relaciones respetuosas con las comunidades mediante una comunicación y diálogo transparente; y la promoción de estos principios fundamentales entre sus proveedores y demás grupos de interés.
</t>
    </r>
    <r>
      <rPr>
        <b/>
        <sz val="8"/>
        <color rgb="FF000000"/>
        <rFont val="Calibri"/>
        <family val="2"/>
      </rPr>
      <t xml:space="preserve">6. Mecanismos de implementación. </t>
    </r>
    <r>
      <rPr>
        <sz val="8"/>
        <color rgb="FF000000"/>
        <rFont val="Calibri"/>
        <family val="2"/>
      </rPr>
      <t xml:space="preserve">Con el objetivo de reducir la probabilidad y severidad de potenciales impactos sobre los derechos humanos, la Compañía contempla procesos de implementación que incluyen la definición de objetivos y metas, la capacitación continua de colaboradores y otros grupos de interés, la comunicación de la política a los distintos públicos relevantes y la realización de evaluaciones internas periódicas para verificar su cumplimiento y ajustar su aplicación cuando resulte necesario. Estos procesos consideran además el establecimiento de indicadores y metas que permitan promover, evaluar, verificar y reportar el cumplimiento de los compromisos asumidos. La Política de Derechos Humanos es liderada por las áreas de Personas y Organización y de Asuntos Corporativos y Sostenibilidad, cuyos máximos responsables suscriben dicho instrumento corporativo y velan por su implementación dentro de la organización.
</t>
    </r>
    <r>
      <rPr>
        <b/>
        <sz val="8"/>
        <color rgb="FF000000"/>
        <rFont val="Calibri"/>
        <family val="2"/>
      </rPr>
      <t>7. Debida diligencia en Derechos Humanos en la cadena textil de Paris</t>
    </r>
    <r>
      <rPr>
        <sz val="8"/>
        <color rgb="FF000000"/>
        <rFont val="Calibri"/>
        <family val="2"/>
      </rPr>
      <t xml:space="preserve">. Cencosud reconoce los desafíos sociales y ambientales asociados a la industria textil. En este contexto, durante 2025 inició un programa de Debida Diligencia en Derechos Humanos y Ambientales, con foco en proveedores y fábricas ubicadas en China, Bangladesh e India que forman parte de la cadena de suministro de Paris. Este proceso busca contribuir al fortalecimiento continuo de la gestión de sostenibilidad de la Compañía y a la protección de los distintos grupos de interés potencialmente afectados por impactos adversos derivados de las actividades comerciales, promoviendo una gestión preventiva y responsable a lo largo de la cadena de abastecimiento.
El alcance temático del proyecto se estructura a partir de los módulos de riesgos sectoriales definidos por la Guía de la OCDE para cadenas de suministro responsables en el sector textil y del calzado, adaptados al contexto de la cadena de suministro textil de Paris. El instrumento operativo considera 31 riesgos priorizados, asociados a trabajo infantil, violencia y acoso, trabajo forzoso, tiempo de trabajo, salud y seguridad, sindicalización y negociación colectiva, salarios, químicos peligrosos, agua, emisiones de gases de efecto invernadero, cohecho y corrupción, trabajo a domicilio y subcontratación de etapas críticas. Con ello, se busca construir una base técnica para identificar riesgos reales y potenciales, reconocer brechas de gestión y orientar decisiones de prevención, mitigación, corrección y monitoreo.
El proceso contempla la aplicación de encuestas a proveedores, la revisión documental, cuestionarios, entrevistas, observación directa, foto-registro, matrices de riesgo, planes de acción correctiva e indicadores de priorización. Asimismo, durante enero de 2026 se realizaron inspecciones en 15 fábricas por parte de un tercero independiente, con el fin de complementar el levantamiento y evaluación de riesgos en la cadena de suministro. Además, incorpora una dimensión cualitativa orientada a recoger la experiencia y percepción directa de trabajadores y trabajadoras, considerando aspectos como la confianza, el temor, el nerviosismo, la libertad para expresarse, la percepción de represalias, el trato recibido, la voluntariedad de las horas extraordinarias y el funcionamiento efectivo de los mecanismos de queja.
Los hallazgos de la Debida Diligencia serán abordados durante 2026 como parte del fortalecimiento de la estrategia de abastecimiento responsable de Cencosud. Este trabajo permitirá orientar acciones de mejora y la priorización de medidas preventivas, correctivas y de seguimiento en aquellos ámbitos identificados como relevantes para la gestión de riesgos e impactos en la cadena de suministro.
</t>
    </r>
    <r>
      <rPr>
        <b/>
        <sz val="8"/>
        <color rgb="FF000000"/>
        <rFont val="Calibri"/>
        <family val="2"/>
      </rPr>
      <t xml:space="preserve">8. Mecanismos de denuncia, remediación y sanción.  </t>
    </r>
    <r>
      <rPr>
        <sz val="8"/>
        <color rgb="FF000000"/>
        <rFont val="Calibri"/>
        <family val="2"/>
      </rPr>
      <t>El compromiso de Cencosud con los derechos humanos se apoya en la Línea Ética, disponible para todos los grupos de interés, incluidos los trabajadores de sus proveedores y las comunidades que pudieran verse afectadas. La Línea Ética cuenta con seis canales de contacto: página web, teléfono gratuito (disponible en cada país donde la Compañía opera), WhatsApp, correo electrónico, entrevistas personales o virtuales (previa solicitud por correo electrónico) y cartas físicas. Estos canales permiten realizar consultas y denuncias en español, portugués e inglés, de manera anónima cuando corresponde, garantizando la confidencialidad y la prohibición de represalias. Adicionalmente, en Chile, y en el marco de la implementación de la Ley Karin desde agosto de 2024, se incorporó un séptimo canal de denuncia verbal, habilitado a través de la intranet.
Los mecanismos de denuncia forman parte del sistema de cumplimiento y cultura ética de la Compañía, permitiendo canalizar consultas, inquietudes y denuncias relacionadas con derechos humanos, diversidad, equidad e inclusión, ética y cumplimiento. Todas las denuncias recibidas son investigadas, y los posibles incumplimientos pueden ser sancionados de acuerdo con el Código de Ética y los procedimientos internos aplicables para generar medidas de remediación para quienes resulten afectados. Cuando corresponde, los hechos son informados a las autoridades competentes para la adopción de las medidas legales pertinentes. A través de estos mecanismos, la Compañía busca identificar oportunamente potenciales vulneraciones y adoptar las acciones correspondientes para fortalecer continuamente la prevención y gestión de riesgos en materia de derechos humanos. Durante 2026 se trabajará en un procedimiento de sanción y remediación específico ante denuncias por derechos humanos.</t>
    </r>
  </si>
  <si>
    <t>Política de Diversidad, Equidad e Inclusión</t>
  </si>
  <si>
    <r>
      <t xml:space="preserve">Nota (1): </t>
    </r>
    <r>
      <rPr>
        <sz val="8"/>
        <color theme="1"/>
        <rFont val="Calibri"/>
        <family val="2"/>
      </rPr>
      <t>A la fecha de publicación de este ESG Databook, el procedimiento de sanción  y remediación ante denuncias por derechos humanos ya se encuentra en la intranet de la Compañía.</t>
    </r>
  </si>
  <si>
    <t>Desarrollo para colaboradores con jornadas de tiempo completo (FTE)</t>
  </si>
  <si>
    <t>CSA 3.3.1</t>
  </si>
  <si>
    <t>Capacitación y desarrollo</t>
  </si>
  <si>
    <t>Total Cencosud 2025</t>
  </si>
  <si>
    <t> </t>
  </si>
  <si>
    <t>Promedio de horas de capacitación y desarrollo por FTE</t>
  </si>
  <si>
    <t>Promedio de horas de capacitación y desarrollo HOMBRES por FTE</t>
  </si>
  <si>
    <t>Promedio de horas de capacitación y desarrollo MUJERES por FTE</t>
  </si>
  <si>
    <t>Gerentes y ejecutivos</t>
  </si>
  <si>
    <t>Profesionales y técnicos</t>
  </si>
  <si>
    <t>Trabajadores y otros</t>
  </si>
  <si>
    <t>Monto promedio gastado por FTE en capacitación y desarrollo</t>
  </si>
  <si>
    <t>Monto promedio gastado por FTE en capacitación y desarrollo HOMBRES</t>
  </si>
  <si>
    <t>Monto promedio gastado por FTE en capacitación y desarrollo MUJERES</t>
  </si>
  <si>
    <r>
      <rPr>
        <sz val="9"/>
        <color rgb="FF000000"/>
        <rFont val="Calibri"/>
        <family val="2"/>
      </rPr>
      <t>Cobertura de la información</t>
    </r>
    <r>
      <rPr>
        <b/>
        <sz val="9"/>
        <color rgb="FF000000"/>
        <rFont val="Calibri"/>
        <family val="2"/>
      </rPr>
      <t xml:space="preserve"> (1)</t>
    </r>
  </si>
  <si>
    <t>% de FTEs</t>
  </si>
  <si>
    <r>
      <rPr>
        <b/>
        <sz val="9"/>
        <color rgb="FF000000"/>
        <rFont val="Calibri"/>
        <family val="2"/>
      </rPr>
      <t>Nota (1):</t>
    </r>
    <r>
      <rPr>
        <sz val="9"/>
        <color rgb="FF000000"/>
        <rFont val="Calibri"/>
        <family val="2"/>
      </rPr>
      <t xml:space="preserve"> la cobertura representa el porcentaje de la dotación equivalente a tiempo completo (FTE) de Cencosud S.A. incluida en el cálculo de los indicadores de capacitación y desarrollo.</t>
    </r>
  </si>
  <si>
    <t>Promedio de horas de capacitación</t>
  </si>
  <si>
    <t>CSA 3.3.1.1</t>
  </si>
  <si>
    <t>Promedio de horas de capacitación de todos los colaboradores</t>
  </si>
  <si>
    <t>Cobertura %</t>
  </si>
  <si>
    <t>CSA 3.3.1.2</t>
  </si>
  <si>
    <t>Monto gastado en capacitación &amp; desarrollo</t>
  </si>
  <si>
    <t>Monto promedio gastado en capacitación &amp; desarrollo por FTE</t>
  </si>
  <si>
    <r>
      <rPr>
        <sz val="9"/>
        <color rgb="FF000000"/>
        <rFont val="Calibri"/>
        <family val="2"/>
      </rPr>
      <t xml:space="preserve">Cobertura % </t>
    </r>
    <r>
      <rPr>
        <b/>
        <sz val="9"/>
        <color rgb="FF000000"/>
        <rFont val="Calibri"/>
        <family val="2"/>
      </rPr>
      <t>(1)</t>
    </r>
  </si>
  <si>
    <r>
      <rPr>
        <b/>
        <sz val="9"/>
        <color rgb="FF000000"/>
        <rFont val="Calibri"/>
        <family val="2"/>
      </rPr>
      <t>Nota (1):</t>
    </r>
    <r>
      <rPr>
        <sz val="9"/>
        <color rgb="FF000000"/>
        <rFont val="Calibri"/>
        <family val="2"/>
      </rPr>
      <t xml:space="preserve"> la cobertura representa el porcentaje de la dotación equivalente a tiempo completo (FTE) de Cencosud S.A. incluida en el cálculo de este indicador.</t>
    </r>
  </si>
  <si>
    <t>CSA 3.3.2</t>
  </si>
  <si>
    <t>Programas de desarrollo de colaboradores</t>
  </si>
  <si>
    <t>`- Estrategia ASG y sostenibilidad: en Chile, cursos sobre la Ley REP (gestión de envases), manejo de residuos peligrosos (Easy) y eficiencia energética.
- Industria Alimentaria: seminarios especializados sobre riesgos y gestión de calidad (HACCP, BPM) en supermercados.
- Desarrollo de talento: Se mantiene el uso de la Academia Digital (Campus Cencosud, Udemy) y la Academia de Liderazgo para potenciar destrezas alineadas con el Ecosistemaf.</t>
  </si>
  <si>
    <t>CSA 3.3.3</t>
  </si>
  <si>
    <t>Retorno de la inversión en capital humano</t>
  </si>
  <si>
    <t>Ingresos Totales</t>
  </si>
  <si>
    <t>Gastos Operativos Totales</t>
  </si>
  <si>
    <t>Gastos Totales relacionados con los empleados (salarios + beneficios)</t>
  </si>
  <si>
    <r>
      <rPr>
        <sz val="9"/>
        <color rgb="FF000000"/>
        <rFont val="Calibri"/>
        <family val="2"/>
      </rPr>
      <t>Retorno sobre la inversión en capital humano (HC ROI) resultante</t>
    </r>
    <r>
      <rPr>
        <b/>
        <sz val="9"/>
        <color rgb="FF000000"/>
        <rFont val="Calibri"/>
        <family val="2"/>
      </rPr>
      <t xml:space="preserve"> (1)</t>
    </r>
  </si>
  <si>
    <t>Ratio</t>
  </si>
  <si>
    <t>Empleados Totales</t>
  </si>
  <si>
    <r>
      <rPr>
        <b/>
        <sz val="9"/>
        <color rgb="FF000000"/>
        <rFont val="Calibri"/>
        <family val="2"/>
      </rPr>
      <t>Nota (1):</t>
    </r>
    <r>
      <rPr>
        <sz val="9"/>
        <color rgb="FF000000"/>
        <rFont val="Calibri"/>
        <family val="2"/>
      </rPr>
      <t xml:space="preserve"> el HC ROI se calcula según la metodología recomendada, es decir, utilizando los ingresos totales, gastos operativos toales y gatos totales relacionados con los empleados.</t>
    </r>
  </si>
  <si>
    <t>CSA 3.3.4</t>
  </si>
  <si>
    <t>CONTRATACIÓN</t>
  </si>
  <si>
    <r>
      <rPr>
        <b/>
        <sz val="9"/>
        <color rgb="FF000000"/>
        <rFont val="Calibri"/>
        <family val="2"/>
      </rPr>
      <t>Número</t>
    </r>
    <r>
      <rPr>
        <sz val="9"/>
        <color rgb="FF000000"/>
        <rFont val="Calibri"/>
        <family val="2"/>
      </rPr>
      <t xml:space="preserve"> total de </t>
    </r>
    <r>
      <rPr>
        <b/>
        <sz val="9"/>
        <color rgb="FF000000"/>
        <rFont val="Calibri"/>
        <family val="2"/>
      </rPr>
      <t>nuevas contrataciones</t>
    </r>
    <r>
      <rPr>
        <sz val="9"/>
        <color rgb="FF000000"/>
        <rFont val="Calibri"/>
        <family val="2"/>
      </rPr>
      <t xml:space="preserve"> de trabajadores </t>
    </r>
    <r>
      <rPr>
        <b/>
        <sz val="9"/>
        <color rgb="FF000000"/>
        <rFont val="Calibri"/>
        <family val="2"/>
      </rPr>
      <t>(1)</t>
    </r>
  </si>
  <si>
    <t>Número de contrataciones de empleados hombres menores de 30 años de edad</t>
  </si>
  <si>
    <t>Número de contrataciones de empleados hombres de entre 30 y 50 años de edad</t>
  </si>
  <si>
    <t>Número de contrataciones de empleados hombres mayores de 50 años de edad</t>
  </si>
  <si>
    <t>Número de contrataciones de empleados mujeres menores de 30 años de edad</t>
  </si>
  <si>
    <t>Número de contrataciones de empleados mujeres de entre 30 y 50 años de edad</t>
  </si>
  <si>
    <t>Número de contrataciones de empleados mujeres mayores de 50 años de edad</t>
  </si>
  <si>
    <t>Número total de contrataciones de empleados hombres</t>
  </si>
  <si>
    <t>Número total de contrataciones de empleados mujeres</t>
  </si>
  <si>
    <r>
      <rPr>
        <b/>
        <sz val="9"/>
        <rFont val="Calibri"/>
        <family val="2"/>
      </rPr>
      <t>%</t>
    </r>
    <r>
      <rPr>
        <sz val="9"/>
        <rFont val="Calibri"/>
        <family val="2"/>
      </rPr>
      <t xml:space="preserve"> de puestos vacantes cubiertos por candidatos internos</t>
    </r>
    <r>
      <rPr>
        <b/>
        <sz val="9"/>
        <rFont val="Calibri"/>
        <family val="2"/>
      </rPr>
      <t xml:space="preserve"> (contrataciones internas) (2)</t>
    </r>
  </si>
  <si>
    <r>
      <rPr>
        <b/>
        <sz val="9"/>
        <color theme="1"/>
        <rFont val="Calibri"/>
        <family val="2"/>
      </rPr>
      <t xml:space="preserve">Nota (1): </t>
    </r>
    <r>
      <rPr>
        <sz val="9"/>
        <color theme="1"/>
        <rFont val="Calibri"/>
        <family val="2"/>
      </rPr>
      <t xml:space="preserve">nuevas contrataciones se refiere al número de nuevos empleados a tiempo completo contratados en el año del informe.
</t>
    </r>
    <r>
      <rPr>
        <b/>
        <sz val="9"/>
        <color theme="1"/>
        <rFont val="Calibri"/>
        <family val="2"/>
      </rPr>
      <t>Nota (2):</t>
    </r>
    <r>
      <rPr>
        <sz val="9"/>
        <color theme="1"/>
        <rFont val="Calibri"/>
        <family val="2"/>
      </rPr>
      <t xml:space="preserve"> las contrataciones internas corresponden al número total de puestos vacantes ocupados por los propios empleados de una empresa dividido por el número total de puestos vacantes en la empresa en el año del informe.</t>
    </r>
  </si>
  <si>
    <t>CSA 3.3.5</t>
  </si>
  <si>
    <t>ROTACIÓN</t>
  </si>
  <si>
    <t>Rotación total (1)</t>
  </si>
  <si>
    <t>Rotación voluntaria (1)</t>
  </si>
  <si>
    <t>Tasa de rotación de empleados hombres menores de 30 años de edad</t>
  </si>
  <si>
    <t>Tasa de rotación de empleados hombres de entre 30 y 50 años de edad</t>
  </si>
  <si>
    <t>Tasa de rotación de empleados hombres mayores de 50 años de edad</t>
  </si>
  <si>
    <t>Tasa de rotación de empleados mujeres menores de 30 años de edad</t>
  </si>
  <si>
    <t>Tasa de rotación de empleados mujeres de entre 30 y 50 años de edad</t>
  </si>
  <si>
    <t>Tasa de rotación de empleados mujeres mayores de 50 años de edad</t>
  </si>
  <si>
    <t>Tasa de rotación de mujeres</t>
  </si>
  <si>
    <t>Tasa de rotación de hombres</t>
  </si>
  <si>
    <r>
      <rPr>
        <b/>
        <sz val="9"/>
        <color rgb="FF000000"/>
        <rFont val="Calibri"/>
        <family val="2"/>
      </rPr>
      <t xml:space="preserve">Cobertura de la información  </t>
    </r>
    <r>
      <rPr>
        <sz val="9"/>
        <color rgb="FF000000"/>
        <rFont val="Calibri"/>
        <family val="2"/>
      </rPr>
      <t xml:space="preserve">(como % del total de empleados a tiempo completo) </t>
    </r>
    <r>
      <rPr>
        <b/>
        <sz val="9"/>
        <color rgb="FF000000"/>
        <rFont val="Calibri"/>
        <family val="2"/>
      </rPr>
      <t>(2)</t>
    </r>
  </si>
  <si>
    <r>
      <t xml:space="preserve">Nota (1): </t>
    </r>
    <r>
      <rPr>
        <sz val="9"/>
        <color rgb="FF000000"/>
        <rFont val="Calibri"/>
        <family val="2"/>
      </rPr>
      <t>medido en Tasas.</t>
    </r>
  </si>
  <si>
    <r>
      <rPr>
        <b/>
        <sz val="9"/>
        <color rgb="FF000000"/>
        <rFont val="Calibri"/>
        <family val="2"/>
      </rPr>
      <t>Nota (2):</t>
    </r>
    <r>
      <rPr>
        <sz val="9"/>
        <color rgb="FF000000"/>
        <rFont val="Calibri"/>
        <family val="2"/>
      </rPr>
      <t xml:space="preserve"> la cobertura representa el porcentaje de la dotación equivalente a tiempo completo (FTE) de Cencosud S.A. incluida en el cálculo de las tasas de rotación reportadas.</t>
    </r>
  </si>
  <si>
    <t>Evaluaciones de desempeño individuales y/o en equipos</t>
  </si>
  <si>
    <t>CSA 3.3.6</t>
  </si>
  <si>
    <t>Evaluación de Desempeño</t>
  </si>
  <si>
    <t>Basado en una cultura de conversación continua, orientado al desarrollo profesional  de los colaboradores. Permite alinear expectativas, recibir retroalimentación y asumir un rol activo en su crecimiento individual.</t>
  </si>
  <si>
    <t>Componentes de evaluación</t>
  </si>
  <si>
    <t>Compuesto por dos elementos de igual ponderación. Por un lado está "ADN Cencosud y Sello de Liderazgo", enfocado en resaltar las conductas alineadas con los valores de la Compañía. Por otro lado, están los "Objetivos individuales", que refieren a los resultados medibles, bajo una metodología SMART, para que cada colaborador se desafíe a seguir creciendo.</t>
  </si>
  <si>
    <t>CSA 3.3.7</t>
  </si>
  <si>
    <t>Programas de incentivos de largo plazo para empleados por debajo del nivel directivo superior</t>
  </si>
  <si>
    <t>La Compañía cuenta con programas de incentivos de largo plazo (LTI) destinados a fomentar la creación de valor sostenible y a alinear los intereses de los ejecutivos con los objetivos estratégicos del negocio. Estos programas consideran criterios de permanencia y desempeño, evaluados mediante indicadores vinculados tanto a los resultados financieros como a los objetivos de sostenibilidad de la Compañía.
Asimismo, a partir de 2025, la Compañía implementó un nuevo Modelo Corporativo de Incentivo de Largo Plazo (LTI Cencosud), diseñado para fortalecer la alineación estratégica a nivel corporativo, promover un marco común de compensación en los distintos países donde opera y reemplazar progresivamente los esquemas históricos existentes.
El beneficio otorgado bajo este modelo se determina en función del nivel de responsabilidad de cada ejecutivo (hasta el tercer nivel de reporte bajo el CEO) y del período de medición establecido para el plan. Su otorgamiento está sujeto al cumplimiento de las condiciones de permanencia y desempeño definidas en el programa.</t>
  </si>
  <si>
    <t>CSA 3.3.8</t>
  </si>
  <si>
    <t>Programas de apoyo para colaboradores</t>
  </si>
  <si>
    <t>´- Conciliación y corresponsabilidad: Cencosud cuenta con un permiso postnatal que supera los mínimos legales de cada país a través de la Política de Armonía Laboral. Esta política establece la cobertura de la diferencia salarial para aquellos colaboradores cuyas remuneraciones superan el tope legal cubierto por las licencias pre y postnatales. Asimismo, asegura un regreso gradual al trabajo mediante una hora adicional al permiso legal de amamantamiento durante los dos meses posteriores al término de la licencia postnatal. Además, promueve la corresponsabilidad al otorgar cinco días adicionales al permiso legal de paternidad o de cuidado secundario en caso de nacimiento o adopción, y contempla la entrega de un bono por nacimiento.  Complementariamente, en Chile otorga acceso a sala cuna para colaboradoras con hijos menores de dos años o, alternativamente, un beneficio monetario cuando este servicio no es utilizado.
- Formación continua: La Compañía impulsa programas de capacitación para sus colaboradores enfocados en fortalecer el uso de herramientas útiles y el desarrollo de habilidades, a través de iniciativas como Campus Cencosud; potenciar el liderazgo mediante la Academia de Liderazgo; y desarrollar el talento a través de becas, diplomados y certificaciones en el marco del Plan de Talentos. Adicionalmente, en Easy existe un programa orientado a estandarizar conocimientos, actualizar herramientas de trabajo y fortalecer la gestión de resultados en roles específicos, con el fin de empoderar a los participantes en el ejercicio de su oficio.
- Bienestar integral: A través del programa CencoFluye, la compañía promueve la adopción de hábitos y prácticas saludables a nivel individual, grupal y organizacional mediante la realización de charlas impartidas por expertos.
- Flexibilidad laboral: La organización implementa iniciativas que permiten a los colaboradores compatibilizar sus responsabilidades extralaborales con su trabajo en Cencosud. Entre ellas se encuentran la reducción de jornada por cuidado de personas dependientes, el regreso gradual al trabajo tras enfermedades graves y la posibilidad de suspender sus funciones por un período de entre dos y doce meses, manteniendo la relación laboral.
- Apoyo social a colaboradores: A través del programa de Atención al Colaborador, la compañía brinda apoyo oportuno, eficiente y de calidad en ámbitos como salud, vivienda, familia y educación. Asimismo, entrega acompañamiento en situaciones de emergencia, apoyo en la gestión de seguros y orientación para el acceso a beneficios sociales públicos y privados.</t>
  </si>
  <si>
    <t>CSA 3.3.9</t>
  </si>
  <si>
    <t>Unidad utilizada para medir</t>
  </si>
  <si>
    <t>META 2025</t>
  </si>
  <si>
    <t>% de empleados activamente comprometidos</t>
  </si>
  <si>
    <t>Cobertura de los datos: % de empleados que participaron en la encuesta (del total de empleados de la compañía)</t>
  </si>
  <si>
    <t>Bienestar de los colaboradores</t>
  </si>
  <si>
    <t>Cada año, la Compañía realiza una encuesta de bienestar y compromiso laboral a todos sus colaboradores, excepto aquellos en Estados Unidos. Está compuesta por un 90% de indicadores permanentes que permiten dar seguimiento a la evolución de los resultados y un 10% de preguntas variables orientadas a profundizar en temas estratégicos o de interés específico para la organización.
La encuesta evalúa aspectos relacionados con la satisfacción laboral, el sentido o propósito del trabajo, el bienestar y la felicidad en el entorno laboral, así como los niveles de estrés percibidos por los colaboradores. Para ello, aborda la percepción de ambientes de trabajo centrados en las personas, flexibles, seguros, diversos e inclusivos; la efectividad de la comunicación, la colaboración y el reconocimiento dentro de los equipos; el grado de identificación con el propósito corporativo; las oportunidades de desarrollo y aprendizaje; la calidad del liderazgo y la retroalimentación recibida; la autonomía y capacidad de decisión en el trabajo; y el sentido de pertenencia y compromiso con la organización. Estas dimensiones permiten obtener una visión integral de la experiencia de los colaboradores.</t>
  </si>
  <si>
    <t>CSA 3.4.1, 3.4.2</t>
  </si>
  <si>
    <t>Sistema de seguridad y salud laboral</t>
  </si>
  <si>
    <t>La gestión de seguridad y salud en el trabajo en Cencosud forma parte de la matriz corporativa de riesgos y es supervisada por la alta gerencia. La Política de Seguridad y Salud Laboral, aprobada por la alta dirección, aplica a todos los colaboradores y terceros que realizan actividades bajo la supervisión de la Compañía, y exige el cumplimiento de la normativa vigente en cada país donde opera.
Para gestionar estos riesgos, Cencosud cuenta con un sistema de gestión de seguridad y salud ocupacional que contempla la identificación y evaluación de peligros, la implementación de planes de acción para mitigar riesgos, la preparación y respuesta ante emergencias, el seguimiento de los avances en la reducción de riesgos, la realización de inspecciones internas periódicas y la investigación de incidentes, lesiones y enfermedades laborales, incorporando acciones correctivas y mejoras continuas. Asimismo, los contratos suscritos con empresas contratistas incluyen cláusulas de cumplimiento de las medidas de seguridad y salud ocupacional definidas por la Compañía. En Chile, este enfoque se complementa con la participación en el sistema PEC Competitivo de Mutual de Seguridad CChC, alineado con los principios de la norma ISO 45001.
La Compañía promueve una cultura preventiva basada en la participación de los trabajadores. Para ello, mantiene alrededor de 360 Comités Paritarios de Higiene y Seguridad en la región, cuenta con mecanismos para reportar peligros y dispone de procedimientos que permiten a los trabajadores retirarse de situaciones de riesgo sin temor a represalias. Asimismo, sus operaciones son evaluadas periódicamente mediante auditorías externas, incluidas las realizadas por la Mutual de Seguridad en Chile.</t>
  </si>
  <si>
    <t>Política de Seguridad y Salud Laboral</t>
  </si>
  <si>
    <t>CSA 3.4.3</t>
  </si>
  <si>
    <t>Empleados</t>
  </si>
  <si>
    <t>Contratistas</t>
  </si>
  <si>
    <t>Tasa de ausentismo</t>
  </si>
  <si>
    <t>Cobertura de la información (como % FTE) (2)</t>
  </si>
  <si>
    <r>
      <rPr>
        <b/>
        <sz val="8"/>
        <color rgb="FF000000"/>
        <rFont val="Calibri"/>
        <family val="2"/>
      </rPr>
      <t>Nota (1):</t>
    </r>
    <r>
      <rPr>
        <sz val="8"/>
        <color rgb="FF000000"/>
        <rFont val="Calibri"/>
        <family val="2"/>
      </rPr>
      <t xml:space="preserve"> los datos divulganos no consideran las operaciones en Estados Unidos.</t>
    </r>
  </si>
  <si>
    <r>
      <rPr>
        <b/>
        <sz val="8"/>
        <color rgb="FF000000"/>
        <rFont val="Calibri"/>
        <family val="2"/>
      </rPr>
      <t xml:space="preserve">Nota (2): </t>
    </r>
    <r>
      <rPr>
        <sz val="8"/>
        <color rgb="FF000000"/>
        <rFont val="Calibri"/>
        <family val="2"/>
      </rPr>
      <t>la cobertura representa el porcentaje de la dotación equivalente a tiempo completo (FTE) del Grupo Cencosud incluida en el cálculo de este indicador.</t>
    </r>
  </si>
  <si>
    <t>CSA 3.4.4</t>
  </si>
  <si>
    <r>
      <t xml:space="preserve">LTIFR de </t>
    </r>
    <r>
      <rPr>
        <b/>
        <sz val="8"/>
        <color theme="1"/>
        <rFont val="Calibri"/>
        <family val="2"/>
      </rPr>
      <t>trabajadores</t>
    </r>
  </si>
  <si>
    <r>
      <rPr>
        <sz val="8"/>
        <color rgb="FF000000"/>
        <rFont val="Calibri"/>
        <family val="2"/>
      </rPr>
      <t>Cobertura de la información (como % de empleados)</t>
    </r>
    <r>
      <rPr>
        <b/>
        <sz val="8"/>
        <color rgb="FF000000"/>
        <rFont val="Calibri"/>
        <family val="2"/>
      </rPr>
      <t xml:space="preserve"> (1)</t>
    </r>
  </si>
  <si>
    <r>
      <t xml:space="preserve">Nota (1): </t>
    </r>
    <r>
      <rPr>
        <sz val="8"/>
        <color rgb="FF000000"/>
        <rFont val="Calibri"/>
        <family val="2"/>
      </rPr>
      <t>la cobertura representa el porcentaje de empleados propios de Cencosud S.A. incluidos en el cálculo de los indicadores de frecuencia de lesiones.</t>
    </r>
  </si>
  <si>
    <t xml:space="preserve">CSA 3.4.3, 3.4.4 </t>
  </si>
  <si>
    <t xml:space="preserve">Seguridad laboral </t>
  </si>
  <si>
    <t>Tasa de accidentabilidad por cada 100 trabajadores</t>
  </si>
  <si>
    <t>Número de accidentes registrados</t>
  </si>
  <si>
    <t>Tasa de fatalidad por cada 100.000 trabajadores</t>
  </si>
  <si>
    <t>Tasa de enfermedades profesionales por cada 100 trabajadores</t>
  </si>
  <si>
    <t>Número de enfermedades laborales registradas</t>
  </si>
  <si>
    <t>Tasa de enfermedades laborales por cada 100 trabajadores</t>
  </si>
  <si>
    <t>Número de días perdidos por accidentes</t>
  </si>
  <si>
    <t>Promedio de días perdidos por accidentes</t>
  </si>
  <si>
    <t>Programas de salud y nutrición y compromiso con la salud y la nutrición de los productos</t>
  </si>
  <si>
    <t xml:space="preserve">CSA 3.5.1, 3.5.2 </t>
  </si>
  <si>
    <t>Compromiso y programas de salud y nutrición de los productos</t>
  </si>
  <si>
    <t>La Compañía promueve la salud y nutrición mediante la mejora continua de su portafolio de alimentos, impulsando la reformulación de productos de marcas propias para reducir sodio, grasas saturadas, azúcares y aditivos, además de desarrollar alternativas con mejor perfil nutricional, incluyendo productos con mayor contenido de proteínas y fibra y opciones para dietas especiales. En este marco, fomenta formulaciones más simples o de “etiqueta limpia”, especialmente en categorías de panadería y pastelería, y complementa su oferta a través de programas como Mundo Bio y Libres de, orientados a facilitar el acceso a productos saludables y adecuados para distintas necesidades y preferencias alimentarias. Asimismo, verifica la consistencia entre la información declarada en el etiquetado nutricional y las características reales de los productos mediante fichas técnicas y análisis especializados, actualizando dicha información cuando existen cambios de formulación. Sus criterios se sustentan en la normativa chilena vigente y, cuando corresponde, en estándares internacionales de referencia como CODEX Alimentarius. La gestión de riesgos nutricionales se apoya en controles de calidad, etiquetado transparente, escucha activa de consumidores y procesos de mejora continua. Adicionalmente, promueve hábitos de vida saludable mediante iniciativas de educación nutricional dirigidas a las comunidades, entre ellas el programa Cómo Cambio, que fomenta la alimentación saludable y el bienestar de niños y niñas.</t>
  </si>
  <si>
    <t>CSA 3.5.3</t>
  </si>
  <si>
    <t>Ingresos totales de productos saludables (1)</t>
  </si>
  <si>
    <r>
      <t xml:space="preserve">Ingresos totales de alimentación y bebidas </t>
    </r>
    <r>
      <rPr>
        <b/>
        <sz val="9"/>
        <color rgb="FF000000"/>
        <rFont val="Calibri"/>
        <family val="2"/>
      </rPr>
      <t>(1)</t>
    </r>
  </si>
  <si>
    <r>
      <t xml:space="preserve">Nota (1): </t>
    </r>
    <r>
      <rPr>
        <sz val="9"/>
        <color rgb="FF000000"/>
        <rFont val="Calibri"/>
        <family val="2"/>
      </rPr>
      <t>valores consolidados en CLP de los montos recaudados en Chile, Argentina, Perú, Colombia, Brasil y Estados Unidos</t>
    </r>
    <r>
      <rPr>
        <b/>
        <sz val="9"/>
        <color rgb="FF000000"/>
        <rFont val="Calibri"/>
        <family val="2"/>
      </rPr>
      <t>.</t>
    </r>
  </si>
  <si>
    <t>Clientes online e ingresos por ventas online</t>
  </si>
  <si>
    <t>CSA 3.6.1</t>
  </si>
  <si>
    <t>ESTRATEGIAS Y CLIENTES ONLINE</t>
  </si>
  <si>
    <t>% de clientes online</t>
  </si>
  <si>
    <r>
      <t xml:space="preserve">% de ingresos online </t>
    </r>
    <r>
      <rPr>
        <b/>
        <sz val="8"/>
        <rFont val="Calibri"/>
        <family val="2"/>
      </rPr>
      <t>(1)</t>
    </r>
  </si>
  <si>
    <t>% de ventas online / penetración online total</t>
  </si>
  <si>
    <t>Nd</t>
  </si>
  <si>
    <t>Ventas e-commerce</t>
  </si>
  <si>
    <t>MM CLP</t>
  </si>
  <si>
    <r>
      <rPr>
        <b/>
        <sz val="8"/>
        <rFont val="Calibri"/>
        <family val="2"/>
      </rPr>
      <t xml:space="preserve">Nota (1): </t>
    </r>
    <r>
      <rPr>
        <sz val="8"/>
        <rFont val="Calibri"/>
        <family val="2"/>
      </rPr>
      <t>desde 2025 se cambió la metodología para obtener el porcentaje de ingresos online, integrando a Chile, Argentina, Brasil, Colombia, Perú y Estados Unidos.</t>
    </r>
  </si>
  <si>
    <t>Gestión de la relación con clientes</t>
  </si>
  <si>
    <t xml:space="preserve">1. Enfoque centrado en el cliente. Uno de los valores corporativos de Cencosud es la “Pasión por el cliente”, orientada a brindar una experiencia superior, cercana y de calidad en tiendas físicas y digitales. Asimismo, la Compañía promueve una visión integrada del cliente para entregar una experiencia sin fricciones a través de sus marcas y países, fortaleciendo la lealtad y frecuencia de compra.
2. Herramientas de fidelización y personalización. El modelo de negocio incorpora un ecosistema retail basado en su amplia base regional de clientes, con herramientas como Puntos Cencosud, Jumbo Prime, CencoPay y Cencosud Media. Estas iniciativas fortalecen la recurrencia, facilitan la personalización de ofertas, optimizan las transacciones dentro del ecosistema y potencian la monetización del tráfico físico y digital.
3. Estrategia omnicanal y canales digitales. Cencosud integra tiendas físicas y canales digitales, incluyendo aplicaciones móviles, sitios web y Live Shopping. Además, reportó ventas e-commerce por CLP 1.645.255 millones en 2025 y una penetración online total de 10,1%.
4. Innovación y experiencia de cliente. La Compañía ha avanzado en inteligencia artificial, analítica y soluciones tecnológicas aplicadas a la experiencia de compra, tales como self-checkout, motores de sustitución en e-commerce, ventas asistidas con IA, cámaras inteligentes y balanzas con inteligencia artificial, orientadas a mejorar la eficiencia, personalización y satisfacción del cliente.
5. Medición de satisfacción y canales de retroalimentación. La satisfacción del cliente se mide regionalmente mediante el indicador Customer Satisfaction Score (CSAT). La retroalimentación se canaliza a través de chatbots, formularios en línea, correo electrónico, una línea telefónica dedicada y atención presencial en tiendas.
6. Protección del cliente y privacidad de datos. La gestión de clientes se complementa con medidas de protección de datos personales, incluyendo la implementación de OneTrust para la trazabilidad de consentimientos y gestión de solicitudes ARCO. En 2025, la Compañía registró cero incidentes de seguridad de la información, cero filtraciones de datos y cero clientes afectados por estas.
7. Cumplimiento normativo frente a clientes. El cumplimiento regulatorio se gestiona mediante políticas, procedimientos y sistemas internos orientados a asegurar el cumplimiento de la normativa vigente en cada jurisdicción, incluyendo derechos del consumidor, protección de datos y canales de atención. Asimismo, los sitios web y aplicaciones incorporan funcionalidades de accesibilidad para personas con discapacidad visual, mientras que las tiendas cuentan con acceso universal y asistencia presencial para resolver consultas y recibir retroalimentación.
8. Gestión ética de la relación comercial. El Código de Ética orienta la relación con clientes, proveedores y colaboradores, así como la protección de activos e información corporativa. Esto permite vincular la gestión de clientes con principios de transparencia, integridad, protección de datos, conducta responsable y prevención de incumplimientos. Además, los procesos de atención y gestión de reclamos cumplen con la normativa vigente en todos los países donde opera la Compañía.
9. Gestión y resolución de reclamos. Los clientes disponen de canales digitales, telefónicos y presenciales para presentar reclamos. Al ingresar un caso, se confirma su recepción por correo electrónico y se informan los plazos de resolución correspondientes.​‌
</t>
  </si>
  <si>
    <t>CSA 3.6.3</t>
  </si>
  <si>
    <t>SATISFACCIÓN DEL CLIENTE</t>
  </si>
  <si>
    <t>% satisfacción del cliente NPS</t>
  </si>
  <si>
    <r>
      <t>% satisfacción del cliente CSAT</t>
    </r>
    <r>
      <rPr>
        <b/>
        <sz val="8"/>
        <rFont val="Calibri"/>
        <family val="2"/>
      </rPr>
      <t xml:space="preserve"> (1)</t>
    </r>
  </si>
  <si>
    <t>% cobertura de la información (como % de clientes/consumidores encuestados (tanto los que contestan como los que no) sobre el total de clientes/consumidores, % de ingresos, etc.)</t>
  </si>
  <si>
    <r>
      <rPr>
        <b/>
        <sz val="8"/>
        <color rgb="FF000000"/>
        <rFont val="Calibri"/>
        <family val="2"/>
      </rPr>
      <t xml:space="preserve">Nota (1): </t>
    </r>
    <r>
      <rPr>
        <sz val="8"/>
        <color rgb="FF000000"/>
        <rFont val="Calibri"/>
        <family val="2"/>
      </rPr>
      <t xml:space="preserve">desde el 2023 se incorpora CSAT como indicador regional de medición. </t>
    </r>
  </si>
  <si>
    <t>Información para clientes sobre protección de datos y uso de datos personales para fines secundarios</t>
  </si>
  <si>
    <t>CSA 3.7.1, 3.7.2</t>
  </si>
  <si>
    <t xml:space="preserve">Sistema de protección de la privacidad </t>
  </si>
  <si>
    <r>
      <rPr>
        <b/>
        <sz val="9"/>
        <color rgb="FF000000"/>
        <rFont val="Calibri"/>
        <family val="2"/>
      </rPr>
      <t>1.</t>
    </r>
    <r>
      <rPr>
        <sz val="9"/>
        <color rgb="FF000000"/>
        <rFont val="Calibri"/>
        <family val="2"/>
      </rPr>
      <t xml:space="preserve"> Política aplicable a operaciones y proveedores. Cencosud cuenta con una Política de Seguridad e la Información que rige sus operaciones, alineada con marcos internacionales como ISO 27001, NIST y CIS Controls, que incluye entre sus compromisos el de preservar la confidencialidad de la información. 
</t>
    </r>
    <r>
      <rPr>
        <b/>
        <sz val="9"/>
        <color rgb="FF000000"/>
        <rFont val="Calibri"/>
        <family val="2"/>
      </rPr>
      <t>2.</t>
    </r>
    <r>
      <rPr>
        <sz val="9"/>
        <color rgb="FF000000"/>
        <rFont val="Calibri"/>
        <family val="2"/>
      </rPr>
      <t xml:space="preserve"> Responsables y departamentos designados. La gobernanza de la privacidad se estructura en tres niveles jerárquicos y operativos claros:
• El Comité de Seguridad de la Información, dependiente del Directorio, encargado de definir la estrategia, supervisar riesgos y asegurar el cumplimiento normativo.
• El director de Seguridad de la Información (CISO, por su sigla en inglés) es responsable de la implementación de políticas, coordinación de respuestas a incidentes, control de mecanismos técnicos y formación en seguridad.
• Los delegados de protección de datos (DPO, en inglés) en Chile y Brasil aseguran la conformidad legal en privacidad y gestionan riesgos asociados; en otros países, estas funciones son asumidas por el área Legal.
</t>
    </r>
    <r>
      <rPr>
        <b/>
        <sz val="9"/>
        <color rgb="FF000000"/>
        <rFont val="Calibri"/>
        <family val="2"/>
      </rPr>
      <t xml:space="preserve">3. </t>
    </r>
    <r>
      <rPr>
        <sz val="9"/>
        <color rgb="FF000000"/>
        <rFont val="Calibri"/>
        <family val="2"/>
      </rPr>
      <t xml:space="preserve">Integración en la gestión corporativa de riesgos y cumplimiento (Compliance). La privacidad de los datos no se maneja de forma aislada, sino que Cencosud la reconoce oficialmente como un riesgo material con impacto financiero, social y de gobernanza. Su tratamiento está completamente integrado en la matriz general de riesgos de la Compañía (bajo los estándares ISO 31000 y COSO ERM). Adicionalmente, el resguardo de estos datos se apoya en un equipo multidisciplinario de Compliance que vela por la correcta aplicación de las políticas en todas las áreas de negocio.
</t>
    </r>
    <r>
      <rPr>
        <b/>
        <sz val="9"/>
        <color rgb="FF000000"/>
        <rFont val="Calibri"/>
        <family val="2"/>
      </rPr>
      <t>4.</t>
    </r>
    <r>
      <rPr>
        <sz val="9"/>
        <color rgb="FF000000"/>
        <rFont val="Calibri"/>
        <family val="2"/>
      </rPr>
      <t xml:space="preserve"> Auditorías internas y externas. Para verificar la efectividad de sus políticas de privacidad y seguridad, Cencosud ejecuta múltiples controles. Internamente, la Gerencia Corporativa de Auditoría supervisa los procesos de control asociados. Externamente, la Compañía recurre a auditorías técnicas periódicas y a pruebas de ethical hacking realizadas por terceros para identificar vulnerabilidades en sus sistemas.
</t>
    </r>
    <r>
      <rPr>
        <b/>
        <sz val="9"/>
        <color rgb="FF000000"/>
        <rFont val="Calibri"/>
        <family val="2"/>
      </rPr>
      <t>5.</t>
    </r>
    <r>
      <rPr>
        <sz val="9"/>
        <color rgb="FF000000"/>
        <rFont val="Calibri"/>
        <family val="2"/>
      </rPr>
      <t xml:space="preserve"> Acciones disciplinarias. El marco regulatorio interno establece que cualquier incumplimiento a la Política de Derechos Humanos (que protege la privacidad) o a los sistemas de seguridad de la información está sujeto a los mecanismos de supervisión y sanción definidos en el Código de Ética. Las infracciones pueden ser canalizadas a través de la Línea Ética corporativa, operada por un tercero independiente, garantizando su investigación y resolución.
</t>
    </r>
    <r>
      <rPr>
        <b/>
        <sz val="9"/>
        <color rgb="FF000000"/>
        <rFont val="Calibri"/>
        <family val="2"/>
      </rPr>
      <t xml:space="preserve">6. </t>
    </r>
    <r>
      <rPr>
        <sz val="9"/>
        <color rgb="FF000000"/>
        <rFont val="Calibri"/>
        <family val="2"/>
      </rPr>
      <t>Mejoras tecnológicas recientes (2025). Como un refuerzo a este sistema de gestión y preparándose para nuevas exigencias legales, Cencosud implementó en 2025 la plataforma OneTrust, la cual automatiza la trazabilidad del consentimiento de los clientes (opt-in) y facilita la gestión de las solicitudes sobre sus datos personales, mejorando la transparencia general del proceso.</t>
    </r>
  </si>
  <si>
    <t>Declaración de Seguridad de la Información y Ciberseguridad</t>
  </si>
  <si>
    <t>Politica de privacidad y procesamiento de datos Easy</t>
  </si>
  <si>
    <t>Politica de privacidad y procesamiento de datos Jumbo</t>
  </si>
  <si>
    <t>Politica de privacidad y procesamiento de datos Paris</t>
  </si>
  <si>
    <t>Número de filtraciones de datos</t>
  </si>
  <si>
    <t>Porcentaje de filtraciones de datos que implica información de identificación personal (PII)</t>
  </si>
  <si>
    <t>Número de clientes afectados por filtraciones de datos</t>
  </si>
  <si>
    <t>2025 (Chile)</t>
  </si>
  <si>
    <t xml:space="preserve"> i. reclamaciones recibidas por terceras partes y corroboradas por la organización</t>
  </si>
  <si>
    <t xml:space="preserve"> ii. reclamaciones de autoridades regulatorias</t>
  </si>
  <si>
    <r>
      <rPr>
        <b/>
        <sz val="9"/>
        <color rgb="FF000000"/>
        <rFont val="Calibri"/>
        <family val="2"/>
      </rPr>
      <t xml:space="preserve">Nota (1): </t>
    </r>
    <r>
      <rPr>
        <sz val="9"/>
        <color rgb="FF000000"/>
        <rFont val="Calibri"/>
        <family val="2"/>
      </rPr>
      <t>los datos corresponden solo a Chile.</t>
    </r>
  </si>
  <si>
    <t>Estándar SASB de la industria Minoristas y distribuidores de alimentos (versión 2023)</t>
  </si>
  <si>
    <t>Código</t>
  </si>
  <si>
    <t>Métrica</t>
  </si>
  <si>
    <t>Respuesta</t>
  </si>
  <si>
    <t>FB-FR-110a.1</t>
  </si>
  <si>
    <t>Gestión de combustible de flota</t>
  </si>
  <si>
    <t>Combustible consumido por la flota;</t>
  </si>
  <si>
    <t>GJ</t>
  </si>
  <si>
    <t>% de combustible renovable</t>
  </si>
  <si>
    <t>FB-FR-110b.1</t>
  </si>
  <si>
    <t>Emisiones atmosféricas de refrigeración</t>
  </si>
  <si>
    <t>Emisiones brutas globales de Alcance 1 provenientes de refrigerantes</t>
  </si>
  <si>
    <t>tCO₂-e</t>
  </si>
  <si>
    <t>FB-FR-110b.2</t>
  </si>
  <si>
    <t>% de refrigerantes consumidos con potencial cero de agotamiento del ozono</t>
  </si>
  <si>
    <t>FB-FR-110b.3</t>
  </si>
  <si>
    <t>Tasa promedio de emisiones de refrigerante</t>
  </si>
  <si>
    <t>No disponible</t>
  </si>
  <si>
    <t>FB-FR-130a.1</t>
  </si>
  <si>
    <t>Gestión de energía</t>
  </si>
  <si>
    <t>(1) Energía operativa consumida;</t>
  </si>
  <si>
    <t>(2) % de electricidad de la red;</t>
  </si>
  <si>
    <t>(3) % renovable</t>
  </si>
  <si>
    <t>FB-FR-150a.1</t>
  </si>
  <si>
    <t>Gestión de desperdicio de alimentos</t>
  </si>
  <si>
    <t>(1) Cantidad de desperdicio/residuos alimentarios generado</t>
  </si>
  <si>
    <t>(2) % desviado del flujo de residuos</t>
  </si>
  <si>
    <t>FB-FR-230a.1</t>
  </si>
  <si>
    <t>Seguridad de datos</t>
  </si>
  <si>
    <t>(1) Número de violaciones de datos;</t>
  </si>
  <si>
    <t>0 (Chile; no disponible para el resto de los países)</t>
  </si>
  <si>
    <t>(2) % que involucran datos personales (PII);</t>
  </si>
  <si>
    <t>0 (Chile)</t>
  </si>
  <si>
    <t>3) número de clientes afectados</t>
  </si>
  <si>
    <t>FB-FR-230a.2</t>
  </si>
  <si>
    <t>Descripción del enfoque para identificar y abordar los riesgos de seguridad de los datos.</t>
  </si>
  <si>
    <t> N.A.</t>
  </si>
  <si>
    <t>El enfoque para identificar y abordar los riesgos de seguridad de los datos se basa en una estructura de gobernanza definida a nivel de Directorio, con responsabilidades claras entre el Comité de Seguridad de la Información, el CISO y las funciones legales y de protección de datos, apoyada en políticas corporativas alineadas con estándares internacionales como ISO 27001, NIST y CIS Controls. La Compañía identifica como principal riesgo la exposición a ciberataques sofisticados, particularmente aquellos potenciados por inteligencia artificial, y lo mitiga mediante controles técnicos robustos —como autenticación multifactor, gestión de accesos, cifrado, monitoreo continuo, pruebas de seguridad y uso de IA para detección temprana— complementados con programas continuos y obligatorios de formación y concienciación para los colaboradores.</t>
  </si>
  <si>
    <t>FB-FR-250a.1</t>
  </si>
  <si>
    <t>Seguridad alimentaria</t>
  </si>
  <si>
    <t>Tasa de violaciones de seguridad alimentaria de alto riesgo</t>
  </si>
  <si>
    <t>Tasa</t>
  </si>
  <si>
    <t>2,6 (SM Chile)</t>
  </si>
  <si>
    <t>FB-FR-250a.2</t>
  </si>
  <si>
    <t>(1) Número de retiros (recalls);</t>
  </si>
  <si>
    <t>(2) número de unidades retiradas;</t>
  </si>
  <si>
    <t>(3) % de unidades retiradas que son marca propia</t>
  </si>
  <si>
    <t>4,7 (SM Chile)</t>
  </si>
  <si>
    <t>FB-FR-260a.1</t>
  </si>
  <si>
    <t>Salud del producto y nutrición</t>
  </si>
  <si>
    <t>Ingresos procedentes de productos etiquetados y/o comercializados para promover atributos de salud y nutrición</t>
  </si>
  <si>
    <t>FB-FR-260a.2</t>
  </si>
  <si>
    <t>Descripción del proceso para identificar y gestionar productos/ingredientes vinculados a preocupaciones nutricionales y de salud</t>
  </si>
  <si>
    <t>Cencosud gestiona los riesgos nutricionales mediante la escucha activa de consumidores, estrictos controles de calidad y la reformulación de productos, reduciendo componentes críticos. Este enfoque se complementa con una oferta especializada, certificaciones y un etiquetado transparente, en cumplimiento de la normativa vigente.</t>
  </si>
  <si>
    <t>FB-FR-270a.1</t>
  </si>
  <si>
    <t>Etiquetado y marketing de productos</t>
  </si>
  <si>
    <t>Número de incidentes de incumplimiento con códigos de etiquetado y/o marketing (industria o regulación)</t>
  </si>
  <si>
    <t>FB-FR-270a.2</t>
  </si>
  <si>
    <t>Importe total de pérdidas monetarias por procedimientos legales asociados a prácticas de marketing y/o etiquetado</t>
  </si>
  <si>
    <t>FB-FR-270a.3</t>
  </si>
  <si>
    <t>Ingresos procedentes de productos etiquetados como (1) que contienen OMG;</t>
  </si>
  <si>
    <t>(2) no-OMG</t>
  </si>
  <si>
    <t>FB-FR-310a.1</t>
  </si>
  <si>
    <t>(1) Salario medio por hora</t>
  </si>
  <si>
    <t>2) % de empleados de tienda y centro de distribución que ganan el salario mínimo, por región</t>
  </si>
  <si>
    <t>FB-FR-310a.2</t>
  </si>
  <si>
    <t>% de la fuerza laboral activa cubierta por convenios colectivos</t>
  </si>
  <si>
    <t>FB-FR-310a.3</t>
  </si>
  <si>
    <t>(1) Número de paros laborales</t>
  </si>
  <si>
    <t>(2) total de días de inactividad</t>
  </si>
  <si>
    <t>Días</t>
  </si>
  <si>
    <t>FB-FR-310a.4</t>
  </si>
  <si>
    <t>Importe total de pérdidas monetarias por procedimientos legales asociados a: (1) violaciones de la legislación laboral;</t>
  </si>
  <si>
    <t>2) discriminación laboral</t>
  </si>
  <si>
    <t>FB-FR-430a.1</t>
  </si>
  <si>
    <t>Gestión de Impactos Ambientales y Sociales en la Cadena de Suministro</t>
  </si>
  <si>
    <t>Ingresos por productos certificados por terceros bajo un estándar de abastecimiento sostenible ambiental o social</t>
  </si>
  <si>
    <t>FB-FR-430a.2</t>
  </si>
  <si>
    <t>% de ingresos provenientes de:</t>
  </si>
  <si>
    <t>(1) huevos de entorno sin jaulas</t>
  </si>
  <si>
    <t>(2) carne de cerdo producida sin jaulas de gestación</t>
  </si>
  <si>
    <t>Brasil: 41,75</t>
  </si>
  <si>
    <t>FB-FR-430a.3</t>
  </si>
  <si>
    <t>Descripción de la estrategia para gestionar riesgos ambientales y sociales dentro de la cadena de suministro (incluye bienestar animal)</t>
  </si>
  <si>
    <t>Cencosud gestiona los riesgos ambientales y sociales de su cadena de suministro mediante un enfoque de abastecimiento responsable, que exige a los proveedores el cumplimiento legal, estándares éticos y criterios de sostenibilidad. Este enfoque incluye evaluaciones periódicas, debida diligencia y el fomento de prácticas certificadas, como bienestar animal y producción sostenible.</t>
  </si>
  <si>
    <t>FB-FR-430a.4</t>
  </si>
  <si>
    <t>Descripción de las estrategias para reducir el impacto ambiental de los envases</t>
  </si>
  <si>
    <t>Cencosud impulsa una estrategia corporativa para reducir el impacto ambiental de los empaques, basada en la identificación de materiales críticos, un KPI de reciclabilidad y el uso de Envases Reutilizables de Transporte (ERT) como eje de economía circular. En 2025, esta estrategia se materializó en iniciativas locales como la reutilización de cajas y optimización de plásticos en Perú, el uso de envases reciclables o compostables en Estados Unidos, la capacitación a proveedores en Colombia y el cumplimiento estricto de habilitaciones sanitarias en Argentina.</t>
  </si>
  <si>
    <t>Parámetros de actividad</t>
  </si>
  <si>
    <t>Parámetro</t>
  </si>
  <si>
    <t>FB-FR-000. A</t>
  </si>
  <si>
    <t>Número de (1) puntos de venta al por menor y</t>
  </si>
  <si>
    <t>(2) centros de distribución</t>
  </si>
  <si>
    <t>n-°</t>
  </si>
  <si>
    <t>FB-FR-000. B</t>
  </si>
  <si>
    <t>Superficie total de (1) espacio de venta al por menor y</t>
  </si>
  <si>
    <r>
      <t>m</t>
    </r>
    <r>
      <rPr>
        <vertAlign val="superscript"/>
        <sz val="8"/>
        <color rgb="FF000000"/>
        <rFont val="Calibri"/>
        <family val="2"/>
      </rPr>
      <t>2</t>
    </r>
  </si>
  <si>
    <r>
      <t xml:space="preserve"> m</t>
    </r>
    <r>
      <rPr>
        <vertAlign val="superscript"/>
        <sz val="8"/>
        <color rgb="FF000000"/>
        <rFont val="Calibri"/>
        <family val="2"/>
      </rPr>
      <t>2</t>
    </r>
  </si>
  <si>
    <t>FB-FR-000. C</t>
  </si>
  <si>
    <t>Número de vehículos en la flota comercial</t>
  </si>
  <si>
    <t>FB-FR-000. D</t>
  </si>
  <si>
    <t>Toneladas por milla recorrida</t>
  </si>
  <si>
    <t>t/mi</t>
  </si>
  <si>
    <t>Índice de Contenidos GRI</t>
  </si>
  <si>
    <t>Declaración de uso</t>
  </si>
  <si>
    <t>Cencosud ha publicado la información citada en este índice de contenido GRI para el período 2025 con referencia a los Estándares GRI.</t>
  </si>
  <si>
    <t>https://www.cencosud.com/cencosud/site/docs/20260410/20260410140537/memoria_integrada_2025_cencosud.pdf</t>
  </si>
  <si>
    <t>GRI 1 usado</t>
  </si>
  <si>
    <t>GRI 1: Fundación 2021</t>
  </si>
  <si>
    <t xml:space="preserve"> ESTÁNDAR GRI</t>
  </si>
  <si>
    <t xml:space="preserve"> DIVULGACIÓN</t>
  </si>
  <si>
    <t xml:space="preserve"> UBICACIÓN EN MEMORIA</t>
  </si>
  <si>
    <t>UBICACIÓN EN ESTE REPORTE</t>
  </si>
  <si>
    <t>GRI 2: Información general 2021</t>
  </si>
  <si>
    <t>2-1 Detalles organizativos</t>
  </si>
  <si>
    <t>MI 2025 Cencosud, pp. 2, 8, 17-19</t>
  </si>
  <si>
    <t>1.1. Transparencia y Reporte</t>
  </si>
  <si>
    <t>2-2 Entidades incluidas en los informes de sostenibilidad de la organización</t>
  </si>
  <si>
    <t>MI 2025 Cencosud, pp. 2, 124-226</t>
  </si>
  <si>
    <t>2-3 Periodo de notificación, frecuencia y punto de contacto</t>
  </si>
  <si>
    <t>MI 2025 Cencosud, p. 2</t>
  </si>
  <si>
    <t>2-4 Reformulaciones de la información</t>
  </si>
  <si>
    <t>No informado en este reporte</t>
  </si>
  <si>
    <t>2-5 Aseguramiento externo</t>
  </si>
  <si>
    <t>MI 2025 Cencosud, pp. 2 y 227-245</t>
  </si>
  <si>
    <t>2-6 Actividades, cadena de valor y otras relaciones comerciales</t>
  </si>
  <si>
    <t>MI 2025 Cencosud, pp. 8, 89-99</t>
  </si>
  <si>
    <t>2-7 empleados</t>
  </si>
  <si>
    <t>MI 2025 Cencosud, pp. 75-77</t>
  </si>
  <si>
    <t>3.1. Indicadores Laborales</t>
  </si>
  <si>
    <t>2-8 Trabajadores que no son empleados</t>
  </si>
  <si>
    <t>MI 2025 Cencosud, pp. 78-80</t>
  </si>
  <si>
    <t>2-9 Estructura y composición de la gobernanza</t>
  </si>
  <si>
    <t>MI 2025 Cencosud, pp. 20-24, 41-56</t>
  </si>
  <si>
    <t>1.2. Gobierno Corporativo</t>
  </si>
  <si>
    <t>2-10 Nominación y selección del máximo órgano de gobierno</t>
  </si>
  <si>
    <t>MI 2025 Cencosud, pp. 41-46</t>
  </si>
  <si>
    <t>2-11 Presidente del máximo órgano de gobierno</t>
  </si>
  <si>
    <t>MI 2025 Cencosud, pp. 41-42</t>
  </si>
  <si>
    <t>2-12 Papel del máximo órgano de gobierno en la supervisión de la gestión de los impactos</t>
  </si>
  <si>
    <t>MI 2025 Cencosud, pp. 24, 27-29, 57-60</t>
  </si>
  <si>
    <t>2-13 Delegación de responsabilidad para la gestión de impactos</t>
  </si>
  <si>
    <t>MI 2025 Cencosud, pp. 23-29</t>
  </si>
  <si>
    <t>2-14 Papel del máximo órgano de gobierno en la elaboración de informes de sostenibilidad</t>
  </si>
  <si>
    <t>MI 2025 Cencosud, pp. 2, 27-29 y 227-245</t>
  </si>
  <si>
    <t>2-15 Conflictos de interés</t>
  </si>
  <si>
    <t>MI 2025 Cencosud, pp. 20-24 y 28-31</t>
  </si>
  <si>
    <t>1.5. Ética en los Negocios</t>
  </si>
  <si>
    <t>2-16 Comunicación de preocupaciones críticas</t>
  </si>
  <si>
    <t>MI 2025 Cencosud, pp. 24, 28-30</t>
  </si>
  <si>
    <t>2-17 Conocimiento colectivo del máximo órgano de gobierno</t>
  </si>
  <si>
    <t>2-18 Evaluación del desempeño del máximo órgano de gobierno</t>
  </si>
  <si>
    <t>MI 2025 Cencosud, pp. 24, 41-46</t>
  </si>
  <si>
    <t>2-19 Políticas de remuneración</t>
  </si>
  <si>
    <t>MI 2025 Cencosud, pp. 47-56</t>
  </si>
  <si>
    <t>2-20 Proceso para determinar la remuneración</t>
  </si>
  <si>
    <t>2-22 Declaración sobre la estrategia de desarrollo sostenible</t>
  </si>
  <si>
    <t>MI 2025 Cencosud, pp. 5-7, 71-73, 107-111</t>
  </si>
  <si>
    <t>2-23 Compromisos políticos</t>
  </si>
  <si>
    <t>MI 2025 Cencosud, pp. 10, 20-25, 27-29 y 73</t>
  </si>
  <si>
    <t>1.5. Ética en los Negocios; 3.2. Derechos Humanos</t>
  </si>
  <si>
    <t>2-24 Integración de los compromisos políticos</t>
  </si>
  <si>
    <t>MI 2025 Cencosud, pp. 24-29, 99-104</t>
  </si>
  <si>
    <t>1.5. Ética en los Negocios; 1.7. Gestión de la Cadena de Suministro; 3.2. Derechos Humanos</t>
  </si>
  <si>
    <t>2-25 Procesos para remediar los impactos negativos</t>
  </si>
  <si>
    <t>MI 2025 Cencosud, pp. 25-26, 30, 99-105</t>
  </si>
  <si>
    <t>2-26 Mecanismos para solicitar asesoramiento y plantear inquietudes</t>
  </si>
  <si>
    <t>2-27 Cumplimiento de leyes y reglamentos</t>
  </si>
  <si>
    <t>MI 2025 Cencosud, pp. 105-106</t>
  </si>
  <si>
    <t>1.5. Ética en los Negocios; 2.1. Política y Gestión Ambiental</t>
  </si>
  <si>
    <t>2-28 Asociaciones de miembros</t>
  </si>
  <si>
    <t>MI 2025 Cencosud, p. 26 y anexos</t>
  </si>
  <si>
    <t>1.6. Influencia Política</t>
  </si>
  <si>
    <t>2-29 Enfoque para la participación de las partes interesadas</t>
  </si>
  <si>
    <t>MI 2025 Cencosud, pp. 33, 107-111</t>
  </si>
  <si>
    <t>2-30 Convenios colectivos</t>
  </si>
  <si>
    <t>MI 2025 Cencosud, pp. 78-82</t>
  </si>
  <si>
    <t>GRI 3: Temas de materiales 2021</t>
  </si>
  <si>
    <t>3-1 Proceso para determinar los temas del material</t>
  </si>
  <si>
    <t>MI 2025 Cencosud, pp. 28, 107-111</t>
  </si>
  <si>
    <t>1.3. Materialidad</t>
  </si>
  <si>
    <t>3-2 Lista de temas del material</t>
  </si>
  <si>
    <t>MI 2025 Cencosud, pp. 107-111</t>
  </si>
  <si>
    <t>3-3 Gestión de temas materiales</t>
  </si>
  <si>
    <t>GRI 101: Biodiversidad 2024</t>
  </si>
  <si>
    <t>101-1 Políticas para detener y revertir la pérdida de biodiversidad</t>
  </si>
  <si>
    <t>MI 2025 Cencosud, p. 110</t>
  </si>
  <si>
    <t>101-2 Gestión de los impactos sobre la biodiversidad</t>
  </si>
  <si>
    <t>101-3 Acceso y reparto de beneficios</t>
  </si>
  <si>
    <t>101-4 Identificación de los impactos en la biodiversidad</t>
  </si>
  <si>
    <t>101-5 Lugares con impactos en la biodiversidad</t>
  </si>
  <si>
    <t>101-6 Factores directos de la pérdida de biodiversidad</t>
  </si>
  <si>
    <t>101-7 Cambios en el estado de la biodiversidad</t>
  </si>
  <si>
    <t>101-8 Servicios ecosistémicos</t>
  </si>
  <si>
    <t>MI 2025 Cencosud, pp. 60-70, 107-114</t>
  </si>
  <si>
    <t>GRI 102: Cambio climático 2025</t>
  </si>
  <si>
    <t>102-1 Plan de transición para la mitigación del cambio climático</t>
  </si>
  <si>
    <t>102-3 Transición justa</t>
  </si>
  <si>
    <t>MI 2025 Cencosud, pp. 60-70, 110-114</t>
  </si>
  <si>
    <t>102-4 Objetivos y progresos en la reducción de emisiones de GEI</t>
  </si>
  <si>
    <t>MI 2025 Cencosud, pp. 110-114</t>
  </si>
  <si>
    <t>102-5 Alcance 1 Emisiones de GEI</t>
  </si>
  <si>
    <t>2.6. Estrategia Climática</t>
  </si>
  <si>
    <t>102-6 Emisiones de GEI de Alcance 2</t>
  </si>
  <si>
    <t>102-7 Emisiones de GEI de Alcance 3</t>
  </si>
  <si>
    <t>102-8 Intensidad de las emisiones de GEI</t>
  </si>
  <si>
    <t>No informado en MI 2025 de Cencosud</t>
  </si>
  <si>
    <t xml:space="preserve"> 102-10 Créditos de carbono</t>
  </si>
  <si>
    <t>MI 2025 Cencosud, pp. 21, 110-114</t>
  </si>
  <si>
    <t xml:space="preserve"> GRI 103: Energía 2025</t>
  </si>
  <si>
    <t xml:space="preserve"> 103-1 Políticas y compromisos energéticos</t>
  </si>
  <si>
    <t>103-2 Consumo de energía y autogeneración dentro de la organización</t>
  </si>
  <si>
    <t>2.2. Energía</t>
  </si>
  <si>
    <t>103-3 Consumo de energía aguas arriba y aguas abajo</t>
  </si>
  <si>
    <t>103-4 Intensidad energética</t>
  </si>
  <si>
    <t>103-5 Reducción del consumo de energía</t>
  </si>
  <si>
    <t>MI 2025 Cencosud, pp. 117 y EEFF</t>
  </si>
  <si>
    <t>GRI 201: Desempeño económico 2016</t>
  </si>
  <si>
    <t>201-1 Valor económico directo generado y distribuido</t>
  </si>
  <si>
    <t>MI 2025 Cencosud, pp. 60-70</t>
  </si>
  <si>
    <t>201-4 Asistencia financiera recibida del gobierno</t>
  </si>
  <si>
    <t>MI 2025 Cencosud, pp. 81 y anexos</t>
  </si>
  <si>
    <t>GRI 202: Presencia en el mercado 2016</t>
  </si>
  <si>
    <t>202-1 Proporciones del salario estándar de nivel inicial por género en comparación con el salario mínimo local</t>
  </si>
  <si>
    <t>MI 2025 Cencosud, pp. 51-56</t>
  </si>
  <si>
    <t>202-2 Proporción de altos directivos contratados de la comunidad local.</t>
  </si>
  <si>
    <t>MI 2025 Cencosud, pp. 110 y anexos</t>
  </si>
  <si>
    <t>GRI 203: Impactos económicos indirectos 2016</t>
  </si>
  <si>
    <t>203-1 Inversiones y servicios de infraestructura apoyados</t>
  </si>
  <si>
    <t>203-2 Impactos económicos indirectos significativos</t>
  </si>
  <si>
    <t>MI 2025 Cencosud, pp. 99-104</t>
  </si>
  <si>
    <t>GRI 204: Prácticas de Adquisiciones 2016</t>
  </si>
  <si>
    <t>204-1 Proporción del gasto en proveedores locales</t>
  </si>
  <si>
    <t>MI 2025 Cencosud, pp. 20-24, 105-106</t>
  </si>
  <si>
    <t>GRI 205: Lucha contra la corrupción 2016</t>
  </si>
  <si>
    <t>205-1 Operaciones evaluadas en cuanto a riesgos relacionados con la corrupción.</t>
  </si>
  <si>
    <t>205-2 Comunicación y capacitación sobre políticas y procedimientos anticorrupción</t>
  </si>
  <si>
    <t>205-3 Incidentes confirmados de corrupción y medidas adoptadas</t>
  </si>
  <si>
    <t>MI 2025 Cencosud, pp. 31 y 105-106</t>
  </si>
  <si>
    <t>GRI 206: Conducta anticompetitiva 2016</t>
  </si>
  <si>
    <t>206-1 Acciones legales por conducta anticompetitiva, prácticas antimonopolio y monopolísticas</t>
  </si>
  <si>
    <t>MI 2025 Cencosud, p. 117 y EEFF</t>
  </si>
  <si>
    <t>GRI 207: Impuestos 2019</t>
  </si>
  <si>
    <t>207-1 Enfoque del impuesto</t>
  </si>
  <si>
    <t>207-2 Gobernanza, control y gestión de riesgos tributarios</t>
  </si>
  <si>
    <t>207-4 Informes país por país</t>
  </si>
  <si>
    <t>MI 2025 Cencosud, pp. 112-114</t>
  </si>
  <si>
    <t>GRI 301: Materiales 2016</t>
  </si>
  <si>
    <t>301-1 Materiales utilizados por peso o volumen</t>
  </si>
  <si>
    <t>2.3. Embalaje</t>
  </si>
  <si>
    <t>301-2 Materiales de entrada reciclados utilizados</t>
  </si>
  <si>
    <t>301-3 Productos reciclados y sus materiales de embalaje</t>
  </si>
  <si>
    <t>GRI 302: Energía 2016</t>
  </si>
  <si>
    <t>302-1 Consumo de energía dentro de la organización</t>
  </si>
  <si>
    <t>302-2 Consumo de energía fuera de la organización</t>
  </si>
  <si>
    <t>302-3 Intensidad energética</t>
  </si>
  <si>
    <t>302-4 Reducción del consumo de energía</t>
  </si>
  <si>
    <t>302-5 Reducciones en los requerimientos energéticos de productos y servicios</t>
  </si>
  <si>
    <t>GRI 303: Agua y efluentes 2018</t>
  </si>
  <si>
    <t>303-1 Interacciones con el agua como recurso compartido</t>
  </si>
  <si>
    <t>303-2 Gestión de los impactos relacionados con las descargas de agua</t>
  </si>
  <si>
    <t>303-3 Extracción de agua</t>
  </si>
  <si>
    <t>2.5. Agua</t>
  </si>
  <si>
    <t>303-4 Descarga de agua</t>
  </si>
  <si>
    <t>303-5 Consumo de agua</t>
  </si>
  <si>
    <t>GRI 305: Emisiones 2016</t>
  </si>
  <si>
    <t>305-1 Emisiones directas de GEI (Alcance 1)</t>
  </si>
  <si>
    <t>305-2 Energía indirecta (Alcance 2) Emisiones de GEI</t>
  </si>
  <si>
    <t>305-3 Otras emisiones indirectas de GEI (Alcance 3)</t>
  </si>
  <si>
    <t>305-4 Intensidad de las emisiones de GEI</t>
  </si>
  <si>
    <t>305-5 Reducción de las emisiones de GEI</t>
  </si>
  <si>
    <t>305-7 Óxidos de nitrógeno (NOx), óxidos de azufre (SOx) y otras emisiones atmosféricas significativas</t>
  </si>
  <si>
    <t>GRI 306: Efluentes y residuos 2016</t>
  </si>
  <si>
    <t>306-3 Derrames importantes</t>
  </si>
  <si>
    <t>GRI 306: Residuos 2020</t>
  </si>
  <si>
    <t>306-1 Generación de residuos e impactos significativos relacionados con los residuos</t>
  </si>
  <si>
    <t>306-2 Gestión de impactos significativos relacionados con los residuos</t>
  </si>
  <si>
    <t>306-3 Residuos generados</t>
  </si>
  <si>
    <t>2.4. Residuos y Contaminantes</t>
  </si>
  <si>
    <t>306-4 Residuos desviados de su eliminación</t>
  </si>
  <si>
    <t>306-5 Residuos destinados a eliminación</t>
  </si>
  <si>
    <t>GRI 308: Evaluación ambiental de proveedores 2016</t>
  </si>
  <si>
    <t>308-1 Nuevos proveedores que fueron evaluados utilizando criterios ambientales</t>
  </si>
  <si>
    <t>308-2 Impactos ambientales negativos en la cadena de suministro y medidas adoptadas</t>
  </si>
  <si>
    <t>MI 2025 Cencosud, pp. 75-88</t>
  </si>
  <si>
    <t>GRI 401: Empleo 2016</t>
  </si>
  <si>
    <t>401-1 Contratación de nuevos empleados y rotación de personal</t>
  </si>
  <si>
    <t>MI 2025 Cencosud, pp. 86-88</t>
  </si>
  <si>
    <t>3.3. Gestión del Capital Humano</t>
  </si>
  <si>
    <t>Beneficios del plan 401-2 que se brindan a los empleados de tiempo completo y que no se brindan a los empleados temporales o de medio tiempo.</t>
  </si>
  <si>
    <t>MI 2025 Cencosud, p. 84</t>
  </si>
  <si>
    <t>401-3 Permiso parental</t>
  </si>
  <si>
    <t>GRI 402: Relaciones Laborales 2016</t>
  </si>
  <si>
    <t>402-1 Plazos mínimos de notificación con respecto a cambios operativos</t>
  </si>
  <si>
    <t>MI 2025 Cencosud, p. 83</t>
  </si>
  <si>
    <t>GRI 403: Salud y seguridad en el trabajo 2018</t>
  </si>
  <si>
    <t>403-1 Sistema de gestión de la seguridad y salud en el trabajo</t>
  </si>
  <si>
    <t>403-2 Identificación de peligros, evaluación de riesgos e investigación de incidentes</t>
  </si>
  <si>
    <t>403-3 Servicios de salud ocupacional</t>
  </si>
  <si>
    <t>403-4 Participación, consulta y comunicación de los trabajadores sobre salud y seguridad en el trabajo</t>
  </si>
  <si>
    <t>403-5 Capacitación de los trabajadores en materia de salud y seguridad en el trabajo</t>
  </si>
  <si>
    <t>403-6 Promoción de la salud de los trabajadores</t>
  </si>
  <si>
    <t>403-7 Prevención y mitigación de los impactos en la salud y seguridad ocupacional directamente vinculados por las relaciones comerciales.</t>
  </si>
  <si>
    <t>403-8 Trabajadores cubiertos por un sistema de gestión de seguridad y salud en el trabajo</t>
  </si>
  <si>
    <t>403-9 Lesiones relacionadas con el trabajo</t>
  </si>
  <si>
    <t>3.4. Salud y Seguridad Ocupacional</t>
  </si>
  <si>
    <t>403-10 Enfermedad relacionada con el trabajo</t>
  </si>
  <si>
    <t>GRI 404: Formación y Educación 2016</t>
  </si>
  <si>
    <t>404-1 Promedio de horas de capacitación por año por empleado</t>
  </si>
  <si>
    <t>404-2 Programas para la mejora de las habilidades de los empleados y programas de asistencia para la transición laboral.</t>
  </si>
  <si>
    <t>404-3 Porcentaje de empleados que reciben evaluaciones periódicas de desempeño y desarrollo profesional.</t>
  </si>
  <si>
    <t>MI 2025 Cencosud, pp. 39, 75-77 y anexos</t>
  </si>
  <si>
    <t>GRI 405: Diversidad e Igualdad de Oportunidades 2016</t>
  </si>
  <si>
    <t>405-1 Diversidad de órganos de gobierno y empleados</t>
  </si>
  <si>
    <t>MI 2025 Cencosud, p. 81</t>
  </si>
  <si>
    <t>405-2 Relación entre el salario base y la remuneración de las mujeres y los hombres.</t>
  </si>
  <si>
    <t>MI 2025 Cencosud, pp. 82 y 105-106</t>
  </si>
  <si>
    <t>GRI 406: No discriminación 2016</t>
  </si>
  <si>
    <t>406-1 Incidentes de discriminación y medidas correctivas adoptadas</t>
  </si>
  <si>
    <t>MI 2025 Cencosud, pp. 25-26, 99-104</t>
  </si>
  <si>
    <t>GRI 407: Libertad sindical y negociación colectiva 2016</t>
  </si>
  <si>
    <t>407-1 Operaciones y proveedores en los que el derecho a la libertad de asociación y a la negociación colectiva puede estar en riesgo.</t>
  </si>
  <si>
    <t>GRI 408: Trabajo infantil 2016</t>
  </si>
  <si>
    <t>408-1 Operaciones y proveedores con riesgo significativo de incidentes de trabajo infantil</t>
  </si>
  <si>
    <t>GRI 409: Trabajo forzoso u obligatorio 2016</t>
  </si>
  <si>
    <t>409-1 Operaciones y proveedores con riesgo significativo de incidentes de trabajo forzoso u obligatorio</t>
  </si>
  <si>
    <t>MI 2025 Cencosud, pp. 25-26</t>
  </si>
  <si>
    <t>GRI 410: Prácticas de seguridad 2016</t>
  </si>
  <si>
    <t>410-1 Personal de seguridad capacitado en políticas o procedimientos de derechos humanos</t>
  </si>
  <si>
    <t>GRI 411: Derechos de los Pueblos Indígenas 2016</t>
  </si>
  <si>
    <t>411-1 Incidentes de violaciones que involucran los derechos de los pueblos indígenas</t>
  </si>
  <si>
    <t>GRI 413: Comunidades locales 2016</t>
  </si>
  <si>
    <t>413-1 Operaciones con participación de la comunidad local, evaluaciones de impacto y programas de desarrollo.</t>
  </si>
  <si>
    <t>413-2 Operaciones con impactos negativos significativos, reales y potenciales, en las comunidades locales.</t>
  </si>
  <si>
    <t>GRI 414: Evaluación social de proveedores 2016</t>
  </si>
  <si>
    <t>414-1 Nuevos proveedores que fueron evaluados utilizando criterios sociales</t>
  </si>
  <si>
    <t>1.7. Gestión de la Cadena de Suministro</t>
  </si>
  <si>
    <t>414-2 Impactos sociales negativos en la cadena de suministro y medidas adoptadas</t>
  </si>
  <si>
    <t>MI 2025 Cencosud, p. 26</t>
  </si>
  <si>
    <t>GRI 415: Políticas Públicas 2016</t>
  </si>
  <si>
    <t>415-1 Contribuciones políticas</t>
  </si>
  <si>
    <t>GRI 416: Salud y seguridad del cliente 2016</t>
  </si>
  <si>
    <t>416-1 Evaluación de los impactos en la salud y la seguridad de las categorías de productos y servicios</t>
  </si>
  <si>
    <t>416-2 Incidentes de incumplimiento relacionados con los impactos en la salud y la seguridad de los productos y servicios.</t>
  </si>
  <si>
    <t>1.11. Calidad de Producto y Retiros</t>
  </si>
  <si>
    <t>GRI 417: Marketing y etiquetado 2016</t>
  </si>
  <si>
    <t>417-1 Requisitos para la información y el etiquetado de productos y servicios</t>
  </si>
  <si>
    <t>417-2 Incidentes de incumplimiento relacionados con la información y el etiquetado de productos y servicios</t>
  </si>
  <si>
    <t>417-3 Incidentes de incumplimiento en materia de comunicaciones de marketing</t>
  </si>
  <si>
    <t>MI 2025 Cencosud, pp. 20-24</t>
  </si>
  <si>
    <t>GRI 418: Privacidad del cliente 2016</t>
  </si>
  <si>
    <t>418-1 Quejas fundamentadas relativas a violaciones de la privacidad del cliente y pérdidas de datos del cliente.</t>
  </si>
  <si>
    <t>1.9. Seguridad de la Información y 3.7 Protección de la privacidad</t>
  </si>
  <si>
    <t>© GRI 2026</t>
  </si>
  <si>
    <t>Versión 1.3 (enero de 2026)</t>
  </si>
  <si>
    <t>Carta de verificación</t>
  </si>
  <si>
    <t>Indicadores relevantes Paris / FTI 2025</t>
  </si>
  <si>
    <t>Producción</t>
  </si>
  <si>
    <t>N° de prendas confeccionadas de marcas propias</t>
  </si>
  <si>
    <t>21,9 millones</t>
  </si>
  <si>
    <t>% de prendas con atributos sostenibles</t>
  </si>
  <si>
    <t>Cadena de suministro</t>
  </si>
  <si>
    <t>N° de intermediarios</t>
  </si>
  <si>
    <t>138 vendors y 6 traders
87% de los vendors y el 100% de los traders firmaron adherencia al Código de Sostenibilidad de Cencosud.</t>
  </si>
  <si>
    <t>N° de fábricas</t>
  </si>
  <si>
    <t>526 (92,2 en China, 6,5% en Bangladesh y 1,3% en India)</t>
  </si>
  <si>
    <t>N° de trabajadores</t>
  </si>
  <si>
    <t>90.143 (55% mujeres, 45% hombres)</t>
  </si>
  <si>
    <t>Auditorías</t>
  </si>
  <si>
    <t>Entre 2023 y 2025 el total de auditorías a fábricas aumentó cerca de un 90%, llegando a 509 en 2025 (*)</t>
  </si>
  <si>
    <t>Resultado de auditorías</t>
  </si>
  <si>
    <t>Disconformidades y medidas adoptadas</t>
  </si>
  <si>
    <t>Se identificaron 499 disconformidades y en todos los casos se tomaron acciones correctivas.</t>
  </si>
  <si>
    <t>Debida diligencia</t>
  </si>
  <si>
    <t>Durante 2025, iniciamos un proceso formal de debida diligencia en derechos humanos junto a la consultora Proyecta Impacto, cuyos resultados estarán disponibles durante el primer trimestre de 2026. Esta iniciativa combina el análisis del marco normativo de los principales países productores con la evaluación de auditorías existentes, lo que nos permitirá tener una línea base robusta.</t>
  </si>
  <si>
    <t>Materias primas, insumos y circularidad</t>
  </si>
  <si>
    <t>Tipo de materiales</t>
  </si>
  <si>
    <t>En 2025, el 25,4% de los materiales que ingresaron a nuestra cadena de valor corresponde a contenido circular, compuesto por fibras de origen renovable certificadas (13%) y materiales no vírgenes reciclados (12,4%).</t>
  </si>
  <si>
    <t>Certificaciones</t>
  </si>
  <si>
    <t>Materiales textiles certificados bajo EIM, GOTS, OCS), GRS, Repreve, Lenzing, Oeko-Tex Garment y BCI.</t>
  </si>
  <si>
    <t>Venta de segunda mano</t>
  </si>
  <si>
    <t>Vopero es una propuesta premium dentro del mercado de segunda mano, enfocada en prendas de marcas reconocidas y en excelente estado. Nostalgic complementa la oferta con su foco en vestuario vintage. En 2025 tuvimos 70.662 prendas compradas y 70.201 prendas vendidas en todas las marcas.</t>
  </si>
  <si>
    <t>Gestión de mermas</t>
  </si>
  <si>
    <t>Reducción de sobrantes</t>
  </si>
  <si>
    <t>22% tasa de sobrantes en 2025. Meta a 2030 es 10%.</t>
  </si>
  <si>
    <t>(*) Auditorías SEE (Supplier Ethica Evaluation) y BSCI (Business Social Compliance Initiative)</t>
  </si>
  <si>
    <t>CLP 653.742.232.252 en ingresos de productos con atributos de salud y nutrición; CLP 66.902.891.183 en ingresos por productos orgánicos; más de 59.000 personas beneficiadas por programas de cultura saludable; 956 retiradas del mercado y 1.816.521 unidades retirados.</t>
  </si>
  <si>
    <t>Métrica de impacto del 2025</t>
  </si>
  <si>
    <t>Related documents</t>
  </si>
  <si>
    <t>Information Security Policy</t>
  </si>
  <si>
    <t>Reporte Integrado Cencosud 2025</t>
  </si>
  <si>
    <t>Verificación Huella de Carbono</t>
  </si>
  <si>
    <t>Página 1</t>
  </si>
  <si>
    <t>Página 2</t>
  </si>
  <si>
    <t>Página 3</t>
  </si>
  <si>
    <t>Página 4</t>
  </si>
  <si>
    <r>
      <t xml:space="preserve">Cencosud realiza cada dos años un proceso de materialidad con el objetivo identificar y priorizar los asuntos de sostenibilidad que deben ser gestionados. En 2024, se realizó este ejercicio alineado con la metodología del European Financial Reporting Advisory Group (EFRAG). Este enfoque evalúa los temas desde dos perspectivas complementarias: la materialidad financiera, relacionada con los riesgos y oportunidades que pueden afectar la generación de valor, y la materialidad de impacto, referida a los efectos positivos o negativos de las operaciones sobre el entorno social y ambiental.
</t>
    </r>
    <r>
      <rPr>
        <b/>
        <sz val="9"/>
        <color rgb="FF000000"/>
        <rFont val="Calibri"/>
        <family val="2"/>
      </rPr>
      <t xml:space="preserve">El proceso se estructuró en cuatro grandes etapas:
</t>
    </r>
    <r>
      <rPr>
        <sz val="9"/>
        <color rgb="FF000000"/>
        <rFont val="Calibri"/>
        <family val="2"/>
      </rPr>
      <t>1. Comprensión del contexto: análisis de la cadena de valor y el contexto económico, político, tecnológico, regulatorio, social y ambiental de los países en los que opera.
2. Identificación de los impactos, riesgos y oportunidades: considerando referencias sectoriales como los estándares SASB y evaluaciones de S&amp;P Global (CSA) y MSCI. Aquellos riesgos significativos que se identificaron en esta etapa fueron integrados a la matriz de riesgos de la Compañía. Además, se realizó una consulta a grupos de interés a través de la herramienta SSIndex, que recogió la opinión de 7.591 personas en Argentina, Brasil, Chile, Colombia y Perú. Riesgos climáticos identificados fueron integrados a la matriz de riesgos.
3. Evaluación y priorización de los temas materiales: evaluación en función de la magnitud y probabilidad de ocurrencia de los impactos financieros en el corto, mediano y largo plazo, y de los impactos sociales y ambientales, considerando su escala y gravedad. Este análisis contó con la participación técnica de las áreas de sostenibilidad y riesgos corporativos.
4. Validación: los resultados fueron validados por la Alta Administración y sometidos a procesos de revisión interna.
Como resultado, se identificaron 11 temas materiales clave para la Compañía, de los cuales cinco demostraron tener alta relevancia en ambas dimensiones (financiera y de impacto). Estos temas son:
Dimensión ambiental: Clima, Energía, Agua y Residuos.
Dimensión social: Seguridad y nutrición de los productos, Relación con clientes, Prácticas laborales y Gestión de la cadena de suministro.
Dimensión de gobernanza: Gobierno corporativo, Seguridad de los datos e Innovación.
El proceso de la doble materialidad fue verificado por un tercero externo e independiente.</t>
    </r>
  </si>
  <si>
    <t>Prioridad</t>
  </si>
  <si>
    <t>CSA 3.6.2</t>
  </si>
  <si>
    <t>Sistema e iniciativas de gestión de energía</t>
  </si>
  <si>
    <r>
      <rPr>
        <sz val="8"/>
        <color theme="1"/>
        <rFont val="Calibri"/>
        <family val="2"/>
      </rPr>
      <t xml:space="preserve">Cobertura de datos </t>
    </r>
    <r>
      <rPr>
        <b/>
        <sz val="8"/>
        <color theme="1"/>
        <rFont val="Calibri"/>
        <family val="2"/>
      </rPr>
      <t>(1)</t>
    </r>
  </si>
  <si>
    <t>Página 5</t>
  </si>
  <si>
    <t>Página 6</t>
  </si>
  <si>
    <t>Página 7</t>
  </si>
  <si>
    <t>Página 8</t>
  </si>
  <si>
    <t>Página 9</t>
  </si>
  <si>
    <t>Página 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</si>
</sst>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64" formatCode="_ * #,##0_ ;_ * \-#,##0_ ;_ * &quot;-&quot;_ ;_ @_ "/>
    <numFmt numFmtId="165" formatCode="0.0%"/>
    <numFmt numFmtId="166" formatCode="_-* #,##0_-;\-* #,##0_-;_-* &quot;-&quot;??_-;_-@_-"/>
    <numFmt numFmtId="167" formatCode="#,##0.0"/>
    <numFmt numFmtId="168" formatCode="0.0"/>
    <numFmt numFmtId="169" formatCode="0.000"/>
  </numFmts>
  <fonts count="68">
    <font>
      <sz val="12"/>
      <color theme="1"/>
      <name val="Aptos Narrow"/>
      <family val="2"/>
      <scheme val="minor"/>
    </font>
    <font>
      <sz val="11"/>
      <color theme="1"/>
      <name val="Aptos Narrow"/>
      <family val="2"/>
      <scheme val="minor"/>
    </font>
    <font>
      <sz val="12"/>
      <color theme="2" tint="-9.9978637043366805E-2"/>
      <name val="Aptos Narrow"/>
      <family val="2"/>
      <scheme val="minor"/>
    </font>
    <font>
      <u/>
      <sz val="12"/>
      <color theme="10"/>
      <name val="Aptos Narrow"/>
      <family val="2"/>
      <scheme val="minor"/>
    </font>
    <font>
      <sz val="12"/>
      <color theme="1"/>
      <name val="Aptos Narrow"/>
      <family val="2"/>
      <scheme val="minor"/>
    </font>
    <font>
      <sz val="8"/>
      <color theme="1"/>
      <name val="Aptos Narrow"/>
      <family val="2"/>
      <scheme val="minor"/>
    </font>
    <font>
      <sz val="8"/>
      <color theme="0"/>
      <name val="Aptos Narrow"/>
      <family val="2"/>
      <scheme val="minor"/>
    </font>
    <font>
      <sz val="14"/>
      <color theme="1"/>
      <name val="Helvetica Neue"/>
      <family val="2"/>
    </font>
    <font>
      <sz val="12"/>
      <color theme="1"/>
      <name val="Helvetica Neue"/>
      <family val="2"/>
    </font>
    <font>
      <sz val="13.5"/>
      <color theme="1"/>
      <name val="Helvetica Neue Medium"/>
    </font>
    <font>
      <i/>
      <sz val="14"/>
      <color theme="1"/>
      <name val="Helvetica Neue"/>
      <family val="2"/>
    </font>
    <font>
      <sz val="11"/>
      <color theme="1"/>
      <name val="Aptos Narrow"/>
      <family val="2"/>
      <scheme val="minor"/>
    </font>
    <font>
      <b/>
      <sz val="8"/>
      <color theme="0"/>
      <name val="Calibri"/>
      <family val="2"/>
    </font>
    <font>
      <b/>
      <sz val="8"/>
      <color rgb="FF000000"/>
      <name val="Calibri"/>
      <family val="2"/>
    </font>
    <font>
      <sz val="8"/>
      <color rgb="FF000000"/>
      <name val="Calibri"/>
      <family val="2"/>
    </font>
    <font>
      <sz val="8"/>
      <name val="Calibri"/>
      <family val="2"/>
    </font>
    <font>
      <sz val="8"/>
      <color theme="1"/>
      <name val="Calibri"/>
      <family val="2"/>
    </font>
    <font>
      <b/>
      <sz val="8"/>
      <color theme="1"/>
      <name val="Calibri"/>
      <family val="2"/>
    </font>
    <font>
      <sz val="8"/>
      <color theme="0"/>
      <name val="Calibri"/>
      <family val="2"/>
    </font>
    <font>
      <b/>
      <sz val="8"/>
      <color rgb="FF262626"/>
      <name val="Calibri"/>
      <family val="2"/>
    </font>
    <font>
      <b/>
      <sz val="8"/>
      <name val="Calibri"/>
      <family val="2"/>
    </font>
    <font>
      <u/>
      <sz val="8"/>
      <color theme="10"/>
      <name val="Calibri"/>
      <family val="2"/>
    </font>
    <font>
      <sz val="12"/>
      <color theme="1"/>
      <name val="Calibri"/>
      <family val="2"/>
    </font>
    <font>
      <b/>
      <sz val="10"/>
      <name val="Arial"/>
      <family val="2"/>
    </font>
    <font>
      <sz val="10"/>
      <color theme="1"/>
      <name val="Aptos Narrow"/>
      <family val="2"/>
      <scheme val="minor"/>
    </font>
    <font>
      <b/>
      <sz val="10"/>
      <color rgb="FFFFFFFF"/>
      <name val="Arial"/>
      <family val="2"/>
    </font>
    <font>
      <sz val="10"/>
      <name val="Arial"/>
      <family val="2"/>
    </font>
    <font>
      <b/>
      <sz val="10"/>
      <color rgb="FF002855"/>
      <name val="Arial"/>
      <family val="2"/>
    </font>
    <font>
      <sz val="10"/>
      <color rgb="FF000000"/>
      <name val="Arial"/>
      <family val="2"/>
    </font>
    <font>
      <b/>
      <sz val="10"/>
      <color rgb="FF000000"/>
      <name val="Arial"/>
      <family val="2"/>
    </font>
    <font>
      <sz val="11"/>
      <color rgb="FF000000"/>
      <name val="Calibri"/>
      <family val="2"/>
    </font>
    <font>
      <b/>
      <sz val="10"/>
      <color theme="1"/>
      <name val="Calibri"/>
      <family val="2"/>
    </font>
    <font>
      <b/>
      <sz val="8"/>
      <color theme="0" tint="-4.9989318521683403E-2"/>
      <name val="Calibri"/>
      <family val="2"/>
    </font>
    <font>
      <u/>
      <sz val="8"/>
      <color theme="10"/>
      <name val="Aptos Narrow"/>
      <family val="2"/>
      <scheme val="minor"/>
    </font>
    <font>
      <b/>
      <sz val="10"/>
      <color rgb="FF000000"/>
      <name val="Calibri"/>
      <family val="2"/>
    </font>
    <font>
      <u/>
      <sz val="9"/>
      <color theme="10"/>
      <name val="Calibri"/>
      <family val="2"/>
    </font>
    <font>
      <b/>
      <sz val="14"/>
      <color theme="1"/>
      <name val="Helvetica Neue"/>
      <family val="2"/>
    </font>
    <font>
      <b/>
      <sz val="12"/>
      <color theme="1"/>
      <name val="Helvetica Neue"/>
      <family val="2"/>
    </font>
    <font>
      <sz val="12"/>
      <color theme="1"/>
      <name val="Helvetica Neue"/>
    </font>
    <font>
      <sz val="9"/>
      <color theme="1"/>
      <name val="Calibri"/>
      <family val="2"/>
    </font>
    <font>
      <u/>
      <sz val="9"/>
      <color theme="10"/>
      <name val="Aptos Narrow"/>
      <family val="2"/>
      <scheme val="minor"/>
    </font>
    <font>
      <b/>
      <sz val="9"/>
      <color theme="1"/>
      <name val="Calibri"/>
      <family val="2"/>
    </font>
    <font>
      <sz val="9"/>
      <name val="Calibri"/>
      <family val="2"/>
    </font>
    <font>
      <sz val="8"/>
      <name val="Aptos Narrow"/>
      <family val="2"/>
      <scheme val="minor"/>
    </font>
    <font>
      <sz val="10"/>
      <color rgb="FF000000"/>
      <name val="Calibri"/>
      <family val="2"/>
    </font>
    <font>
      <b/>
      <sz val="9"/>
      <color theme="0"/>
      <name val="Calibri"/>
      <family val="2"/>
    </font>
    <font>
      <sz val="9"/>
      <color rgb="FF000000"/>
      <name val="Calibri"/>
      <family val="2"/>
    </font>
    <font>
      <b/>
      <sz val="9"/>
      <color rgb="FF000000"/>
      <name val="Calibri"/>
      <family val="2"/>
    </font>
    <font>
      <sz val="9"/>
      <color theme="1"/>
      <name val="Calibri"/>
      <family val="2"/>
    </font>
    <font>
      <sz val="8"/>
      <color theme="1"/>
      <name val="Calibri"/>
      <family val="2"/>
    </font>
    <font>
      <sz val="12"/>
      <color theme="1"/>
      <name val="Calibri"/>
      <family val="2"/>
    </font>
    <font>
      <sz val="8"/>
      <color theme="0"/>
      <name val="Calibri"/>
      <family val="2"/>
    </font>
    <font>
      <b/>
      <sz val="9"/>
      <name val="Calibri"/>
      <family val="2"/>
    </font>
    <font>
      <sz val="9"/>
      <color theme="0"/>
      <name val="Calibri"/>
      <family val="2"/>
    </font>
    <font>
      <sz val="9"/>
      <color theme="1"/>
      <name val="Aptos Narrow"/>
      <family val="2"/>
      <scheme val="minor"/>
    </font>
    <font>
      <sz val="10"/>
      <color theme="1"/>
      <name val="Calibri"/>
      <family val="2"/>
    </font>
    <font>
      <b/>
      <sz val="10"/>
      <color theme="0"/>
      <name val="Calibri"/>
      <family val="2"/>
    </font>
    <font>
      <b/>
      <sz val="11"/>
      <color theme="1"/>
      <name val="Calibri"/>
      <family val="2"/>
    </font>
    <font>
      <b/>
      <sz val="12"/>
      <color rgb="FF000000"/>
      <name val="Calibri"/>
      <family val="2"/>
    </font>
    <font>
      <vertAlign val="superscript"/>
      <sz val="8"/>
      <color rgb="FF000000"/>
      <name val="Calibri"/>
      <family val="2"/>
    </font>
    <font>
      <u/>
      <sz val="11"/>
      <color theme="10"/>
      <name val="Aptos Narrow"/>
      <family val="2"/>
      <scheme val="minor"/>
    </font>
    <font>
      <sz val="7"/>
      <color theme="1"/>
      <name val="Segoe UI"/>
      <family val="2"/>
    </font>
    <font>
      <b/>
      <sz val="7"/>
      <color theme="1"/>
      <name val="Segoe UI"/>
      <family val="2"/>
    </font>
    <font>
      <b/>
      <sz val="8"/>
      <color theme="1"/>
      <name val="Aptos Narrow"/>
      <family val="2"/>
      <scheme val="minor"/>
    </font>
    <font>
      <b/>
      <sz val="16"/>
      <color rgb="FFFFFFFF"/>
      <name val="Aptos Narrow"/>
      <family val="2"/>
      <scheme val="minor"/>
    </font>
    <font>
      <i/>
      <sz val="12"/>
      <color rgb="FF666666"/>
      <name val="Aptos Narrow"/>
      <family val="2"/>
      <scheme val="minor"/>
    </font>
    <font>
      <b/>
      <sz val="12"/>
      <color rgb="FFFFFFFF"/>
      <name val="Aptos Narrow"/>
      <family val="2"/>
      <scheme val="minor"/>
    </font>
    <font>
      <i/>
      <sz val="14"/>
      <color rgb="FF7F7F7F"/>
      <name val="Aptos Narrow"/>
      <family val="2"/>
      <scheme val="minor"/>
    </font>
  </fonts>
  <fills count="15">
    <fill>
      <patternFill patternType="none"/>
    </fill>
    <fill>
      <patternFill patternType="gray125"/>
    </fill>
    <fill>
      <patternFill patternType="solid">
        <fgColor rgb="FFF2F3F7"/>
        <bgColor indexed="64"/>
      </patternFill>
    </fill>
    <fill>
      <patternFill patternType="solid">
        <fgColor rgb="FF00497F"/>
        <bgColor indexed="64"/>
      </patternFill>
    </fill>
    <fill>
      <patternFill patternType="solid">
        <fgColor rgb="FFD7DEE8"/>
        <bgColor indexed="64"/>
      </patternFill>
    </fill>
    <fill>
      <patternFill patternType="solid">
        <fgColor theme="0"/>
        <bgColor indexed="64"/>
      </patternFill>
    </fill>
    <fill>
      <patternFill patternType="solid">
        <fgColor rgb="FFFFFFFF"/>
        <bgColor indexed="64"/>
      </patternFill>
    </fill>
    <fill>
      <patternFill patternType="solid">
        <fgColor rgb="FF23559F"/>
        <bgColor rgb="FF000000"/>
      </patternFill>
    </fill>
    <fill>
      <patternFill patternType="solid">
        <fgColor rgb="FFFFFFFF"/>
        <bgColor rgb="FF000000"/>
      </patternFill>
    </fill>
    <fill>
      <patternFill patternType="solid">
        <fgColor rgb="FFD9E2EE"/>
        <bgColor rgb="FF000000"/>
      </patternFill>
    </fill>
    <fill>
      <patternFill patternType="solid">
        <fgColor rgb="FFDCE6F1"/>
        <bgColor rgb="FF000000"/>
      </patternFill>
    </fill>
    <fill>
      <patternFill patternType="solid">
        <fgColor rgb="FFEDEDED"/>
        <bgColor rgb="FF000000"/>
      </patternFill>
    </fill>
    <fill>
      <patternFill patternType="solid">
        <fgColor rgb="FF1073FF"/>
        <bgColor indexed="64"/>
      </patternFill>
    </fill>
    <fill>
      <patternFill patternType="solid">
        <fgColor rgb="FF45AFE1"/>
        <bgColor indexed="64"/>
      </patternFill>
    </fill>
    <fill>
      <patternFill patternType="solid">
        <fgColor rgb="FFF4F8FB"/>
        <bgColor indexed="64"/>
      </patternFill>
    </fill>
  </fills>
  <borders count="72">
    <border>
      <left/>
      <right/>
      <top/>
      <bottom/>
      <diagonal/>
    </border>
    <border>
      <left style="thin">
        <color indexed="64"/>
      </left>
      <right style="thin">
        <color indexed="64"/>
      </right>
      <top style="thin">
        <color theme="1"/>
      </top>
      <bottom/>
      <diagonal/>
    </border>
    <border>
      <left style="thin">
        <color theme="0"/>
      </left>
      <right style="thin">
        <color theme="0"/>
      </right>
      <top style="thin">
        <color theme="0"/>
      </top>
      <bottom style="thin">
        <color theme="0"/>
      </bottom>
      <diagonal/>
    </border>
    <border>
      <left style="thin">
        <color theme="0"/>
      </left>
      <right style="thin">
        <color theme="0"/>
      </right>
      <top style="thin">
        <color theme="0"/>
      </top>
      <bottom/>
      <diagonal/>
    </border>
    <border>
      <left style="thin">
        <color theme="0"/>
      </left>
      <right/>
      <top style="thin">
        <color theme="0"/>
      </top>
      <bottom/>
      <diagonal/>
    </border>
    <border>
      <left style="thin">
        <color theme="0"/>
      </left>
      <right/>
      <top/>
      <bottom style="thin">
        <color theme="0"/>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style="thin">
        <color theme="0"/>
      </left>
      <right style="thin">
        <color theme="0"/>
      </right>
      <top/>
      <bottom style="thin">
        <color theme="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style="thin">
        <color rgb="FF000000"/>
      </right>
      <top style="thin">
        <color rgb="FF000000"/>
      </top>
      <bottom/>
      <diagonal/>
    </border>
    <border>
      <left/>
      <right/>
      <top/>
      <bottom style="thin">
        <color theme="0"/>
      </bottom>
      <diagonal/>
    </border>
    <border>
      <left/>
      <right style="thin">
        <color rgb="FF000000"/>
      </right>
      <top style="thin">
        <color rgb="FF000000"/>
      </top>
      <bottom style="thin">
        <color rgb="FF000000"/>
      </bottom>
      <diagonal/>
    </border>
    <border>
      <left style="thin">
        <color theme="0"/>
      </left>
      <right style="thin">
        <color theme="0"/>
      </right>
      <top/>
      <bottom/>
      <diagonal/>
    </border>
    <border>
      <left style="thin">
        <color rgb="FF000000"/>
      </left>
      <right/>
      <top style="thin">
        <color rgb="FF000000"/>
      </top>
      <bottom style="thin">
        <color rgb="FF000000"/>
      </bottom>
      <diagonal/>
    </border>
    <border>
      <left/>
      <right style="thin">
        <color rgb="FF000000"/>
      </right>
      <top style="thin">
        <color rgb="FF000000"/>
      </top>
      <bottom/>
      <diagonal/>
    </border>
    <border>
      <left/>
      <right style="thin">
        <color theme="0"/>
      </right>
      <top/>
      <bottom style="thin">
        <color theme="0"/>
      </bottom>
      <diagonal/>
    </border>
    <border>
      <left style="thin">
        <color rgb="FF000000"/>
      </left>
      <right style="thin">
        <color rgb="FF000000"/>
      </right>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diagonal/>
    </border>
    <border>
      <left style="thin">
        <color rgb="FF000000"/>
      </left>
      <right/>
      <top/>
      <bottom/>
      <diagonal/>
    </border>
    <border>
      <left style="thin">
        <color rgb="FF000000"/>
      </left>
      <right/>
      <top style="thin">
        <color rgb="FF000000"/>
      </top>
      <bottom/>
      <diagonal/>
    </border>
    <border>
      <left/>
      <right style="thin">
        <color theme="0"/>
      </right>
      <top/>
      <bottom/>
      <diagonal/>
    </border>
    <border>
      <left style="thin">
        <color theme="0"/>
      </left>
      <right/>
      <top/>
      <bottom/>
      <diagonal/>
    </border>
    <border>
      <left/>
      <right style="thin">
        <color rgb="FF000000"/>
      </right>
      <top/>
      <bottom style="thin">
        <color rgb="FF000000"/>
      </bottom>
      <diagonal/>
    </border>
    <border>
      <left style="thin">
        <color indexed="64"/>
      </left>
      <right style="thin">
        <color indexed="64"/>
      </right>
      <top style="thin">
        <color indexed="64"/>
      </top>
      <bottom style="thin">
        <color indexed="64"/>
      </bottom>
      <diagonal/>
    </border>
    <border>
      <left style="thin">
        <color rgb="FF788498"/>
      </left>
      <right/>
      <top/>
      <bottom style="thin">
        <color indexed="64"/>
      </bottom>
      <diagonal/>
    </border>
    <border>
      <left/>
      <right/>
      <top/>
      <bottom style="thin">
        <color indexed="64"/>
      </bottom>
      <diagonal/>
    </border>
    <border>
      <left/>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rgb="FF000000"/>
      </right>
      <top style="thin">
        <color indexed="64"/>
      </top>
      <bottom style="thin">
        <color indexed="64"/>
      </bottom>
      <diagonal/>
    </border>
    <border>
      <left style="thin">
        <color indexed="64"/>
      </left>
      <right/>
      <top style="thin">
        <color indexed="64"/>
      </top>
      <bottom/>
      <diagonal/>
    </border>
    <border>
      <left/>
      <right style="thin">
        <color rgb="FF000000"/>
      </right>
      <top style="thin">
        <color indexed="64"/>
      </top>
      <bottom/>
      <diagonal/>
    </border>
    <border>
      <left/>
      <right style="thin">
        <color indexed="64"/>
      </right>
      <top style="thin">
        <color indexed="64"/>
      </top>
      <bottom/>
      <diagonal/>
    </border>
    <border>
      <left/>
      <right/>
      <top style="thin">
        <color rgb="FF000000"/>
      </top>
      <bottom/>
      <diagonal/>
    </border>
    <border>
      <left/>
      <right/>
      <top style="thin">
        <color rgb="FF000000"/>
      </top>
      <bottom style="thin">
        <color rgb="FF000000"/>
      </bottom>
      <diagonal/>
    </border>
    <border>
      <left style="thin">
        <color theme="1" tint="0.499984740745262"/>
      </left>
      <right style="thin">
        <color theme="1" tint="0.499984740745262"/>
      </right>
      <top style="thin">
        <color theme="1" tint="0.499984740745262"/>
      </top>
      <bottom/>
      <diagonal/>
    </border>
    <border>
      <left style="thin">
        <color theme="0"/>
      </left>
      <right/>
      <top style="thin">
        <color rgb="FF000000"/>
      </top>
      <bottom/>
      <diagonal/>
    </border>
    <border>
      <left/>
      <right/>
      <top style="thin">
        <color theme="0"/>
      </top>
      <bottom style="thin">
        <color theme="0"/>
      </bottom>
      <diagonal/>
    </border>
    <border>
      <left style="thin">
        <color rgb="FF000000"/>
      </left>
      <right style="thin">
        <color indexed="64"/>
      </right>
      <top style="thin">
        <color rgb="FF000000"/>
      </top>
      <bottom style="thin">
        <color rgb="FF000000"/>
      </bottom>
      <diagonal/>
    </border>
    <border>
      <left style="thin">
        <color theme="1"/>
      </left>
      <right style="thin">
        <color theme="1"/>
      </right>
      <top style="thin">
        <color theme="1"/>
      </top>
      <bottom style="thin">
        <color theme="1"/>
      </bottom>
      <diagonal/>
    </border>
    <border>
      <left/>
      <right/>
      <top style="thin">
        <color theme="1"/>
      </top>
      <bottom/>
      <diagonal/>
    </border>
    <border>
      <left style="thin">
        <color theme="1" tint="0.499984740745262"/>
      </left>
      <right style="thin">
        <color theme="1" tint="0.499984740745262"/>
      </right>
      <top style="thin">
        <color theme="1" tint="0.499984740745262"/>
      </top>
      <bottom style="thin">
        <color theme="1" tint="0.499984740745262"/>
      </bottom>
      <diagonal/>
    </border>
    <border>
      <left style="thin">
        <color theme="1"/>
      </left>
      <right/>
      <top style="thin">
        <color theme="1"/>
      </top>
      <bottom style="thin">
        <color theme="1"/>
      </bottom>
      <diagonal/>
    </border>
    <border>
      <left style="thin">
        <color rgb="FF000000"/>
      </left>
      <right/>
      <top/>
      <bottom style="thin">
        <color indexed="64"/>
      </bottom>
      <diagonal/>
    </border>
    <border>
      <left/>
      <right/>
      <top style="thin">
        <color rgb="FF000000"/>
      </top>
      <bottom style="thin">
        <color theme="0"/>
      </bottom>
      <diagonal/>
    </border>
    <border>
      <left/>
      <right style="thin">
        <color theme="0"/>
      </right>
      <top style="thin">
        <color rgb="FF000000"/>
      </top>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theme="0"/>
      </right>
      <top style="thin">
        <color theme="0"/>
      </top>
      <bottom/>
      <diagonal/>
    </border>
    <border>
      <left/>
      <right style="thin">
        <color rgb="FF000000"/>
      </right>
      <top/>
      <bottom style="thin">
        <color indexed="64"/>
      </bottom>
      <diagonal/>
    </border>
    <border>
      <left style="thin">
        <color rgb="FFA6A6A6"/>
      </left>
      <right/>
      <top style="thin">
        <color rgb="FFA6A6A6"/>
      </top>
      <bottom/>
      <diagonal/>
    </border>
    <border>
      <left/>
      <right/>
      <top style="thin">
        <color rgb="FFA6A6A6"/>
      </top>
      <bottom/>
      <diagonal/>
    </border>
    <border>
      <left/>
      <right style="thin">
        <color rgb="FFA6A6A6"/>
      </right>
      <top style="thin">
        <color rgb="FFA6A6A6"/>
      </top>
      <bottom/>
      <diagonal/>
    </border>
    <border>
      <left style="thin">
        <color rgb="FFA6A6A6"/>
      </left>
      <right/>
      <top/>
      <bottom/>
      <diagonal/>
    </border>
    <border>
      <left/>
      <right style="thin">
        <color rgb="FFA6A6A6"/>
      </right>
      <top/>
      <bottom/>
      <diagonal/>
    </border>
    <border>
      <left style="thin">
        <color rgb="FFA6A6A6"/>
      </left>
      <right/>
      <top/>
      <bottom style="thin">
        <color rgb="FFA6A6A6"/>
      </bottom>
      <diagonal/>
    </border>
    <border>
      <left/>
      <right/>
      <top/>
      <bottom style="thin">
        <color rgb="FFA6A6A6"/>
      </bottom>
      <diagonal/>
    </border>
    <border>
      <left/>
      <right style="thin">
        <color rgb="FFA6A6A6"/>
      </right>
      <top/>
      <bottom style="thin">
        <color rgb="FFA6A6A6"/>
      </bottom>
      <diagonal/>
    </border>
    <border>
      <left style="thin">
        <color theme="1" tint="0.499984740745262"/>
      </left>
      <right/>
      <top style="thin">
        <color theme="1" tint="0.499984740745262"/>
      </top>
      <bottom/>
      <diagonal/>
    </border>
    <border>
      <left/>
      <right/>
      <top style="thin">
        <color theme="1" tint="0.499984740745262"/>
      </top>
      <bottom/>
      <diagonal/>
    </border>
    <border>
      <left/>
      <right style="thin">
        <color theme="1" tint="0.499984740745262"/>
      </right>
      <top style="thin">
        <color theme="1" tint="0.499984740745262"/>
      </top>
      <bottom/>
      <diagonal/>
    </border>
    <border>
      <left style="thin">
        <color theme="1" tint="0.499984740745262"/>
      </left>
      <right/>
      <top/>
      <bottom style="thin">
        <color theme="1" tint="0.499984740745262"/>
      </bottom>
      <diagonal/>
    </border>
    <border>
      <left/>
      <right/>
      <top/>
      <bottom style="thin">
        <color theme="1" tint="0.499984740745262"/>
      </bottom>
      <diagonal/>
    </border>
    <border>
      <left/>
      <right style="thin">
        <color theme="1" tint="0.499984740745262"/>
      </right>
      <top/>
      <bottom style="thin">
        <color theme="1" tint="0.499984740745262"/>
      </bottom>
      <diagonal/>
    </border>
    <border>
      <left style="thin">
        <color rgb="FF000000"/>
      </left>
      <right/>
      <top/>
      <bottom style="thin">
        <color theme="1" tint="0.499984740745262"/>
      </bottom>
      <diagonal/>
    </border>
  </borders>
  <cellStyleXfs count="8">
    <xf numFmtId="0" fontId="0" fillId="0" borderId="0"/>
    <xf numFmtId="0" fontId="3" fillId="0" borderId="0" applyNumberFormat="0" applyFill="0" applyBorder="0" applyAlignment="0" applyProtection="0"/>
    <xf numFmtId="0" fontId="3" fillId="0" borderId="0" applyNumberFormat="0" applyFill="0" applyBorder="0" applyAlignment="0" applyProtection="0"/>
    <xf numFmtId="164" fontId="4" fillId="0" borderId="0" applyFont="0" applyFill="0" applyBorder="0" applyAlignment="0" applyProtection="0"/>
    <xf numFmtId="0" fontId="11" fillId="0" borderId="0"/>
    <xf numFmtId="9" fontId="4" fillId="0" borderId="0" applyFont="0" applyFill="0" applyBorder="0" applyAlignment="0" applyProtection="0"/>
    <xf numFmtId="0" fontId="1" fillId="0" borderId="0"/>
    <xf numFmtId="0" fontId="60" fillId="0" borderId="0" applyNumberFormat="0" applyFill="0" applyBorder="0" applyAlignment="0" applyProtection="0"/>
  </cellStyleXfs>
  <cellXfs count="873">
    <xf numFmtId="0" fontId="0" fillId="0" borderId="0" xfId="0"/>
    <xf numFmtId="0" fontId="2" fillId="2" borderId="0" xfId="0" applyFont="1" applyFill="1"/>
    <xf numFmtId="0" fontId="0" fillId="2" borderId="0" xfId="0" applyFill="1"/>
    <xf numFmtId="0" fontId="9" fillId="0" borderId="0" xfId="0" applyFont="1"/>
    <xf numFmtId="0" fontId="3" fillId="0" borderId="0" xfId="2" applyFill="1"/>
    <xf numFmtId="0" fontId="16" fillId="0" borderId="0" xfId="0" applyFont="1"/>
    <xf numFmtId="0" fontId="17" fillId="0" borderId="0" xfId="0" applyFont="1"/>
    <xf numFmtId="0" fontId="12" fillId="3" borderId="1" xfId="0" applyFont="1" applyFill="1" applyBorder="1" applyAlignment="1">
      <alignment horizontal="center" vertical="center" wrapText="1"/>
    </xf>
    <xf numFmtId="0" fontId="15" fillId="0" borderId="9" xfId="4" applyFont="1" applyBorder="1" applyAlignment="1">
      <alignment horizontal="left" vertical="center" wrapText="1" readingOrder="1"/>
    </xf>
    <xf numFmtId="0" fontId="15" fillId="0" borderId="10" xfId="4" applyFont="1" applyBorder="1" applyAlignment="1">
      <alignment horizontal="left" vertical="center" wrapText="1" readingOrder="1"/>
    </xf>
    <xf numFmtId="0" fontId="16" fillId="0" borderId="9" xfId="4" applyFont="1" applyBorder="1" applyAlignment="1">
      <alignment horizontal="center" vertical="center" wrapText="1" readingOrder="1"/>
    </xf>
    <xf numFmtId="0" fontId="17" fillId="0" borderId="6" xfId="4" applyFont="1" applyBorder="1" applyAlignment="1">
      <alignment vertical="top" wrapText="1"/>
    </xf>
    <xf numFmtId="0" fontId="17" fillId="0" borderId="5" xfId="4" applyFont="1" applyBorder="1" applyAlignment="1">
      <alignment vertical="top" wrapText="1"/>
    </xf>
    <xf numFmtId="0" fontId="16" fillId="0" borderId="10" xfId="4" applyFont="1" applyBorder="1" applyAlignment="1">
      <alignment horizontal="center" vertical="center" wrapText="1" readingOrder="1"/>
    </xf>
    <xf numFmtId="0" fontId="12" fillId="3" borderId="9" xfId="4" applyFont="1" applyFill="1" applyBorder="1" applyAlignment="1">
      <alignment vertical="center" wrapText="1"/>
    </xf>
    <xf numFmtId="0" fontId="12" fillId="3" borderId="9" xfId="4" applyFont="1" applyFill="1" applyBorder="1" applyAlignment="1">
      <alignment horizontal="center" vertical="center" wrapText="1" readingOrder="1"/>
    </xf>
    <xf numFmtId="0" fontId="12" fillId="3" borderId="11" xfId="4" applyFont="1" applyFill="1" applyBorder="1" applyAlignment="1">
      <alignment horizontal="center" vertical="center" wrapText="1" readingOrder="1"/>
    </xf>
    <xf numFmtId="0" fontId="15" fillId="0" borderId="9" xfId="4" applyFont="1" applyBorder="1" applyAlignment="1">
      <alignment horizontal="right" vertical="center" wrapText="1"/>
    </xf>
    <xf numFmtId="0" fontId="16" fillId="0" borderId="10" xfId="4" applyFont="1" applyBorder="1" applyAlignment="1">
      <alignment horizontal="right" vertical="center" wrapText="1" readingOrder="1"/>
    </xf>
    <xf numFmtId="0" fontId="16" fillId="0" borderId="9" xfId="4" applyFont="1" applyBorder="1" applyAlignment="1">
      <alignment horizontal="right" vertical="center" wrapText="1" readingOrder="1"/>
    </xf>
    <xf numFmtId="0" fontId="16" fillId="0" borderId="9" xfId="0" applyFont="1" applyBorder="1" applyAlignment="1">
      <alignment horizontal="right" vertical="center" wrapText="1"/>
    </xf>
    <xf numFmtId="168" fontId="16" fillId="0" borderId="10" xfId="0" applyNumberFormat="1" applyFont="1" applyBorder="1" applyAlignment="1">
      <alignment horizontal="right" vertical="center" wrapText="1"/>
    </xf>
    <xf numFmtId="3" fontId="16" fillId="0" borderId="10" xfId="4" applyNumberFormat="1" applyFont="1" applyBorder="1" applyAlignment="1">
      <alignment vertical="center" wrapText="1" readingOrder="1"/>
    </xf>
    <xf numFmtId="3" fontId="16" fillId="0" borderId="9" xfId="4" applyNumberFormat="1" applyFont="1" applyBorder="1" applyAlignment="1">
      <alignment vertical="center" wrapText="1" readingOrder="1"/>
    </xf>
    <xf numFmtId="3" fontId="16" fillId="0" borderId="9" xfId="4" applyNumberFormat="1" applyFont="1" applyBorder="1" applyAlignment="1">
      <alignment vertical="center" wrapText="1"/>
    </xf>
    <xf numFmtId="0" fontId="16" fillId="0" borderId="9" xfId="4" applyFont="1" applyBorder="1" applyAlignment="1">
      <alignment vertical="center" wrapText="1" readingOrder="1"/>
    </xf>
    <xf numFmtId="0" fontId="16" fillId="0" borderId="10" xfId="4" applyFont="1" applyBorder="1" applyAlignment="1">
      <alignment horizontal="left" vertical="center" wrapText="1" readingOrder="1"/>
    </xf>
    <xf numFmtId="0" fontId="16" fillId="0" borderId="9" xfId="4" applyFont="1" applyBorder="1" applyAlignment="1">
      <alignment horizontal="left" vertical="center" wrapText="1" readingOrder="1"/>
    </xf>
    <xf numFmtId="0" fontId="12" fillId="3" borderId="9" xfId="4" applyFont="1" applyFill="1" applyBorder="1" applyAlignment="1">
      <alignment horizontal="left" vertical="center" wrapText="1" readingOrder="1"/>
    </xf>
    <xf numFmtId="0" fontId="15" fillId="0" borderId="9" xfId="4" applyFont="1" applyBorder="1" applyAlignment="1">
      <alignment horizontal="left" vertical="center" wrapText="1"/>
    </xf>
    <xf numFmtId="0" fontId="15" fillId="0" borderId="9" xfId="4" applyFont="1" applyBorder="1" applyAlignment="1">
      <alignment horizontal="center" vertical="center" wrapText="1"/>
    </xf>
    <xf numFmtId="0" fontId="20" fillId="0" borderId="9" xfId="4" applyFont="1" applyBorder="1" applyAlignment="1">
      <alignment vertical="center" wrapText="1" readingOrder="1"/>
    </xf>
    <xf numFmtId="0" fontId="15" fillId="0" borderId="9" xfId="4" applyFont="1" applyBorder="1" applyAlignment="1">
      <alignment vertical="center" wrapText="1"/>
    </xf>
    <xf numFmtId="0" fontId="12" fillId="3" borderId="9" xfId="4" applyFont="1" applyFill="1" applyBorder="1" applyAlignment="1">
      <alignment vertical="center" wrapText="1" readingOrder="1"/>
    </xf>
    <xf numFmtId="0" fontId="12" fillId="3" borderId="9" xfId="4" applyFont="1" applyFill="1" applyBorder="1" applyAlignment="1">
      <alignment vertical="center"/>
    </xf>
    <xf numFmtId="0" fontId="12" fillId="3" borderId="11" xfId="4" applyFont="1" applyFill="1" applyBorder="1" applyAlignment="1">
      <alignment horizontal="center" vertical="center" readingOrder="1"/>
    </xf>
    <xf numFmtId="0" fontId="12" fillId="3" borderId="11" xfId="4" applyFont="1" applyFill="1" applyBorder="1" applyAlignment="1">
      <alignment horizontal="left" vertical="center" wrapText="1" readingOrder="1"/>
    </xf>
    <xf numFmtId="0" fontId="12" fillId="3" borderId="11" xfId="4" applyFont="1" applyFill="1" applyBorder="1" applyAlignment="1">
      <alignment horizontal="left" vertical="center" wrapText="1"/>
    </xf>
    <xf numFmtId="0" fontId="16" fillId="5" borderId="3" xfId="4" applyFont="1" applyFill="1" applyBorder="1" applyAlignment="1">
      <alignment horizontal="center" vertical="center" wrapText="1" readingOrder="1"/>
    </xf>
    <xf numFmtId="0" fontId="15" fillId="5" borderId="3" xfId="4" applyFont="1" applyFill="1" applyBorder="1" applyAlignment="1">
      <alignment horizontal="center" vertical="center" wrapText="1"/>
    </xf>
    <xf numFmtId="165" fontId="12" fillId="3" borderId="11" xfId="4" applyNumberFormat="1" applyFont="1" applyFill="1" applyBorder="1" applyAlignment="1">
      <alignment horizontal="center" vertical="center" wrapText="1" readingOrder="1"/>
    </xf>
    <xf numFmtId="0" fontId="12" fillId="3" borderId="15" xfId="4" applyFont="1" applyFill="1" applyBorder="1" applyAlignment="1">
      <alignment vertical="center" wrapText="1"/>
    </xf>
    <xf numFmtId="0" fontId="12" fillId="3" borderId="16" xfId="4" applyFont="1" applyFill="1" applyBorder="1" applyAlignment="1">
      <alignment horizontal="center" vertical="center" wrapText="1" readingOrder="1"/>
    </xf>
    <xf numFmtId="0" fontId="18" fillId="3" borderId="9" xfId="4" applyFont="1" applyFill="1" applyBorder="1" applyAlignment="1">
      <alignment horizontal="center" vertical="center" wrapText="1" readingOrder="1"/>
    </xf>
    <xf numFmtId="0" fontId="15" fillId="0" borderId="10" xfId="4" applyFont="1" applyBorder="1" applyAlignment="1">
      <alignment horizontal="center" vertical="center" wrapText="1"/>
    </xf>
    <xf numFmtId="0" fontId="12" fillId="3" borderId="11" xfId="4" applyFont="1" applyFill="1" applyBorder="1" applyAlignment="1">
      <alignment horizontal="center" vertical="center" wrapText="1"/>
    </xf>
    <xf numFmtId="0" fontId="15" fillId="0" borderId="10" xfId="4" applyFont="1" applyBorder="1" applyAlignment="1">
      <alignment horizontal="right" vertical="center" wrapText="1"/>
    </xf>
    <xf numFmtId="0" fontId="12" fillId="3" borderId="9" xfId="0" applyFont="1" applyFill="1" applyBorder="1"/>
    <xf numFmtId="0" fontId="12" fillId="3" borderId="9" xfId="0" applyFont="1" applyFill="1" applyBorder="1" applyAlignment="1">
      <alignment vertical="center"/>
    </xf>
    <xf numFmtId="0" fontId="12" fillId="3" borderId="9" xfId="0" applyFont="1" applyFill="1" applyBorder="1" applyAlignment="1">
      <alignment horizontal="left" vertical="center"/>
    </xf>
    <xf numFmtId="0" fontId="12" fillId="3" borderId="9" xfId="0" applyFont="1" applyFill="1" applyBorder="1" applyAlignment="1">
      <alignment horizontal="center" vertical="center"/>
    </xf>
    <xf numFmtId="0" fontId="16" fillId="0" borderId="0" xfId="0" applyFont="1" applyAlignment="1">
      <alignment vertical="center"/>
    </xf>
    <xf numFmtId="0" fontId="16" fillId="0" borderId="10" xfId="0" applyFont="1" applyBorder="1" applyAlignment="1">
      <alignment vertical="center" wrapText="1"/>
    </xf>
    <xf numFmtId="0" fontId="16" fillId="0" borderId="10" xfId="0" applyFont="1" applyBorder="1" applyAlignment="1">
      <alignment vertical="center"/>
    </xf>
    <xf numFmtId="0" fontId="12" fillId="3" borderId="11" xfId="0" applyFont="1" applyFill="1" applyBorder="1" applyAlignment="1">
      <alignment horizontal="center" vertical="center"/>
    </xf>
    <xf numFmtId="0" fontId="12" fillId="3" borderId="9" xfId="0" applyFont="1" applyFill="1" applyBorder="1" applyAlignment="1">
      <alignment vertical="center" wrapText="1"/>
    </xf>
    <xf numFmtId="0" fontId="12" fillId="3" borderId="11" xfId="0" applyFont="1" applyFill="1" applyBorder="1" applyAlignment="1">
      <alignment vertical="center"/>
    </xf>
    <xf numFmtId="0" fontId="12" fillId="3" borderId="11" xfId="0" applyFont="1" applyFill="1" applyBorder="1" applyAlignment="1">
      <alignment vertical="center" wrapText="1"/>
    </xf>
    <xf numFmtId="0" fontId="16" fillId="0" borderId="9" xfId="0" applyFont="1" applyBorder="1" applyAlignment="1">
      <alignment vertical="center"/>
    </xf>
    <xf numFmtId="0" fontId="12" fillId="3" borderId="11" xfId="0" applyFont="1" applyFill="1" applyBorder="1" applyAlignment="1">
      <alignment horizontal="center" vertical="center" wrapText="1"/>
    </xf>
    <xf numFmtId="0" fontId="12" fillId="3" borderId="0" xfId="0" applyFont="1" applyFill="1" applyAlignment="1">
      <alignment vertical="center"/>
    </xf>
    <xf numFmtId="0" fontId="16" fillId="0" borderId="9" xfId="0" applyFont="1" applyBorder="1" applyAlignment="1">
      <alignment vertical="center" wrapText="1"/>
    </xf>
    <xf numFmtId="0" fontId="12" fillId="3" borderId="16" xfId="0" applyFont="1" applyFill="1" applyBorder="1" applyAlignment="1">
      <alignment vertical="center"/>
    </xf>
    <xf numFmtId="0" fontId="12" fillId="3" borderId="15" xfId="0" applyFont="1" applyFill="1" applyBorder="1" applyAlignment="1">
      <alignment vertical="center" wrapText="1"/>
    </xf>
    <xf numFmtId="0" fontId="17" fillId="0" borderId="0" xfId="0" applyFont="1" applyAlignment="1">
      <alignment vertical="center" wrapText="1"/>
    </xf>
    <xf numFmtId="0" fontId="16" fillId="0" borderId="0" xfId="0" applyFont="1" applyAlignment="1">
      <alignment horizontal="left" vertical="center" wrapText="1"/>
    </xf>
    <xf numFmtId="0" fontId="16" fillId="0" borderId="9" xfId="0" applyFont="1" applyBorder="1" applyAlignment="1">
      <alignment horizontal="left" vertical="center" wrapText="1"/>
    </xf>
    <xf numFmtId="0" fontId="12" fillId="3" borderId="9" xfId="0" applyFont="1" applyFill="1" applyBorder="1" applyAlignment="1">
      <alignment horizontal="left" vertical="center" wrapText="1"/>
    </xf>
    <xf numFmtId="0" fontId="12" fillId="3" borderId="11" xfId="0" applyFont="1" applyFill="1" applyBorder="1" applyAlignment="1">
      <alignment horizontal="left" vertical="center" wrapText="1"/>
    </xf>
    <xf numFmtId="167" fontId="16" fillId="0" borderId="10" xfId="0" applyNumberFormat="1" applyFont="1" applyBorder="1" applyAlignment="1">
      <alignment horizontal="right" vertical="center" wrapText="1"/>
    </xf>
    <xf numFmtId="14" fontId="14" fillId="6" borderId="27" xfId="0" applyNumberFormat="1" applyFont="1" applyFill="1" applyBorder="1" applyAlignment="1">
      <alignment horizontal="right" vertical="center" wrapText="1"/>
    </xf>
    <xf numFmtId="0" fontId="17" fillId="0" borderId="5" xfId="4" applyFont="1" applyBorder="1" applyAlignment="1">
      <alignment vertical="center" wrapText="1"/>
    </xf>
    <xf numFmtId="0" fontId="17" fillId="0" borderId="6" xfId="4" applyFont="1" applyBorder="1" applyAlignment="1">
      <alignment vertical="center" wrapText="1"/>
    </xf>
    <xf numFmtId="0" fontId="24" fillId="0" borderId="0" xfId="0" applyFont="1" applyAlignment="1">
      <alignment horizontal="left" vertical="center"/>
    </xf>
    <xf numFmtId="0" fontId="27" fillId="8" borderId="0" xfId="0" applyFont="1" applyFill="1" applyAlignment="1">
      <alignment horizontal="left" vertical="center"/>
    </xf>
    <xf numFmtId="0" fontId="28" fillId="8" borderId="0" xfId="0" applyFont="1" applyFill="1" applyAlignment="1">
      <alignment horizontal="left" vertical="center"/>
    </xf>
    <xf numFmtId="0" fontId="28" fillId="0" borderId="0" xfId="0" applyFont="1" applyAlignment="1">
      <alignment horizontal="left" vertical="center"/>
    </xf>
    <xf numFmtId="0" fontId="25" fillId="7" borderId="36" xfId="0" applyFont="1" applyFill="1" applyBorder="1" applyAlignment="1">
      <alignment horizontal="left" vertical="center" wrapText="1"/>
    </xf>
    <xf numFmtId="0" fontId="3" fillId="0" borderId="0" xfId="2" applyAlignment="1">
      <alignment horizontal="left" vertical="center"/>
    </xf>
    <xf numFmtId="0" fontId="26" fillId="8" borderId="15" xfId="0" applyFont="1" applyFill="1" applyBorder="1" applyAlignment="1">
      <alignment vertical="center" wrapText="1"/>
    </xf>
    <xf numFmtId="0" fontId="12" fillId="12" borderId="0" xfId="1" applyFont="1" applyFill="1" applyAlignment="1">
      <alignment horizontal="center" vertical="center"/>
    </xf>
    <xf numFmtId="0" fontId="13" fillId="6" borderId="9" xfId="0" applyFont="1" applyFill="1" applyBorder="1" applyAlignment="1">
      <alignment vertical="center" wrapText="1"/>
    </xf>
    <xf numFmtId="0" fontId="32" fillId="3" borderId="3" xfId="4" applyFont="1" applyFill="1" applyBorder="1" applyAlignment="1">
      <alignment vertical="center" wrapText="1" readingOrder="1"/>
    </xf>
    <xf numFmtId="0" fontId="15" fillId="0" borderId="9" xfId="4" applyFont="1" applyBorder="1" applyAlignment="1">
      <alignment vertical="center" wrapText="1"/>
      <extLst>
        <ext xmlns:xfpb="http://schemas.microsoft.com/office/spreadsheetml/2022/featurepropertybag" uri="{C7286773-470A-42A8-94C5-96B5CB345126}">
          <xfpb:xfComplement i="0"/>
        </ext>
      </extLst>
    </xf>
    <xf numFmtId="0" fontId="16" fillId="0" borderId="9" xfId="0" applyFont="1" applyBorder="1" applyAlignment="1">
      <alignment vertical="center"/>
      <extLst>
        <ext xmlns:xfpb="http://schemas.microsoft.com/office/spreadsheetml/2022/featurepropertybag" uri="{C7286773-470A-42A8-94C5-96B5CB345126}">
          <xfpb:xfComplement i="0"/>
        </ext>
      </extLst>
    </xf>
    <xf numFmtId="0" fontId="3" fillId="0" borderId="0" xfId="1" applyFill="1"/>
    <xf numFmtId="0" fontId="33" fillId="0" borderId="9" xfId="1" applyFont="1" applyBorder="1" applyAlignment="1">
      <alignment vertical="center" wrapText="1"/>
    </xf>
    <xf numFmtId="0" fontId="12" fillId="3" borderId="13" xfId="0" applyFont="1" applyFill="1" applyBorder="1" applyAlignment="1">
      <alignment horizontal="left" vertical="center"/>
    </xf>
    <xf numFmtId="0" fontId="16" fillId="0" borderId="9" xfId="0" applyFont="1" applyBorder="1" applyAlignment="1">
      <alignment horizontal="center" vertical="center" wrapText="1"/>
    </xf>
    <xf numFmtId="0" fontId="16" fillId="0" borderId="0" xfId="0" applyFont="1" applyAlignment="1">
      <alignment vertical="center" wrapText="1"/>
    </xf>
    <xf numFmtId="0" fontId="12" fillId="3" borderId="9" xfId="0" applyFont="1" applyFill="1" applyBorder="1" applyAlignment="1">
      <alignment horizontal="center" vertical="center" wrapText="1"/>
    </xf>
    <xf numFmtId="0" fontId="12" fillId="3" borderId="15" xfId="0" applyFont="1" applyFill="1" applyBorder="1" applyAlignment="1">
      <alignment vertical="center"/>
    </xf>
    <xf numFmtId="0" fontId="12" fillId="3" borderId="13" xfId="0" applyFont="1" applyFill="1" applyBorder="1" applyAlignment="1">
      <alignment vertical="center" wrapText="1"/>
    </xf>
    <xf numFmtId="0" fontId="16" fillId="0" borderId="10" xfId="0" applyFont="1" applyBorder="1" applyAlignment="1">
      <alignment horizontal="right" vertical="center"/>
    </xf>
    <xf numFmtId="0" fontId="16" fillId="0" borderId="9" xfId="0" applyFont="1" applyBorder="1" applyAlignment="1">
      <alignment horizontal="right" vertical="center"/>
    </xf>
    <xf numFmtId="3" fontId="16" fillId="0" borderId="10" xfId="0" applyNumberFormat="1" applyFont="1" applyBorder="1" applyAlignment="1">
      <alignment horizontal="right" vertical="center"/>
    </xf>
    <xf numFmtId="3" fontId="16" fillId="0" borderId="9" xfId="0" applyNumberFormat="1" applyFont="1" applyBorder="1" applyAlignment="1">
      <alignment horizontal="right" vertical="center"/>
    </xf>
    <xf numFmtId="0" fontId="16" fillId="0" borderId="9" xfId="0" applyFont="1" applyBorder="1" applyAlignment="1">
      <alignment vertical="center" wrapText="1"/>
      <extLst>
        <ext xmlns:xfpb="http://schemas.microsoft.com/office/spreadsheetml/2022/featurepropertybag" uri="{C7286773-470A-42A8-94C5-96B5CB345126}">
          <xfpb:xfComplement i="0"/>
        </ext>
      </extLst>
    </xf>
    <xf numFmtId="3" fontId="16" fillId="0" borderId="10" xfId="0" applyNumberFormat="1" applyFont="1" applyBorder="1" applyAlignment="1">
      <alignment horizontal="right" vertical="center" wrapText="1"/>
    </xf>
    <xf numFmtId="3" fontId="16" fillId="0" borderId="9" xfId="0" applyNumberFormat="1" applyFont="1" applyBorder="1" applyAlignment="1">
      <alignment horizontal="right" vertical="center" wrapText="1"/>
    </xf>
    <xf numFmtId="0" fontId="12" fillId="12" borderId="0" xfId="1" applyFont="1" applyFill="1" applyAlignment="1">
      <alignment horizontal="center" vertical="center" wrapText="1"/>
    </xf>
    <xf numFmtId="0" fontId="14" fillId="0" borderId="0" xfId="0" applyFont="1" applyAlignment="1">
      <alignment horizontal="left" vertical="center" wrapText="1"/>
    </xf>
    <xf numFmtId="0" fontId="10" fillId="4" borderId="0" xfId="0" applyFont="1" applyFill="1"/>
    <xf numFmtId="0" fontId="8" fillId="4" borderId="0" xfId="0" applyFont="1" applyFill="1"/>
    <xf numFmtId="0" fontId="7" fillId="4" borderId="0" xfId="0" applyFont="1" applyFill="1"/>
    <xf numFmtId="0" fontId="7" fillId="0" borderId="0" xfId="0" applyFont="1"/>
    <xf numFmtId="0" fontId="8" fillId="0" borderId="0" xfId="0" applyFont="1"/>
    <xf numFmtId="0" fontId="36" fillId="0" borderId="0" xfId="0" applyFont="1" applyAlignment="1">
      <alignment horizontal="left" vertical="center"/>
    </xf>
    <xf numFmtId="0" fontId="37" fillId="0" borderId="0" xfId="0" applyFont="1" applyAlignment="1">
      <alignment horizontal="left" vertical="center"/>
    </xf>
    <xf numFmtId="0" fontId="38" fillId="0" borderId="0" xfId="0" applyFont="1"/>
    <xf numFmtId="0" fontId="16" fillId="0" borderId="0" xfId="0" applyFont="1" applyAlignment="1">
      <alignment horizontal="center"/>
    </xf>
    <xf numFmtId="0" fontId="15" fillId="0" borderId="10" xfId="4" applyFont="1" applyBorder="1" applyAlignment="1">
      <alignment vertical="center" wrapText="1"/>
    </xf>
    <xf numFmtId="0" fontId="15" fillId="0" borderId="19" xfId="4" applyFont="1" applyBorder="1" applyAlignment="1">
      <alignment vertical="center" wrapText="1"/>
    </xf>
    <xf numFmtId="0" fontId="15" fillId="0" borderId="15" xfId="4" applyFont="1" applyBorder="1" applyAlignment="1">
      <alignment vertical="center" wrapText="1"/>
    </xf>
    <xf numFmtId="0" fontId="16" fillId="0" borderId="15" xfId="0" applyFont="1" applyBorder="1" applyAlignment="1">
      <alignment horizontal="center" vertical="center" wrapText="1"/>
    </xf>
    <xf numFmtId="0" fontId="14" fillId="0" borderId="9" xfId="0" applyFont="1" applyBorder="1" applyAlignment="1">
      <alignment vertical="center" wrapText="1"/>
    </xf>
    <xf numFmtId="0" fontId="3" fillId="0" borderId="0" xfId="1"/>
    <xf numFmtId="0" fontId="14" fillId="0" borderId="9" xfId="0" applyFont="1" applyBorder="1" applyAlignment="1">
      <alignment horizontal="left" vertical="center" wrapText="1"/>
    </xf>
    <xf numFmtId="0" fontId="14" fillId="0" borderId="9" xfId="0" applyFont="1" applyBorder="1" applyAlignment="1">
      <alignment vertical="center"/>
    </xf>
    <xf numFmtId="0" fontId="17" fillId="0" borderId="9" xfId="4" applyFont="1" applyBorder="1" applyAlignment="1">
      <alignment horizontal="left" vertical="center" wrapText="1" readingOrder="1"/>
    </xf>
    <xf numFmtId="0" fontId="21" fillId="0" borderId="9" xfId="2" applyFont="1" applyFill="1" applyBorder="1" applyAlignment="1">
      <alignment horizontal="center" vertical="center" wrapText="1"/>
    </xf>
    <xf numFmtId="0" fontId="22" fillId="0" borderId="0" xfId="0" applyFont="1" applyAlignment="1">
      <alignment vertical="center" wrapText="1"/>
    </xf>
    <xf numFmtId="0" fontId="31" fillId="0" borderId="0" xfId="0" applyFont="1" applyAlignment="1">
      <alignment vertical="center" wrapText="1"/>
    </xf>
    <xf numFmtId="0" fontId="18" fillId="0" borderId="0" xfId="1" applyFont="1" applyFill="1" applyAlignment="1">
      <alignment vertical="center" wrapText="1"/>
    </xf>
    <xf numFmtId="0" fontId="16" fillId="0" borderId="5" xfId="4" applyFont="1" applyBorder="1" applyAlignment="1">
      <alignment vertical="center" wrapText="1"/>
    </xf>
    <xf numFmtId="0" fontId="16" fillId="0" borderId="6" xfId="4" applyFont="1" applyBorder="1" applyAlignment="1">
      <alignment vertical="center" wrapText="1"/>
    </xf>
    <xf numFmtId="0" fontId="17" fillId="5" borderId="5" xfId="4" applyFont="1" applyFill="1" applyBorder="1" applyAlignment="1">
      <alignment vertical="center" wrapText="1"/>
    </xf>
    <xf numFmtId="0" fontId="17" fillId="5" borderId="6" xfId="4" applyFont="1" applyFill="1" applyBorder="1" applyAlignment="1">
      <alignment vertical="center" wrapText="1"/>
    </xf>
    <xf numFmtId="0" fontId="31" fillId="0" borderId="0" xfId="0" applyFont="1" applyAlignment="1">
      <alignment horizontal="left" vertical="center" wrapText="1"/>
    </xf>
    <xf numFmtId="0" fontId="16" fillId="0" borderId="9" xfId="4" applyFont="1" applyBorder="1" applyAlignment="1">
      <alignment horizontal="right" vertical="center" wrapText="1"/>
    </xf>
    <xf numFmtId="0" fontId="31" fillId="0" borderId="20" xfId="0" applyFont="1" applyBorder="1" applyAlignment="1">
      <alignment horizontal="left" vertical="center" wrapText="1"/>
    </xf>
    <xf numFmtId="0" fontId="39" fillId="0" borderId="0" xfId="0" applyFont="1" applyAlignment="1">
      <alignment horizontal="left" vertical="center" wrapText="1"/>
    </xf>
    <xf numFmtId="0" fontId="16" fillId="0" borderId="27" xfId="0" applyFont="1" applyBorder="1" applyAlignment="1">
      <alignment horizontal="left" vertical="center" wrapText="1"/>
    </xf>
    <xf numFmtId="0" fontId="14" fillId="6" borderId="9" xfId="0" applyFont="1" applyFill="1" applyBorder="1" applyAlignment="1">
      <alignment vertical="center" wrapText="1"/>
    </xf>
    <xf numFmtId="0" fontId="31" fillId="0" borderId="3" xfId="4" applyFont="1" applyBorder="1" applyAlignment="1">
      <alignment vertical="center" wrapText="1"/>
    </xf>
    <xf numFmtId="0" fontId="14" fillId="0" borderId="10" xfId="0" applyFont="1" applyBorder="1" applyAlignment="1">
      <alignment vertical="center" wrapText="1"/>
    </xf>
    <xf numFmtId="0" fontId="14" fillId="0" borderId="9" xfId="0" applyFont="1" applyBorder="1" applyAlignment="1">
      <alignment horizontal="center" vertical="center" wrapText="1"/>
    </xf>
    <xf numFmtId="0" fontId="14" fillId="0" borderId="13" xfId="0" applyFont="1" applyBorder="1" applyAlignment="1">
      <alignment horizontal="center" vertical="center" wrapText="1"/>
    </xf>
    <xf numFmtId="0" fontId="13" fillId="0" borderId="0" xfId="0" applyFont="1" applyAlignment="1">
      <alignment horizontal="left" vertical="center"/>
    </xf>
    <xf numFmtId="0" fontId="16" fillId="5" borderId="0" xfId="4" applyFont="1" applyFill="1" applyAlignment="1">
      <alignment horizontal="left" vertical="center" wrapText="1" readingOrder="1"/>
    </xf>
    <xf numFmtId="0" fontId="16" fillId="5" borderId="0" xfId="4" applyFont="1" applyFill="1" applyAlignment="1">
      <alignment horizontal="center" vertical="center" wrapText="1"/>
    </xf>
    <xf numFmtId="0" fontId="16" fillId="0" borderId="15" xfId="0" applyFont="1" applyBorder="1" applyAlignment="1">
      <alignment vertical="center" wrapText="1"/>
    </xf>
    <xf numFmtId="0" fontId="17" fillId="0" borderId="9" xfId="0" applyFont="1" applyBorder="1" applyAlignment="1">
      <alignment horizontal="left" vertical="center" wrapText="1"/>
    </xf>
    <xf numFmtId="0" fontId="12" fillId="3" borderId="0" xfId="0" applyFont="1" applyFill="1" applyAlignment="1">
      <alignment vertical="center" wrapText="1"/>
    </xf>
    <xf numFmtId="0" fontId="17" fillId="0" borderId="15" xfId="0" applyFont="1" applyBorder="1" applyAlignment="1">
      <alignment vertical="center" wrapText="1"/>
    </xf>
    <xf numFmtId="0" fontId="15" fillId="0" borderId="10" xfId="4" applyFont="1" applyBorder="1" applyAlignment="1">
      <alignment vertical="center" wrapText="1" readingOrder="1"/>
    </xf>
    <xf numFmtId="0" fontId="12" fillId="3" borderId="2" xfId="4" applyFont="1" applyFill="1" applyBorder="1" applyAlignment="1">
      <alignment vertical="center" wrapText="1"/>
    </xf>
    <xf numFmtId="0" fontId="0" fillId="0" borderId="0" xfId="0" applyAlignment="1">
      <alignment vertical="center"/>
    </xf>
    <xf numFmtId="0" fontId="26" fillId="0" borderId="15" xfId="0" applyFont="1" applyBorder="1" applyAlignment="1">
      <alignment vertical="center" wrapText="1"/>
    </xf>
    <xf numFmtId="0" fontId="28" fillId="0" borderId="15" xfId="0" applyFont="1" applyBorder="1" applyAlignment="1">
      <alignment vertical="center" wrapText="1"/>
    </xf>
    <xf numFmtId="0" fontId="3" fillId="8" borderId="27" xfId="2" applyFill="1" applyBorder="1" applyAlignment="1">
      <alignment vertical="center" wrapText="1"/>
    </xf>
    <xf numFmtId="0" fontId="30" fillId="0" borderId="27" xfId="0" applyFont="1" applyBorder="1" applyAlignment="1">
      <alignment wrapText="1"/>
    </xf>
    <xf numFmtId="0" fontId="44" fillId="0" borderId="27" xfId="0" applyFont="1" applyBorder="1" applyAlignment="1">
      <alignment vertical="center" wrapText="1"/>
    </xf>
    <xf numFmtId="0" fontId="3" fillId="0" borderId="27" xfId="2" applyBorder="1" applyAlignment="1">
      <alignment vertical="center" wrapText="1"/>
    </xf>
    <xf numFmtId="0" fontId="26" fillId="8" borderId="27" xfId="0" applyFont="1" applyFill="1" applyBorder="1" applyAlignment="1">
      <alignment vertical="center" wrapText="1"/>
    </xf>
    <xf numFmtId="0" fontId="3" fillId="8" borderId="27" xfId="1" applyFill="1" applyBorder="1" applyAlignment="1">
      <alignment vertical="center" wrapText="1"/>
    </xf>
    <xf numFmtId="0" fontId="12" fillId="0" borderId="0" xfId="4" applyFont="1" applyAlignment="1">
      <alignment vertical="center" wrapText="1"/>
    </xf>
    <xf numFmtId="0" fontId="16" fillId="0" borderId="43" xfId="4" applyFont="1" applyBorder="1" applyAlignment="1">
      <alignment horizontal="left" vertical="center" wrapText="1" readingOrder="1"/>
    </xf>
    <xf numFmtId="0" fontId="16" fillId="0" borderId="43" xfId="4" applyFont="1" applyBorder="1" applyAlignment="1">
      <alignment horizontal="center" vertical="center" wrapText="1" readingOrder="1"/>
    </xf>
    <xf numFmtId="3" fontId="16" fillId="0" borderId="43" xfId="4" applyNumberFormat="1" applyFont="1" applyBorder="1" applyAlignment="1">
      <alignment horizontal="right" vertical="center" wrapText="1" readingOrder="1"/>
    </xf>
    <xf numFmtId="4" fontId="16" fillId="0" borderId="43" xfId="4" applyNumberFormat="1" applyFont="1" applyBorder="1" applyAlignment="1">
      <alignment horizontal="right" vertical="center" wrapText="1" readingOrder="1"/>
    </xf>
    <xf numFmtId="165" fontId="16" fillId="0" borderId="43" xfId="4" applyNumberFormat="1" applyFont="1" applyBorder="1" applyAlignment="1">
      <alignment horizontal="right" vertical="center" wrapText="1" readingOrder="1"/>
    </xf>
    <xf numFmtId="9" fontId="16" fillId="0" borderId="10" xfId="5" applyFont="1" applyBorder="1" applyAlignment="1">
      <alignment vertical="center" wrapText="1" readingOrder="1"/>
    </xf>
    <xf numFmtId="0" fontId="16" fillId="0" borderId="13" xfId="0" applyFont="1" applyBorder="1" applyAlignment="1">
      <alignment horizontal="left" vertical="center" wrapText="1"/>
    </xf>
    <xf numFmtId="0" fontId="31" fillId="0" borderId="0" xfId="0" applyFont="1" applyAlignment="1">
      <alignment vertical="center"/>
    </xf>
    <xf numFmtId="3" fontId="16" fillId="0" borderId="9" xfId="0" applyNumberFormat="1" applyFont="1" applyBorder="1" applyAlignment="1">
      <alignment vertical="center"/>
    </xf>
    <xf numFmtId="0" fontId="17" fillId="0" borderId="0" xfId="0" applyFont="1" applyAlignment="1">
      <alignment vertical="center"/>
    </xf>
    <xf numFmtId="0" fontId="17" fillId="0" borderId="0" xfId="0" applyFont="1" applyAlignment="1">
      <alignment horizontal="left" vertical="center" wrapText="1"/>
    </xf>
    <xf numFmtId="0" fontId="45" fillId="3" borderId="9" xfId="0" applyFont="1" applyFill="1" applyBorder="1" applyAlignment="1">
      <alignment horizontal="left" vertical="center"/>
    </xf>
    <xf numFmtId="0" fontId="41" fillId="0" borderId="0" xfId="0" applyFont="1" applyAlignment="1">
      <alignment vertical="center" wrapText="1"/>
    </xf>
    <xf numFmtId="0" fontId="45" fillId="3" borderId="9" xfId="0" applyFont="1" applyFill="1" applyBorder="1" applyAlignment="1">
      <alignment horizontal="left" vertical="center" wrapText="1"/>
    </xf>
    <xf numFmtId="0" fontId="17" fillId="0" borderId="9" xfId="0" applyFont="1" applyBorder="1" applyAlignment="1">
      <alignment vertical="center"/>
    </xf>
    <xf numFmtId="0" fontId="12" fillId="3" borderId="23" xfId="0" applyFont="1" applyFill="1" applyBorder="1" applyAlignment="1">
      <alignment vertical="center"/>
    </xf>
    <xf numFmtId="0" fontId="14" fillId="0" borderId="0" xfId="0" applyFont="1" applyAlignment="1">
      <alignment horizontal="left" vertical="center"/>
    </xf>
    <xf numFmtId="0" fontId="16" fillId="0" borderId="0" xfId="0" applyFont="1" applyAlignment="1">
      <alignment horizontal="left" vertical="center"/>
    </xf>
    <xf numFmtId="0" fontId="16" fillId="0" borderId="20" xfId="0" applyFont="1" applyBorder="1" applyAlignment="1">
      <alignment vertical="center"/>
    </xf>
    <xf numFmtId="0" fontId="45" fillId="3" borderId="9" xfId="4" applyFont="1" applyFill="1" applyBorder="1" applyAlignment="1">
      <alignment vertical="center" wrapText="1"/>
    </xf>
    <xf numFmtId="0" fontId="17" fillId="0" borderId="3" xfId="4" applyFont="1" applyBorder="1" applyAlignment="1">
      <alignment vertical="center" wrapText="1"/>
    </xf>
    <xf numFmtId="0" fontId="16" fillId="0" borderId="14" xfId="4" applyFont="1" applyBorder="1" applyAlignment="1">
      <alignment vertical="center" wrapText="1"/>
    </xf>
    <xf numFmtId="0" fontId="17" fillId="0" borderId="2" xfId="4" applyFont="1" applyBorder="1" applyAlignment="1">
      <alignment vertical="center" wrapText="1"/>
    </xf>
    <xf numFmtId="0" fontId="17" fillId="0" borderId="25" xfId="4" applyFont="1" applyBorder="1" applyAlignment="1">
      <alignment vertical="center" wrapText="1"/>
    </xf>
    <xf numFmtId="0" fontId="17" fillId="0" borderId="4" xfId="4" applyFont="1" applyBorder="1" applyAlignment="1">
      <alignment vertical="center" wrapText="1"/>
    </xf>
    <xf numFmtId="0" fontId="16" fillId="0" borderId="2" xfId="4" applyFont="1" applyBorder="1" applyAlignment="1">
      <alignment vertical="center" wrapText="1"/>
    </xf>
    <xf numFmtId="0" fontId="34" fillId="6" borderId="0" xfId="0" applyFont="1" applyFill="1" applyAlignment="1">
      <alignment vertical="center" wrapText="1"/>
    </xf>
    <xf numFmtId="0" fontId="48" fillId="0" borderId="0" xfId="0" applyFont="1" applyAlignment="1">
      <alignment vertical="center" wrapText="1"/>
    </xf>
    <xf numFmtId="0" fontId="48" fillId="0" borderId="0" xfId="0" applyFont="1" applyAlignment="1">
      <alignment vertical="center"/>
    </xf>
    <xf numFmtId="0" fontId="22" fillId="0" borderId="0" xfId="0" applyFont="1" applyAlignment="1">
      <alignment horizontal="left" vertical="center" wrapText="1"/>
    </xf>
    <xf numFmtId="0" fontId="12" fillId="3" borderId="15" xfId="0" applyFont="1" applyFill="1" applyBorder="1" applyAlignment="1">
      <alignment horizontal="left" vertical="center"/>
    </xf>
    <xf numFmtId="0" fontId="16" fillId="0" borderId="9" xfId="0" applyFont="1" applyBorder="1" applyAlignment="1">
      <alignment horizontal="left" vertical="center"/>
    </xf>
    <xf numFmtId="0" fontId="12" fillId="3" borderId="13" xfId="4" applyFont="1" applyFill="1" applyBorder="1" applyAlignment="1">
      <alignment horizontal="left" vertical="center" wrapText="1" readingOrder="1"/>
    </xf>
    <xf numFmtId="0" fontId="49" fillId="0" borderId="0" xfId="0" applyFont="1" applyAlignment="1">
      <alignment vertical="center"/>
    </xf>
    <xf numFmtId="0" fontId="50" fillId="0" borderId="0" xfId="0" applyFont="1" applyAlignment="1">
      <alignment vertical="center"/>
    </xf>
    <xf numFmtId="0" fontId="51" fillId="0" borderId="0" xfId="0" applyFont="1" applyAlignment="1">
      <alignment vertical="center"/>
    </xf>
    <xf numFmtId="165" fontId="16" fillId="0" borderId="0" xfId="0" applyNumberFormat="1" applyFont="1" applyAlignment="1">
      <alignment vertical="center"/>
    </xf>
    <xf numFmtId="0" fontId="17" fillId="0" borderId="0" xfId="4" applyFont="1" applyAlignment="1">
      <alignment vertical="center"/>
    </xf>
    <xf numFmtId="0" fontId="16" fillId="0" borderId="0" xfId="4" applyFont="1" applyAlignment="1">
      <alignment vertical="center" wrapText="1"/>
    </xf>
    <xf numFmtId="0" fontId="17" fillId="5" borderId="3" xfId="4" applyFont="1" applyFill="1" applyBorder="1" applyAlignment="1">
      <alignment vertical="center" wrapText="1"/>
    </xf>
    <xf numFmtId="0" fontId="19" fillId="5" borderId="3" xfId="4" applyFont="1" applyFill="1" applyBorder="1" applyAlignment="1">
      <alignment horizontal="left" vertical="center" wrapText="1" readingOrder="1"/>
    </xf>
    <xf numFmtId="0" fontId="16" fillId="0" borderId="3" xfId="4" applyFont="1" applyBorder="1" applyAlignment="1">
      <alignment vertical="center" wrapText="1"/>
    </xf>
    <xf numFmtId="4" fontId="16" fillId="0" borderId="43" xfId="0" applyNumberFormat="1" applyFont="1" applyBorder="1" applyAlignment="1">
      <alignment horizontal="right" vertical="center"/>
    </xf>
    <xf numFmtId="4" fontId="16" fillId="0" borderId="43" xfId="0" applyNumberFormat="1" applyFont="1" applyBorder="1" applyAlignment="1">
      <alignment vertical="center"/>
    </xf>
    <xf numFmtId="0" fontId="17" fillId="5" borderId="14" xfId="4" applyFont="1" applyFill="1" applyBorder="1" applyAlignment="1">
      <alignment horizontal="left" vertical="center" wrapText="1" readingOrder="1"/>
    </xf>
    <xf numFmtId="0" fontId="6" fillId="0" borderId="0" xfId="1" applyFont="1" applyFill="1" applyAlignment="1">
      <alignment vertical="center" wrapText="1"/>
    </xf>
    <xf numFmtId="0" fontId="5" fillId="0" borderId="0" xfId="0" applyFont="1" applyAlignment="1">
      <alignment vertical="center" wrapText="1"/>
    </xf>
    <xf numFmtId="0" fontId="5" fillId="0" borderId="0" xfId="0" applyFont="1" applyAlignment="1">
      <alignment horizontal="center" vertical="center" wrapText="1"/>
    </xf>
    <xf numFmtId="165" fontId="16" fillId="0" borderId="9" xfId="0" applyNumberFormat="1" applyFont="1" applyBorder="1" applyAlignment="1">
      <alignment horizontal="right" vertical="center" wrapText="1"/>
    </xf>
    <xf numFmtId="0" fontId="16" fillId="0" borderId="9" xfId="0" applyFont="1" applyBorder="1" applyAlignment="1">
      <alignment horizontal="left" vertical="center" wrapText="1" indent="1"/>
    </xf>
    <xf numFmtId="166" fontId="16" fillId="0" borderId="9" xfId="0" applyNumberFormat="1" applyFont="1" applyBorder="1" applyAlignment="1">
      <alignment horizontal="right" vertical="center" wrapText="1"/>
    </xf>
    <xf numFmtId="164" fontId="16" fillId="0" borderId="9" xfId="3" applyFont="1" applyBorder="1" applyAlignment="1">
      <alignment horizontal="right" vertical="center" wrapText="1"/>
    </xf>
    <xf numFmtId="4" fontId="14" fillId="0" borderId="9" xfId="0" applyNumberFormat="1" applyFont="1" applyBorder="1" applyAlignment="1">
      <alignment horizontal="right" vertical="center" wrapText="1"/>
    </xf>
    <xf numFmtId="3" fontId="14" fillId="0" borderId="9" xfId="0" applyNumberFormat="1" applyFont="1" applyBorder="1" applyAlignment="1">
      <alignment horizontal="right" vertical="center" wrapText="1"/>
    </xf>
    <xf numFmtId="165" fontId="14" fillId="0" borderId="9" xfId="0" applyNumberFormat="1" applyFont="1" applyBorder="1" applyAlignment="1">
      <alignment horizontal="right" vertical="center" wrapText="1"/>
    </xf>
    <xf numFmtId="164" fontId="16" fillId="0" borderId="9" xfId="3" applyFont="1" applyFill="1" applyBorder="1" applyAlignment="1">
      <alignment horizontal="right" vertical="center" wrapText="1"/>
    </xf>
    <xf numFmtId="0" fontId="12" fillId="3" borderId="44" xfId="0" applyFont="1" applyFill="1" applyBorder="1" applyAlignment="1">
      <alignment horizontal="left" vertical="center" wrapText="1"/>
    </xf>
    <xf numFmtId="0" fontId="12" fillId="3" borderId="13" xfId="0" applyFont="1" applyFill="1" applyBorder="1" applyAlignment="1">
      <alignment horizontal="left" vertical="center" wrapText="1" readingOrder="1"/>
    </xf>
    <xf numFmtId="0" fontId="17" fillId="0" borderId="3" xfId="4" applyFont="1" applyBorder="1" applyAlignment="1">
      <alignment horizontal="left" vertical="center"/>
    </xf>
    <xf numFmtId="0" fontId="17" fillId="0" borderId="8" xfId="4" applyFont="1" applyBorder="1" applyAlignment="1">
      <alignment horizontal="left" vertical="center"/>
    </xf>
    <xf numFmtId="0" fontId="16" fillId="0" borderId="3" xfId="4" applyFont="1" applyBorder="1" applyAlignment="1">
      <alignment horizontal="left" vertical="center" wrapText="1"/>
    </xf>
    <xf numFmtId="0" fontId="12" fillId="3" borderId="16" xfId="4" applyFont="1" applyFill="1" applyBorder="1" applyAlignment="1">
      <alignment horizontal="left" vertical="center" wrapText="1" readingOrder="1"/>
    </xf>
    <xf numFmtId="165" fontId="12" fillId="3" borderId="23" xfId="4" applyNumberFormat="1" applyFont="1" applyFill="1" applyBorder="1" applyAlignment="1">
      <alignment horizontal="center" vertical="center" wrapText="1" readingOrder="1"/>
    </xf>
    <xf numFmtId="3" fontId="16" fillId="0" borderId="9" xfId="4" applyNumberFormat="1" applyFont="1" applyBorder="1" applyAlignment="1">
      <alignment horizontal="right" vertical="center" wrapText="1"/>
    </xf>
    <xf numFmtId="4" fontId="16" fillId="0" borderId="9" xfId="4" applyNumberFormat="1" applyFont="1" applyBorder="1" applyAlignment="1">
      <alignment horizontal="right" vertical="center" wrapText="1"/>
    </xf>
    <xf numFmtId="165" fontId="16" fillId="0" borderId="9" xfId="4" applyNumberFormat="1" applyFont="1" applyBorder="1" applyAlignment="1">
      <alignment horizontal="right" vertical="center" wrapText="1"/>
    </xf>
    <xf numFmtId="165" fontId="16" fillId="0" borderId="13" xfId="4" applyNumberFormat="1" applyFont="1" applyBorder="1" applyAlignment="1">
      <alignment horizontal="right" vertical="center" wrapText="1"/>
    </xf>
    <xf numFmtId="165" fontId="16" fillId="0" borderId="0" xfId="0" applyNumberFormat="1" applyFont="1" applyAlignment="1">
      <alignment horizontal="right" vertical="center"/>
    </xf>
    <xf numFmtId="0" fontId="12" fillId="3" borderId="11" xfId="4" applyFont="1" applyFill="1" applyBorder="1" applyAlignment="1">
      <alignment horizontal="left" vertical="center" readingOrder="1"/>
    </xf>
    <xf numFmtId="0" fontId="17" fillId="0" borderId="0" xfId="0" applyFont="1" applyAlignment="1">
      <alignment horizontal="left" vertical="center"/>
    </xf>
    <xf numFmtId="0" fontId="14" fillId="0" borderId="9" xfId="4" applyFont="1" applyBorder="1" applyAlignment="1">
      <alignment horizontal="right" vertical="center" wrapText="1"/>
    </xf>
    <xf numFmtId="4" fontId="14" fillId="0" borderId="9" xfId="4" applyNumberFormat="1" applyFont="1" applyBorder="1" applyAlignment="1">
      <alignment horizontal="right" vertical="center" wrapText="1"/>
    </xf>
    <xf numFmtId="0" fontId="14" fillId="0" borderId="9" xfId="4" applyFont="1" applyBorder="1" applyAlignment="1">
      <alignment horizontal="center" vertical="center" wrapText="1" readingOrder="1"/>
    </xf>
    <xf numFmtId="0" fontId="12" fillId="3" borderId="10" xfId="0" applyFont="1" applyFill="1" applyBorder="1" applyAlignment="1">
      <alignment vertical="center"/>
    </xf>
    <xf numFmtId="0" fontId="16" fillId="0" borderId="13" xfId="0" applyFont="1" applyBorder="1" applyAlignment="1">
      <alignment vertical="center"/>
    </xf>
    <xf numFmtId="2" fontId="16" fillId="0" borderId="9" xfId="0" applyNumberFormat="1" applyFont="1" applyBorder="1" applyAlignment="1">
      <alignment horizontal="right" vertical="center"/>
    </xf>
    <xf numFmtId="0" fontId="16" fillId="0" borderId="26" xfId="0" applyFont="1" applyBorder="1" applyAlignment="1">
      <alignment vertical="center"/>
    </xf>
    <xf numFmtId="2" fontId="16" fillId="0" borderId="10" xfId="0" applyNumberFormat="1" applyFont="1" applyBorder="1" applyAlignment="1">
      <alignment horizontal="right" vertical="center"/>
    </xf>
    <xf numFmtId="0" fontId="17" fillId="0" borderId="8" xfId="4" applyFont="1" applyBorder="1" applyAlignment="1">
      <alignment vertical="center" wrapText="1"/>
    </xf>
    <xf numFmtId="0" fontId="13" fillId="5" borderId="9" xfId="4" applyFont="1" applyFill="1" applyBorder="1" applyAlignment="1">
      <alignment horizontal="left" vertical="center" wrapText="1" readingOrder="1"/>
    </xf>
    <xf numFmtId="0" fontId="49" fillId="0" borderId="0" xfId="0" applyFont="1" applyAlignment="1">
      <alignment vertical="center" wrapText="1"/>
    </xf>
    <xf numFmtId="0" fontId="14" fillId="0" borderId="0" xfId="0" applyFont="1" applyAlignment="1">
      <alignment vertical="center" wrapText="1"/>
    </xf>
    <xf numFmtId="0" fontId="47" fillId="0" borderId="9" xfId="4" applyFont="1" applyBorder="1" applyAlignment="1">
      <alignment horizontal="left" vertical="center" wrapText="1" readingOrder="1"/>
    </xf>
    <xf numFmtId="0" fontId="47" fillId="0" borderId="0" xfId="0" applyFont="1" applyAlignment="1">
      <alignment horizontal="left" vertical="center" wrapText="1"/>
    </xf>
    <xf numFmtId="0" fontId="14" fillId="0" borderId="0" xfId="4" applyFont="1" applyAlignment="1">
      <alignment horizontal="center" vertical="center" wrapText="1"/>
    </xf>
    <xf numFmtId="0" fontId="17" fillId="0" borderId="14" xfId="4" applyFont="1" applyBorder="1" applyAlignment="1">
      <alignment vertical="center" wrapText="1"/>
    </xf>
    <xf numFmtId="0" fontId="17" fillId="0" borderId="14" xfId="4" applyFont="1" applyBorder="1" applyAlignment="1">
      <alignment horizontal="center" vertical="center" wrapText="1"/>
    </xf>
    <xf numFmtId="0" fontId="17" fillId="0" borderId="0" xfId="4" applyFont="1" applyAlignment="1">
      <alignment vertical="center" wrapText="1"/>
    </xf>
    <xf numFmtId="0" fontId="17" fillId="0" borderId="0" xfId="4" applyFont="1" applyAlignment="1">
      <alignment horizontal="center" vertical="center" wrapText="1"/>
    </xf>
    <xf numFmtId="0" fontId="17" fillId="0" borderId="3" xfId="4" applyFont="1" applyBorder="1" applyAlignment="1">
      <alignment horizontal="center" vertical="center" wrapText="1"/>
    </xf>
    <xf numFmtId="0" fontId="14" fillId="0" borderId="9" xfId="0" applyFont="1" applyBorder="1" applyAlignment="1">
      <alignment horizontal="right" vertical="center" wrapText="1"/>
    </xf>
    <xf numFmtId="0" fontId="16" fillId="5" borderId="10" xfId="4" applyFont="1" applyFill="1" applyBorder="1" applyAlignment="1">
      <alignment horizontal="right" vertical="center" wrapText="1"/>
    </xf>
    <xf numFmtId="0" fontId="16" fillId="5" borderId="9" xfId="4" applyFont="1" applyFill="1" applyBorder="1" applyAlignment="1">
      <alignment horizontal="right" vertical="center" wrapText="1"/>
    </xf>
    <xf numFmtId="0" fontId="14" fillId="5" borderId="10" xfId="4" applyFont="1" applyFill="1" applyBorder="1" applyAlignment="1">
      <alignment horizontal="right" vertical="center" wrapText="1"/>
    </xf>
    <xf numFmtId="0" fontId="14" fillId="5" borderId="9" xfId="4" applyFont="1" applyFill="1" applyBorder="1" applyAlignment="1">
      <alignment horizontal="right" vertical="center" wrapText="1"/>
    </xf>
    <xf numFmtId="0" fontId="39" fillId="0" borderId="0" xfId="0" applyFont="1" applyAlignment="1">
      <alignment vertical="center"/>
    </xf>
    <xf numFmtId="0" fontId="45" fillId="12" borderId="0" xfId="1" applyFont="1" applyFill="1" applyAlignment="1">
      <alignment horizontal="center" vertical="center"/>
    </xf>
    <xf numFmtId="0" fontId="53" fillId="3" borderId="11" xfId="4" applyFont="1" applyFill="1" applyBorder="1" applyAlignment="1">
      <alignment horizontal="center" vertical="center" wrapText="1" readingOrder="1"/>
    </xf>
    <xf numFmtId="0" fontId="45" fillId="3" borderId="11" xfId="4" applyFont="1" applyFill="1" applyBorder="1" applyAlignment="1">
      <alignment horizontal="center" vertical="center" wrapText="1" readingOrder="1"/>
    </xf>
    <xf numFmtId="0" fontId="42" fillId="0" borderId="9" xfId="4" applyFont="1" applyBorder="1" applyAlignment="1">
      <alignment horizontal="center" vertical="center" wrapText="1"/>
    </xf>
    <xf numFmtId="0" fontId="41" fillId="5" borderId="6" xfId="4" applyFont="1" applyFill="1" applyBorder="1" applyAlignment="1">
      <alignment vertical="center" wrapText="1"/>
    </xf>
    <xf numFmtId="167" fontId="42" fillId="0" borderId="9" xfId="4" applyNumberFormat="1" applyFont="1" applyBorder="1" applyAlignment="1">
      <alignment horizontal="right" vertical="center" wrapText="1"/>
    </xf>
    <xf numFmtId="0" fontId="54" fillId="0" borderId="0" xfId="0" applyFont="1" applyAlignment="1">
      <alignment vertical="center"/>
    </xf>
    <xf numFmtId="0" fontId="39" fillId="0" borderId="0" xfId="0" applyFont="1" applyAlignment="1">
      <alignment vertical="center" wrapText="1"/>
    </xf>
    <xf numFmtId="0" fontId="45" fillId="3" borderId="9" xfId="0" applyFont="1" applyFill="1" applyBorder="1" applyAlignment="1">
      <alignment vertical="center"/>
    </xf>
    <xf numFmtId="0" fontId="39" fillId="0" borderId="10" xfId="0" applyFont="1" applyBorder="1" applyAlignment="1">
      <alignment horizontal="center" vertical="center"/>
    </xf>
    <xf numFmtId="1" fontId="15" fillId="0" borderId="10" xfId="5" applyNumberFormat="1" applyFont="1" applyBorder="1" applyAlignment="1">
      <alignment horizontal="right" vertical="center" wrapText="1"/>
    </xf>
    <xf numFmtId="0" fontId="34" fillId="0" borderId="0" xfId="0" applyFont="1" applyAlignment="1">
      <alignment vertical="center"/>
    </xf>
    <xf numFmtId="0" fontId="16" fillId="0" borderId="0" xfId="0" applyFont="1" applyAlignment="1">
      <alignment horizontal="right" vertical="center"/>
    </xf>
    <xf numFmtId="0" fontId="13" fillId="0" borderId="5" xfId="4" applyFont="1" applyBorder="1" applyAlignment="1">
      <alignment horizontal="left" vertical="center"/>
    </xf>
    <xf numFmtId="0" fontId="13" fillId="0" borderId="12" xfId="4" applyFont="1" applyBorder="1" applyAlignment="1">
      <alignment horizontal="left" vertical="center"/>
    </xf>
    <xf numFmtId="0" fontId="13" fillId="0" borderId="17" xfId="4" applyFont="1" applyBorder="1" applyAlignment="1">
      <alignment horizontal="left" vertical="center"/>
    </xf>
    <xf numFmtId="0" fontId="0" fillId="0" borderId="0" xfId="0" applyAlignment="1">
      <alignment horizontal="left"/>
    </xf>
    <xf numFmtId="0" fontId="39" fillId="0" borderId="9" xfId="0" applyFont="1" applyBorder="1" applyAlignment="1">
      <alignment horizontal="left" vertical="center" wrapText="1"/>
    </xf>
    <xf numFmtId="0" fontId="39" fillId="0" borderId="10" xfId="0" applyFont="1" applyBorder="1" applyAlignment="1">
      <alignment horizontal="left" vertical="center" wrapText="1"/>
    </xf>
    <xf numFmtId="0" fontId="55" fillId="0" borderId="0" xfId="0" applyFont="1" applyAlignment="1">
      <alignment horizontal="left" vertical="top"/>
    </xf>
    <xf numFmtId="0" fontId="55" fillId="0" borderId="9" xfId="0" applyFont="1" applyBorder="1" applyAlignment="1">
      <alignment horizontal="left" vertical="top"/>
    </xf>
    <xf numFmtId="0" fontId="55" fillId="0" borderId="9" xfId="0" applyFont="1" applyBorder="1" applyAlignment="1">
      <alignment horizontal="left" vertical="top" wrapText="1"/>
    </xf>
    <xf numFmtId="0" fontId="55" fillId="0" borderId="0" xfId="0" applyFont="1" applyAlignment="1">
      <alignment horizontal="left" vertical="top" wrapText="1"/>
    </xf>
    <xf numFmtId="0" fontId="55" fillId="0" borderId="0" xfId="0" applyFont="1"/>
    <xf numFmtId="0" fontId="57" fillId="0" borderId="0" xfId="0" applyFont="1" applyAlignment="1">
      <alignment horizontal="left" vertical="top"/>
    </xf>
    <xf numFmtId="0" fontId="50" fillId="0" borderId="0" xfId="0" applyFont="1" applyAlignment="1">
      <alignment vertical="center" wrapText="1"/>
    </xf>
    <xf numFmtId="0" fontId="50" fillId="0" borderId="0" xfId="0" applyFont="1" applyAlignment="1">
      <alignment horizontal="right" vertical="center" wrapText="1"/>
    </xf>
    <xf numFmtId="0" fontId="17" fillId="0" borderId="6" xfId="0" applyFont="1" applyBorder="1" applyAlignment="1">
      <alignment vertical="center" wrapText="1"/>
    </xf>
    <xf numFmtId="0" fontId="16" fillId="0" borderId="24" xfId="0" applyFont="1" applyBorder="1" applyAlignment="1">
      <alignment horizontal="left" vertical="center"/>
    </xf>
    <xf numFmtId="0" fontId="17" fillId="0" borderId="5" xfId="0" applyFont="1" applyBorder="1" applyAlignment="1">
      <alignment vertical="center" wrapText="1"/>
    </xf>
    <xf numFmtId="1" fontId="16" fillId="0" borderId="43" xfId="5" applyNumberFormat="1" applyFont="1" applyFill="1" applyBorder="1" applyAlignment="1">
      <alignment horizontal="right" vertical="center" wrapText="1" readingOrder="1"/>
    </xf>
    <xf numFmtId="0" fontId="35" fillId="0" borderId="9" xfId="1" applyFont="1" applyBorder="1" applyAlignment="1">
      <alignment horizontal="center" vertical="center" wrapText="1"/>
    </xf>
    <xf numFmtId="0" fontId="17" fillId="0" borderId="37" xfId="0" applyFont="1" applyBorder="1" applyAlignment="1">
      <alignment horizontal="left" vertical="center"/>
    </xf>
    <xf numFmtId="0" fontId="41" fillId="0" borderId="0" xfId="0" applyFont="1" applyAlignment="1">
      <alignment vertical="center"/>
    </xf>
    <xf numFmtId="0" fontId="45" fillId="3" borderId="13" xfId="0" applyFont="1" applyFill="1" applyBorder="1" applyAlignment="1">
      <alignment horizontal="left" vertical="center"/>
    </xf>
    <xf numFmtId="0" fontId="53" fillId="0" borderId="0" xfId="1" applyFont="1" applyFill="1" applyAlignment="1">
      <alignment vertical="center"/>
    </xf>
    <xf numFmtId="0" fontId="39" fillId="0" borderId="9" xfId="0" applyFont="1" applyBorder="1" applyAlignment="1">
      <alignment vertical="center" wrapText="1"/>
    </xf>
    <xf numFmtId="0" fontId="40" fillId="0" borderId="0" xfId="1" applyFont="1" applyBorder="1" applyAlignment="1">
      <alignment horizontal="center" vertical="center"/>
    </xf>
    <xf numFmtId="0" fontId="45" fillId="3" borderId="11" xfId="0" applyFont="1" applyFill="1" applyBorder="1" applyAlignment="1">
      <alignment vertical="center" wrapText="1"/>
    </xf>
    <xf numFmtId="0" fontId="45" fillId="3" borderId="9" xfId="0" applyFont="1" applyFill="1" applyBorder="1" applyAlignment="1">
      <alignment horizontal="center" vertical="center"/>
    </xf>
    <xf numFmtId="0" fontId="39" fillId="0" borderId="26" xfId="0" applyFont="1" applyBorder="1" applyAlignment="1">
      <alignment horizontal="center" vertical="center" wrapText="1"/>
    </xf>
    <xf numFmtId="3" fontId="35" fillId="0" borderId="10" xfId="2" applyNumberFormat="1" applyFont="1" applyBorder="1" applyAlignment="1">
      <alignment horizontal="center" vertical="center" wrapText="1"/>
    </xf>
    <xf numFmtId="0" fontId="45" fillId="3" borderId="9" xfId="0" applyFont="1" applyFill="1" applyBorder="1" applyAlignment="1">
      <alignment horizontal="center" vertical="center" wrapText="1"/>
    </xf>
    <xf numFmtId="0" fontId="39" fillId="0" borderId="10" xfId="0" applyFont="1" applyBorder="1" applyAlignment="1">
      <alignment vertical="center" wrapText="1"/>
    </xf>
    <xf numFmtId="0" fontId="39" fillId="0" borderId="10" xfId="0" applyFont="1" applyBorder="1" applyAlignment="1">
      <alignment horizontal="left" vertical="center"/>
    </xf>
    <xf numFmtId="0" fontId="39" fillId="0" borderId="9" xfId="0" applyFont="1" applyBorder="1" applyAlignment="1">
      <alignment horizontal="center" vertical="center"/>
    </xf>
    <xf numFmtId="0" fontId="39" fillId="0" borderId="9" xfId="0" applyFont="1" applyBorder="1" applyAlignment="1">
      <alignment vertical="center"/>
    </xf>
    <xf numFmtId="0" fontId="45" fillId="3" borderId="11" xfId="0" applyFont="1" applyFill="1" applyBorder="1" applyAlignment="1">
      <alignment vertical="center"/>
    </xf>
    <xf numFmtId="0" fontId="39" fillId="0" borderId="22" xfId="0" applyFont="1" applyBorder="1" applyAlignment="1">
      <alignment horizontal="center" vertical="center" wrapText="1"/>
    </xf>
    <xf numFmtId="0" fontId="45" fillId="3" borderId="9" xfId="0" applyFont="1" applyFill="1" applyBorder="1" applyAlignment="1">
      <alignment vertical="center" wrapText="1"/>
    </xf>
    <xf numFmtId="0" fontId="39" fillId="0" borderId="10" xfId="0" applyFont="1" applyBorder="1" applyAlignment="1">
      <alignment horizontal="center" vertical="center" wrapText="1"/>
    </xf>
    <xf numFmtId="3" fontId="39" fillId="0" borderId="10" xfId="0" applyNumberFormat="1" applyFont="1" applyBorder="1" applyAlignment="1">
      <alignment vertical="center" wrapText="1"/>
    </xf>
    <xf numFmtId="0" fontId="45" fillId="3" borderId="15" xfId="0" applyFont="1" applyFill="1" applyBorder="1" applyAlignment="1">
      <alignment horizontal="center" vertical="center"/>
    </xf>
    <xf numFmtId="0" fontId="39" fillId="0" borderId="19" xfId="0" applyFont="1" applyBorder="1" applyAlignment="1">
      <alignment horizontal="center" vertical="center"/>
    </xf>
    <xf numFmtId="0" fontId="39" fillId="0" borderId="9" xfId="0" applyFont="1" applyBorder="1" applyAlignment="1">
      <alignment horizontal="center" vertical="center" wrapText="1"/>
    </xf>
    <xf numFmtId="0" fontId="45" fillId="3" borderId="15" xfId="0" applyFont="1" applyFill="1" applyBorder="1" applyAlignment="1">
      <alignment horizontal="left" vertical="center" wrapText="1"/>
    </xf>
    <xf numFmtId="0" fontId="45" fillId="3" borderId="11" xfId="0" applyFont="1" applyFill="1" applyBorder="1" applyAlignment="1">
      <alignment horizontal="left" vertical="center" wrapText="1"/>
    </xf>
    <xf numFmtId="0" fontId="45" fillId="3" borderId="11" xfId="0" applyFont="1" applyFill="1" applyBorder="1" applyAlignment="1">
      <alignment horizontal="center" vertical="center" wrapText="1"/>
    </xf>
    <xf numFmtId="4" fontId="39" fillId="0" borderId="9" xfId="0" applyNumberFormat="1" applyFont="1" applyBorder="1" applyAlignment="1">
      <alignment vertical="center"/>
    </xf>
    <xf numFmtId="3" fontId="39" fillId="0" borderId="9" xfId="0" applyNumberFormat="1" applyFont="1" applyBorder="1" applyAlignment="1">
      <alignment vertical="center"/>
    </xf>
    <xf numFmtId="0" fontId="41" fillId="0" borderId="5" xfId="4" applyFont="1" applyBorder="1" applyAlignment="1">
      <alignment vertical="center" wrapText="1"/>
    </xf>
    <xf numFmtId="0" fontId="42" fillId="0" borderId="9" xfId="4" applyFont="1" applyBorder="1" applyAlignment="1">
      <alignment horizontal="left" vertical="center" wrapText="1" readingOrder="1"/>
    </xf>
    <xf numFmtId="0" fontId="42" fillId="0" borderId="9" xfId="4" applyFont="1" applyBorder="1" applyAlignment="1">
      <alignment horizontal="right" vertical="center" wrapText="1"/>
    </xf>
    <xf numFmtId="0" fontId="41" fillId="0" borderId="6" xfId="4" applyFont="1" applyBorder="1" applyAlignment="1">
      <alignment vertical="center" wrapText="1"/>
    </xf>
    <xf numFmtId="3" fontId="42" fillId="0" borderId="9" xfId="4" applyNumberFormat="1" applyFont="1" applyBorder="1" applyAlignment="1">
      <alignment horizontal="right" vertical="center" wrapText="1"/>
    </xf>
    <xf numFmtId="0" fontId="41" fillId="0" borderId="3" xfId="4" applyFont="1" applyBorder="1" applyAlignment="1">
      <alignment vertical="center" wrapText="1"/>
    </xf>
    <xf numFmtId="0" fontId="39" fillId="0" borderId="14" xfId="4" applyFont="1" applyBorder="1" applyAlignment="1">
      <alignment vertical="center" wrapText="1"/>
    </xf>
    <xf numFmtId="0" fontId="41" fillId="0" borderId="2" xfId="4" applyFont="1" applyBorder="1" applyAlignment="1">
      <alignment vertical="center" wrapText="1"/>
    </xf>
    <xf numFmtId="0" fontId="39" fillId="0" borderId="8" xfId="4" applyFont="1" applyBorder="1" applyAlignment="1">
      <alignment vertical="center" wrapText="1"/>
    </xf>
    <xf numFmtId="0" fontId="41" fillId="0" borderId="25" xfId="4" applyFont="1" applyBorder="1" applyAlignment="1">
      <alignment vertical="center" wrapText="1"/>
    </xf>
    <xf numFmtId="0" fontId="39" fillId="0" borderId="27" xfId="0" applyFont="1" applyBorder="1" applyAlignment="1">
      <alignment vertical="center" wrapText="1"/>
    </xf>
    <xf numFmtId="0" fontId="39" fillId="0" borderId="27" xfId="4" applyFont="1" applyBorder="1" applyAlignment="1">
      <alignment vertical="center" wrapText="1"/>
    </xf>
    <xf numFmtId="0" fontId="41" fillId="0" borderId="4" xfId="4" applyFont="1" applyBorder="1" applyAlignment="1">
      <alignment vertical="center" wrapText="1"/>
    </xf>
    <xf numFmtId="0" fontId="39" fillId="0" borderId="2" xfId="4" applyFont="1" applyBorder="1" applyAlignment="1">
      <alignment vertical="center" wrapText="1"/>
    </xf>
    <xf numFmtId="0" fontId="45" fillId="3" borderId="9" xfId="4" applyFont="1" applyFill="1" applyBorder="1" applyAlignment="1">
      <alignment horizontal="center" vertical="center" wrapText="1" readingOrder="1"/>
    </xf>
    <xf numFmtId="0" fontId="39" fillId="0" borderId="7" xfId="4" applyFont="1" applyBorder="1" applyAlignment="1">
      <alignment vertical="center" wrapText="1"/>
    </xf>
    <xf numFmtId="3" fontId="42" fillId="0" borderId="10" xfId="4" applyNumberFormat="1" applyFont="1" applyBorder="1" applyAlignment="1">
      <alignment horizontal="right" vertical="center" wrapText="1"/>
    </xf>
    <xf numFmtId="0" fontId="39" fillId="0" borderId="15" xfId="0" applyFont="1" applyBorder="1" applyAlignment="1">
      <alignment vertical="center" wrapText="1"/>
    </xf>
    <xf numFmtId="0" fontId="39" fillId="0" borderId="27" xfId="0" applyFont="1" applyBorder="1" applyAlignment="1">
      <alignment horizontal="left" vertical="center" wrapText="1"/>
    </xf>
    <xf numFmtId="0" fontId="45" fillId="12" borderId="0" xfId="1" applyFont="1" applyFill="1" applyAlignment="1">
      <alignment horizontal="center" vertical="center" wrapText="1"/>
    </xf>
    <xf numFmtId="0" fontId="45" fillId="3" borderId="15" xfId="4" applyFont="1" applyFill="1" applyBorder="1" applyAlignment="1">
      <alignment vertical="center" wrapText="1"/>
    </xf>
    <xf numFmtId="0" fontId="41" fillId="0" borderId="9" xfId="0" applyFont="1" applyBorder="1" applyAlignment="1">
      <alignment vertical="center" wrapText="1"/>
    </xf>
    <xf numFmtId="3" fontId="39" fillId="0" borderId="9" xfId="0" applyNumberFormat="1" applyFont="1" applyBorder="1" applyAlignment="1">
      <alignment vertical="center" wrapText="1"/>
    </xf>
    <xf numFmtId="0" fontId="45" fillId="3" borderId="9" xfId="4" applyFont="1" applyFill="1" applyBorder="1" applyAlignment="1">
      <alignment horizontal="left" vertical="center" wrapText="1"/>
    </xf>
    <xf numFmtId="0" fontId="45" fillId="3" borderId="23" xfId="0" applyFont="1" applyFill="1" applyBorder="1" applyAlignment="1">
      <alignment vertical="center" wrapText="1"/>
    </xf>
    <xf numFmtId="3" fontId="39" fillId="0" borderId="27" xfId="0" applyNumberFormat="1" applyFont="1" applyBorder="1" applyAlignment="1">
      <alignment horizontal="left" vertical="center" wrapText="1"/>
    </xf>
    <xf numFmtId="0" fontId="12" fillId="3" borderId="27" xfId="0" applyFont="1" applyFill="1" applyBorder="1" applyAlignment="1">
      <alignment vertical="center" wrapText="1"/>
    </xf>
    <xf numFmtId="168" fontId="16" fillId="0" borderId="45" xfId="0" applyNumberFormat="1" applyFont="1" applyBorder="1" applyAlignment="1">
      <alignment vertical="center" wrapText="1"/>
    </xf>
    <xf numFmtId="0" fontId="15" fillId="0" borderId="27" xfId="4" applyFont="1" applyBorder="1" applyAlignment="1">
      <alignment horizontal="left" vertical="center" wrapText="1" readingOrder="1"/>
    </xf>
    <xf numFmtId="0" fontId="16" fillId="0" borderId="27" xfId="4" applyFont="1" applyBorder="1" applyAlignment="1">
      <alignment horizontal="center" vertical="center" wrapText="1" readingOrder="1"/>
    </xf>
    <xf numFmtId="0" fontId="42" fillId="0" borderId="0" xfId="4" applyFont="1" applyAlignment="1">
      <alignment horizontal="right" vertical="center" wrapText="1"/>
    </xf>
    <xf numFmtId="0" fontId="39" fillId="0" borderId="3" xfId="4" applyFont="1" applyBorder="1" applyAlignment="1">
      <alignment vertical="center" wrapText="1"/>
    </xf>
    <xf numFmtId="0" fontId="39" fillId="0" borderId="0" xfId="0" applyFont="1" applyAlignment="1">
      <alignment horizontal="center" vertical="center"/>
    </xf>
    <xf numFmtId="0" fontId="39" fillId="0" borderId="11" xfId="0" applyFont="1" applyBorder="1" applyAlignment="1">
      <alignment vertical="center" wrapText="1"/>
    </xf>
    <xf numFmtId="0" fontId="39" fillId="0" borderId="11" xfId="0" applyFont="1" applyBorder="1" applyAlignment="1">
      <alignment horizontal="center" vertical="center"/>
    </xf>
    <xf numFmtId="0" fontId="39" fillId="0" borderId="11" xfId="0" applyFont="1" applyBorder="1" applyAlignment="1">
      <alignment vertical="center"/>
    </xf>
    <xf numFmtId="9" fontId="16" fillId="0" borderId="9" xfId="5" applyFont="1" applyBorder="1" applyAlignment="1">
      <alignment horizontal="right" vertical="center" wrapText="1"/>
    </xf>
    <xf numFmtId="166" fontId="5" fillId="0" borderId="0" xfId="0" applyNumberFormat="1" applyFont="1" applyAlignment="1">
      <alignment vertical="center" wrapText="1"/>
    </xf>
    <xf numFmtId="0" fontId="14" fillId="0" borderId="27" xfId="0" applyFont="1" applyBorder="1" applyAlignment="1">
      <alignment horizontal="right" vertical="center"/>
    </xf>
    <xf numFmtId="9" fontId="16" fillId="0" borderId="46" xfId="5" applyFont="1" applyBorder="1" applyAlignment="1">
      <alignment horizontal="right" vertical="center" wrapText="1"/>
    </xf>
    <xf numFmtId="9" fontId="16" fillId="0" borderId="46" xfId="5" applyFont="1" applyBorder="1" applyAlignment="1">
      <alignment vertical="center"/>
    </xf>
    <xf numFmtId="0" fontId="45" fillId="3" borderId="9" xfId="4" applyFont="1" applyFill="1" applyBorder="1" applyAlignment="1">
      <alignment horizontal="left" vertical="center" wrapText="1" readingOrder="1"/>
    </xf>
    <xf numFmtId="49" fontId="42" fillId="0" borderId="10" xfId="4" applyNumberFormat="1" applyFont="1" applyBorder="1" applyAlignment="1">
      <alignment horizontal="left" vertical="center" wrapText="1" readingOrder="1"/>
    </xf>
    <xf numFmtId="49" fontId="42" fillId="0" borderId="9" xfId="4" applyNumberFormat="1" applyFont="1" applyBorder="1" applyAlignment="1">
      <alignment horizontal="left" vertical="center" wrapText="1" readingOrder="1"/>
    </xf>
    <xf numFmtId="0" fontId="18" fillId="0" borderId="0" xfId="0" applyFont="1" applyAlignment="1">
      <alignment vertical="center"/>
    </xf>
    <xf numFmtId="165" fontId="16" fillId="0" borderId="9" xfId="4" applyNumberFormat="1" applyFont="1" applyBorder="1" applyAlignment="1">
      <alignment horizontal="right" vertical="center" wrapText="1" readingOrder="1"/>
    </xf>
    <xf numFmtId="0" fontId="22" fillId="0" borderId="0" xfId="0" applyFont="1" applyAlignment="1">
      <alignment vertical="center"/>
    </xf>
    <xf numFmtId="9" fontId="16" fillId="0" borderId="9" xfId="4" applyNumberFormat="1" applyFont="1" applyBorder="1" applyAlignment="1">
      <alignment horizontal="right" vertical="center" wrapText="1" readingOrder="1"/>
    </xf>
    <xf numFmtId="3" fontId="16" fillId="0" borderId="9" xfId="4" applyNumberFormat="1" applyFont="1" applyBorder="1" applyAlignment="1">
      <alignment horizontal="right" vertical="center" wrapText="1" readingOrder="1"/>
    </xf>
    <xf numFmtId="9" fontId="16" fillId="0" borderId="9" xfId="5" applyFont="1" applyBorder="1" applyAlignment="1">
      <alignment horizontal="right" vertical="center" wrapText="1" readingOrder="1"/>
    </xf>
    <xf numFmtId="0" fontId="16" fillId="0" borderId="0" xfId="4" applyFont="1" applyAlignment="1">
      <alignment horizontal="left" vertical="center" wrapText="1"/>
    </xf>
    <xf numFmtId="0" fontId="16" fillId="0" borderId="7" xfId="4" applyFont="1" applyBorder="1" applyAlignment="1">
      <alignment vertical="center" wrapText="1"/>
    </xf>
    <xf numFmtId="0" fontId="14" fillId="0" borderId="10" xfId="4" applyFont="1" applyBorder="1" applyAlignment="1">
      <alignment horizontal="right" vertical="center" wrapText="1"/>
    </xf>
    <xf numFmtId="0" fontId="14" fillId="0" borderId="9" xfId="4" applyFont="1" applyBorder="1" applyAlignment="1">
      <alignment horizontal="left" vertical="center" wrapText="1" readingOrder="1"/>
    </xf>
    <xf numFmtId="0" fontId="17" fillId="0" borderId="7" xfId="4" applyFont="1" applyBorder="1" applyAlignment="1">
      <alignment horizontal="left" vertical="center"/>
    </xf>
    <xf numFmtId="0" fontId="16" fillId="0" borderId="2" xfId="4" applyFont="1" applyBorder="1" applyAlignment="1">
      <alignment horizontal="left" vertical="center"/>
    </xf>
    <xf numFmtId="0" fontId="16" fillId="0" borderId="2" xfId="4" applyFont="1" applyBorder="1" applyAlignment="1">
      <alignment vertical="center"/>
    </xf>
    <xf numFmtId="0" fontId="14" fillId="0" borderId="3" xfId="4" applyFont="1" applyBorder="1" applyAlignment="1">
      <alignment horizontal="left" vertical="center" wrapText="1"/>
    </xf>
    <xf numFmtId="0" fontId="20" fillId="0" borderId="9" xfId="4" applyFont="1" applyBorder="1" applyAlignment="1">
      <alignment horizontal="left" vertical="center" wrapText="1" readingOrder="1"/>
    </xf>
    <xf numFmtId="0" fontId="14" fillId="0" borderId="0" xfId="0" applyFont="1" applyAlignment="1">
      <alignment vertical="center"/>
    </xf>
    <xf numFmtId="0" fontId="20" fillId="0" borderId="0" xfId="4" applyFont="1" applyAlignment="1">
      <alignment horizontal="left" vertical="center" wrapText="1" readingOrder="1"/>
    </xf>
    <xf numFmtId="0" fontId="15" fillId="0" borderId="0" xfId="4" applyFont="1" applyAlignment="1">
      <alignment horizontal="right" vertical="center" wrapText="1"/>
    </xf>
    <xf numFmtId="3" fontId="14" fillId="5" borderId="9" xfId="4" applyNumberFormat="1" applyFont="1" applyFill="1" applyBorder="1" applyAlignment="1">
      <alignment horizontal="right" vertical="center" wrapText="1"/>
    </xf>
    <xf numFmtId="167" fontId="14" fillId="5" borderId="9" xfId="4" applyNumberFormat="1" applyFont="1" applyFill="1" applyBorder="1" applyAlignment="1">
      <alignment horizontal="right" vertical="center" wrapText="1"/>
    </xf>
    <xf numFmtId="0" fontId="13" fillId="0" borderId="2" xfId="4" applyFont="1" applyBorder="1" applyAlignment="1">
      <alignment vertical="center"/>
    </xf>
    <xf numFmtId="0" fontId="16" fillId="0" borderId="8" xfId="4" applyFont="1" applyBorder="1" applyAlignment="1">
      <alignment vertical="center" wrapText="1"/>
    </xf>
    <xf numFmtId="0" fontId="16" fillId="0" borderId="3" xfId="4" applyFont="1" applyBorder="1" applyAlignment="1">
      <alignment vertical="center"/>
    </xf>
    <xf numFmtId="0" fontId="16" fillId="0" borderId="14" xfId="4" applyFont="1" applyBorder="1" applyAlignment="1">
      <alignment horizontal="left" vertical="center" wrapText="1"/>
    </xf>
    <xf numFmtId="0" fontId="14" fillId="0" borderId="10" xfId="4" applyFont="1" applyBorder="1" applyAlignment="1">
      <alignment horizontal="left" vertical="center" wrapText="1" readingOrder="1"/>
    </xf>
    <xf numFmtId="0" fontId="13" fillId="0" borderId="0" xfId="4" applyFont="1" applyAlignment="1">
      <alignment horizontal="left" vertical="center" wrapText="1" readingOrder="1"/>
    </xf>
    <xf numFmtId="0" fontId="14" fillId="0" borderId="0" xfId="4" applyFont="1" applyAlignment="1">
      <alignment horizontal="right" vertical="center" wrapText="1"/>
    </xf>
    <xf numFmtId="0" fontId="14" fillId="0" borderId="9" xfId="0" applyFont="1" applyBorder="1" applyAlignment="1">
      <alignment horizontal="center" vertical="center"/>
    </xf>
    <xf numFmtId="3" fontId="14" fillId="0" borderId="9" xfId="0" applyNumberFormat="1" applyFont="1" applyBorder="1" applyAlignment="1">
      <alignment vertical="center"/>
    </xf>
    <xf numFmtId="0" fontId="13" fillId="0" borderId="9" xfId="0" applyFont="1" applyBorder="1" applyAlignment="1">
      <alignment vertical="center"/>
    </xf>
    <xf numFmtId="0" fontId="13" fillId="0" borderId="9" xfId="0" applyFont="1" applyBorder="1" applyAlignment="1">
      <alignment horizontal="center" vertical="center"/>
    </xf>
    <xf numFmtId="0" fontId="42" fillId="0" borderId="10" xfId="4" applyFont="1" applyBorder="1" applyAlignment="1">
      <alignment horizontal="right" vertical="center" wrapText="1"/>
    </xf>
    <xf numFmtId="0" fontId="39" fillId="0" borderId="0" xfId="4" applyFont="1" applyAlignment="1">
      <alignment horizontal="left" vertical="center" wrapText="1"/>
    </xf>
    <xf numFmtId="0" fontId="39" fillId="0" borderId="24" xfId="4" applyFont="1" applyBorder="1" applyAlignment="1">
      <alignment horizontal="left" vertical="center" wrapText="1"/>
    </xf>
    <xf numFmtId="0" fontId="46" fillId="0" borderId="10" xfId="4" applyFont="1" applyBorder="1" applyAlignment="1">
      <alignment horizontal="right" vertical="center" wrapText="1"/>
    </xf>
    <xf numFmtId="168" fontId="46" fillId="0" borderId="10" xfId="4" applyNumberFormat="1" applyFont="1" applyBorder="1" applyAlignment="1">
      <alignment horizontal="right" vertical="center" wrapText="1"/>
    </xf>
    <xf numFmtId="0" fontId="46" fillId="0" borderId="9" xfId="4" applyFont="1" applyBorder="1" applyAlignment="1">
      <alignment horizontal="right" vertical="center" wrapText="1"/>
    </xf>
    <xf numFmtId="168" fontId="46" fillId="0" borderId="9" xfId="4" applyNumberFormat="1" applyFont="1" applyBorder="1" applyAlignment="1">
      <alignment horizontal="right" vertical="center" wrapText="1"/>
    </xf>
    <xf numFmtId="0" fontId="46" fillId="0" borderId="8" xfId="4" applyFont="1" applyBorder="1" applyAlignment="1">
      <alignment vertical="center" wrapText="1"/>
    </xf>
    <xf numFmtId="0" fontId="46" fillId="0" borderId="10" xfId="4" applyFont="1" applyBorder="1" applyAlignment="1">
      <alignment horizontal="left" vertical="center" wrapText="1"/>
    </xf>
    <xf numFmtId="0" fontId="46" fillId="0" borderId="9" xfId="4" applyFont="1" applyBorder="1" applyAlignment="1">
      <alignment horizontal="left" vertical="center" wrapText="1" readingOrder="1"/>
    </xf>
    <xf numFmtId="0" fontId="14" fillId="0" borderId="0" xfId="4" applyFont="1" applyAlignment="1">
      <alignment vertical="center"/>
    </xf>
    <xf numFmtId="0" fontId="39" fillId="0" borderId="10" xfId="0" applyFont="1" applyBorder="1" applyAlignment="1">
      <alignment vertical="center"/>
    </xf>
    <xf numFmtId="0" fontId="14" fillId="0" borderId="10" xfId="0" applyFont="1" applyBorder="1" applyAlignment="1">
      <alignment horizontal="center" vertical="center" wrapText="1"/>
    </xf>
    <xf numFmtId="0" fontId="14" fillId="0" borderId="11" xfId="0" applyFont="1" applyBorder="1" applyAlignment="1">
      <alignment horizontal="left" vertical="center" wrapText="1"/>
    </xf>
    <xf numFmtId="0" fontId="22" fillId="0" borderId="42" xfId="0" applyFont="1" applyBorder="1" applyAlignment="1">
      <alignment horizontal="right" vertical="center" wrapText="1"/>
    </xf>
    <xf numFmtId="0" fontId="14" fillId="0" borderId="0" xfId="0" applyFont="1" applyAlignment="1">
      <alignment horizontal="center" vertical="center" wrapText="1"/>
    </xf>
    <xf numFmtId="0" fontId="14" fillId="0" borderId="0" xfId="0" applyFont="1" applyAlignment="1">
      <alignment horizontal="right" vertical="center" wrapText="1"/>
    </xf>
    <xf numFmtId="0" fontId="22" fillId="0" borderId="0" xfId="0" applyFont="1" applyAlignment="1">
      <alignment horizontal="right" vertical="center" wrapText="1"/>
    </xf>
    <xf numFmtId="0" fontId="12" fillId="3" borderId="9" xfId="0" applyFont="1" applyFill="1" applyBorder="1" applyAlignment="1">
      <alignment horizontal="right" vertical="center" wrapText="1"/>
    </xf>
    <xf numFmtId="0" fontId="14" fillId="0" borderId="26" xfId="0" applyFont="1" applyBorder="1" applyAlignment="1">
      <alignment horizontal="center" vertical="center" wrapText="1"/>
    </xf>
    <xf numFmtId="3" fontId="14" fillId="0" borderId="10" xfId="0" applyNumberFormat="1" applyFont="1" applyBorder="1" applyAlignment="1">
      <alignment horizontal="right" vertical="center" wrapText="1"/>
    </xf>
    <xf numFmtId="0" fontId="14" fillId="0" borderId="15" xfId="0" applyFont="1" applyBorder="1" applyAlignment="1">
      <alignment vertical="center" wrapText="1"/>
    </xf>
    <xf numFmtId="0" fontId="31" fillId="0" borderId="0" xfId="0" applyFont="1" applyAlignment="1">
      <alignment horizontal="left" vertical="top"/>
    </xf>
    <xf numFmtId="0" fontId="39" fillId="0" borderId="0" xfId="4" applyFont="1" applyAlignment="1">
      <alignment horizontal="center" vertical="center" wrapText="1"/>
    </xf>
    <xf numFmtId="0" fontId="39" fillId="0" borderId="24" xfId="4" applyFont="1" applyBorder="1" applyAlignment="1">
      <alignment horizontal="center" vertical="center" wrapText="1"/>
    </xf>
    <xf numFmtId="0" fontId="41" fillId="0" borderId="0" xfId="4" applyFont="1" applyAlignment="1">
      <alignment vertical="center" wrapText="1"/>
    </xf>
    <xf numFmtId="0" fontId="39" fillId="0" borderId="0" xfId="4" applyFont="1" applyAlignment="1">
      <alignment vertical="center" wrapText="1"/>
    </xf>
    <xf numFmtId="0" fontId="16" fillId="0" borderId="11" xfId="0" applyFont="1" applyBorder="1" applyAlignment="1">
      <alignment horizontal="left" vertical="center" wrapText="1"/>
    </xf>
    <xf numFmtId="0" fontId="17" fillId="0" borderId="25" xfId="0" applyFont="1" applyBorder="1" applyAlignment="1">
      <alignment vertical="center" wrapText="1"/>
    </xf>
    <xf numFmtId="0" fontId="12" fillId="3" borderId="27" xfId="0" applyFont="1" applyFill="1" applyBorder="1" applyAlignment="1">
      <alignment horizontal="center" vertical="center" wrapText="1" readingOrder="1"/>
    </xf>
    <xf numFmtId="0" fontId="16" fillId="0" borderId="37" xfId="0" applyFont="1" applyBorder="1" applyAlignment="1">
      <alignment vertical="center"/>
    </xf>
    <xf numFmtId="0" fontId="16" fillId="0" borderId="11" xfId="0" applyFont="1" applyBorder="1" applyAlignment="1">
      <alignment vertical="center"/>
    </xf>
    <xf numFmtId="0" fontId="16" fillId="0" borderId="27" xfId="0" applyFont="1" applyBorder="1" applyAlignment="1">
      <alignment vertical="center"/>
    </xf>
    <xf numFmtId="0" fontId="12" fillId="3" borderId="19" xfId="0" applyFont="1" applyFill="1" applyBorder="1" applyAlignment="1">
      <alignment vertical="center" wrapText="1"/>
    </xf>
    <xf numFmtId="0" fontId="12" fillId="3" borderId="22" xfId="0" applyFont="1" applyFill="1" applyBorder="1" applyAlignment="1">
      <alignment vertical="center"/>
    </xf>
    <xf numFmtId="3" fontId="15" fillId="0" borderId="9" xfId="4" applyNumberFormat="1" applyFont="1" applyBorder="1" applyAlignment="1">
      <alignment horizontal="right" vertical="center" wrapText="1"/>
    </xf>
    <xf numFmtId="0" fontId="16" fillId="0" borderId="27" xfId="0" applyFont="1" applyBorder="1" applyAlignment="1">
      <alignment horizontal="right" vertical="center" wrapText="1"/>
    </xf>
    <xf numFmtId="0" fontId="16" fillId="0" borderId="10" xfId="0" applyFont="1" applyBorder="1" applyAlignment="1">
      <alignment horizontal="left" vertical="center" wrapText="1"/>
    </xf>
    <xf numFmtId="0" fontId="12" fillId="3" borderId="15" xfId="0" applyFont="1" applyFill="1" applyBorder="1" applyAlignment="1">
      <alignment horizontal="left" vertical="center" wrapText="1"/>
    </xf>
    <xf numFmtId="0" fontId="39" fillId="0" borderId="0" xfId="0" applyFont="1" applyAlignment="1">
      <alignment horizontal="center" vertical="center" wrapText="1"/>
    </xf>
    <xf numFmtId="0" fontId="39" fillId="0" borderId="13" xfId="0" applyFont="1" applyBorder="1" applyAlignment="1">
      <alignment horizontal="center" vertical="center" wrapText="1"/>
    </xf>
    <xf numFmtId="0" fontId="12" fillId="3" borderId="32" xfId="0" applyFont="1" applyFill="1" applyBorder="1" applyAlignment="1">
      <alignment vertical="center" wrapText="1"/>
    </xf>
    <xf numFmtId="0" fontId="12" fillId="3" borderId="50" xfId="0" applyFont="1" applyFill="1" applyBorder="1" applyAlignment="1">
      <alignment vertical="center" wrapText="1"/>
    </xf>
    <xf numFmtId="0" fontId="12" fillId="3" borderId="31" xfId="0" applyFont="1" applyFill="1" applyBorder="1" applyAlignment="1">
      <alignment vertical="center" wrapText="1"/>
    </xf>
    <xf numFmtId="0" fontId="12" fillId="3" borderId="27" xfId="0" applyFont="1" applyFill="1" applyBorder="1" applyAlignment="1">
      <alignment horizontal="left" vertical="center" wrapText="1"/>
    </xf>
    <xf numFmtId="0" fontId="16" fillId="5" borderId="26" xfId="4" applyFont="1" applyFill="1" applyBorder="1" applyAlignment="1">
      <alignment horizontal="center" vertical="center" wrapText="1" readingOrder="1"/>
    </xf>
    <xf numFmtId="0" fontId="16" fillId="5" borderId="13" xfId="4" applyFont="1" applyFill="1" applyBorder="1" applyAlignment="1">
      <alignment horizontal="center" vertical="center" wrapText="1" readingOrder="1"/>
    </xf>
    <xf numFmtId="3" fontId="16" fillId="0" borderId="50" xfId="0" applyNumberFormat="1" applyFont="1" applyBorder="1" applyAlignment="1">
      <alignment horizontal="right" vertical="center" wrapText="1"/>
    </xf>
    <xf numFmtId="0" fontId="15" fillId="0" borderId="34" xfId="4" applyFont="1" applyBorder="1" applyAlignment="1">
      <alignment horizontal="left" vertical="center" wrapText="1" readingOrder="1"/>
    </xf>
    <xf numFmtId="0" fontId="16" fillId="0" borderId="30" xfId="0" applyFont="1" applyBorder="1" applyAlignment="1">
      <alignment vertical="center"/>
    </xf>
    <xf numFmtId="0" fontId="0" fillId="0" borderId="30" xfId="0" applyBorder="1"/>
    <xf numFmtId="0" fontId="16" fillId="0" borderId="36" xfId="0" applyFont="1" applyBorder="1" applyAlignment="1">
      <alignment vertical="center"/>
    </xf>
    <xf numFmtId="0" fontId="15" fillId="0" borderId="53" xfId="4" applyFont="1" applyBorder="1" applyAlignment="1">
      <alignment horizontal="left" vertical="center" wrapText="1" readingOrder="1"/>
    </xf>
    <xf numFmtId="0" fontId="16" fillId="0" borderId="29" xfId="0" applyFont="1" applyBorder="1" applyAlignment="1">
      <alignment vertical="center"/>
    </xf>
    <xf numFmtId="0" fontId="0" fillId="0" borderId="29" xfId="0" applyBorder="1"/>
    <xf numFmtId="0" fontId="16" fillId="0" borderId="54" xfId="0" applyFont="1" applyBorder="1" applyAlignment="1">
      <alignment vertical="center"/>
    </xf>
    <xf numFmtId="0" fontId="15" fillId="0" borderId="31" xfId="4" applyFont="1" applyBorder="1" applyAlignment="1">
      <alignment horizontal="left" vertical="center" wrapText="1" readingOrder="1"/>
    </xf>
    <xf numFmtId="0" fontId="16" fillId="0" borderId="32" xfId="0" applyFont="1" applyBorder="1" applyAlignment="1">
      <alignment vertical="center"/>
    </xf>
    <xf numFmtId="0" fontId="0" fillId="0" borderId="32" xfId="0" applyBorder="1"/>
    <xf numFmtId="0" fontId="16" fillId="0" borderId="50" xfId="0" applyFont="1" applyBorder="1" applyAlignment="1">
      <alignment vertical="center"/>
    </xf>
    <xf numFmtId="0" fontId="17" fillId="0" borderId="4" xfId="0" applyFont="1" applyBorder="1" applyAlignment="1">
      <alignment vertical="center" wrapText="1"/>
    </xf>
    <xf numFmtId="0" fontId="16" fillId="0" borderId="26" xfId="4" applyFont="1" applyBorder="1" applyAlignment="1">
      <alignment horizontal="center" vertical="center" wrapText="1" readingOrder="1"/>
    </xf>
    <xf numFmtId="0" fontId="16" fillId="0" borderId="13" xfId="4" applyFont="1" applyBorder="1" applyAlignment="1">
      <alignment horizontal="center" vertical="center" wrapText="1" readingOrder="1"/>
    </xf>
    <xf numFmtId="0" fontId="17" fillId="0" borderId="8" xfId="4" applyFont="1" applyBorder="1" applyAlignment="1">
      <alignment vertical="center"/>
    </xf>
    <xf numFmtId="0" fontId="17" fillId="0" borderId="51" xfId="4" applyFont="1" applyBorder="1" applyAlignment="1">
      <alignment horizontal="left" vertical="center" wrapText="1" readingOrder="1"/>
    </xf>
    <xf numFmtId="0" fontId="12" fillId="3" borderId="10" xfId="0" applyFont="1" applyFill="1" applyBorder="1" applyAlignment="1">
      <alignment vertical="center" wrapText="1"/>
    </xf>
    <xf numFmtId="0" fontId="12" fillId="3" borderId="13" xfId="4" applyFont="1" applyFill="1" applyBorder="1" applyAlignment="1">
      <alignment horizontal="center" vertical="center" wrapText="1" readingOrder="1"/>
    </xf>
    <xf numFmtId="0" fontId="14" fillId="0" borderId="26" xfId="4" applyFont="1" applyBorder="1" applyAlignment="1">
      <alignment horizontal="right" vertical="center" wrapText="1"/>
    </xf>
    <xf numFmtId="0" fontId="14" fillId="0" borderId="13" xfId="4" applyFont="1" applyBorder="1" applyAlignment="1">
      <alignment horizontal="right" vertical="center" wrapText="1"/>
    </xf>
    <xf numFmtId="168" fontId="14" fillId="0" borderId="13" xfId="4" applyNumberFormat="1" applyFont="1" applyBorder="1" applyAlignment="1">
      <alignment horizontal="right" vertical="center" wrapText="1"/>
    </xf>
    <xf numFmtId="0" fontId="17" fillId="0" borderId="12" xfId="4" applyFont="1" applyBorder="1" applyAlignment="1">
      <alignment horizontal="left" vertical="center"/>
    </xf>
    <xf numFmtId="0" fontId="14" fillId="0" borderId="13" xfId="0" applyFont="1" applyBorder="1" applyAlignment="1">
      <alignment horizontal="center" vertical="center"/>
    </xf>
    <xf numFmtId="0" fontId="14" fillId="0" borderId="10" xfId="0" applyFont="1" applyBorder="1" applyAlignment="1">
      <alignment vertical="center"/>
    </xf>
    <xf numFmtId="0" fontId="13" fillId="0" borderId="27" xfId="0" applyFont="1" applyBorder="1" applyAlignment="1">
      <alignment vertical="center"/>
    </xf>
    <xf numFmtId="0" fontId="42" fillId="0" borderId="26" xfId="4" applyFont="1" applyBorder="1" applyAlignment="1">
      <alignment horizontal="center" vertical="center" wrapText="1"/>
    </xf>
    <xf numFmtId="0" fontId="42" fillId="0" borderId="13" xfId="4" applyFont="1" applyBorder="1" applyAlignment="1">
      <alignment horizontal="center" vertical="center" wrapText="1"/>
    </xf>
    <xf numFmtId="0" fontId="45" fillId="3" borderId="13" xfId="4" applyFont="1" applyFill="1" applyBorder="1" applyAlignment="1">
      <alignment horizontal="center" vertical="center" wrapText="1" readingOrder="1"/>
    </xf>
    <xf numFmtId="0" fontId="47" fillId="0" borderId="31" xfId="4" applyFont="1" applyBorder="1" applyAlignment="1">
      <alignment vertical="center" wrapText="1" readingOrder="1"/>
    </xf>
    <xf numFmtId="0" fontId="42" fillId="0" borderId="26" xfId="4" applyFont="1" applyBorder="1" applyAlignment="1">
      <alignment horizontal="right" vertical="center" wrapText="1"/>
    </xf>
    <xf numFmtId="0" fontId="42" fillId="0" borderId="13" xfId="4" applyFont="1" applyBorder="1" applyAlignment="1">
      <alignment horizontal="right" vertical="center" wrapText="1"/>
    </xf>
    <xf numFmtId="3" fontId="42" fillId="0" borderId="26" xfId="4" applyNumberFormat="1" applyFont="1" applyBorder="1" applyAlignment="1">
      <alignment horizontal="right" vertical="center" wrapText="1"/>
    </xf>
    <xf numFmtId="0" fontId="46" fillId="0" borderId="26" xfId="4" applyFont="1" applyBorder="1" applyAlignment="1">
      <alignment horizontal="right" vertical="center" wrapText="1"/>
    </xf>
    <xf numFmtId="0" fontId="46" fillId="0" borderId="13" xfId="4" applyFont="1" applyBorder="1" applyAlignment="1">
      <alignment horizontal="right" vertical="center" wrapText="1"/>
    </xf>
    <xf numFmtId="0" fontId="39" fillId="0" borderId="55" xfId="4" applyFont="1" applyBorder="1" applyAlignment="1">
      <alignment vertical="center" wrapText="1"/>
    </xf>
    <xf numFmtId="0" fontId="12" fillId="3" borderId="23" xfId="4" applyFont="1" applyFill="1" applyBorder="1" applyAlignment="1">
      <alignment vertical="center" wrapText="1"/>
    </xf>
    <xf numFmtId="168" fontId="15" fillId="0" borderId="9" xfId="4" applyNumberFormat="1" applyFont="1" applyBorder="1" applyAlignment="1">
      <alignment horizontal="right" vertical="center" wrapText="1"/>
    </xf>
    <xf numFmtId="0" fontId="31" fillId="0" borderId="0" xfId="0" applyFont="1"/>
    <xf numFmtId="0" fontId="46" fillId="0" borderId="0" xfId="0" applyFont="1" applyAlignment="1">
      <alignment horizontal="left" vertical="center" wrapText="1"/>
    </xf>
    <xf numFmtId="0" fontId="45" fillId="3" borderId="38" xfId="4" applyFont="1" applyFill="1" applyBorder="1" applyAlignment="1">
      <alignment horizontal="center" vertical="center" wrapText="1" readingOrder="1"/>
    </xf>
    <xf numFmtId="0" fontId="42" fillId="0" borderId="38" xfId="4" applyFont="1" applyBorder="1" applyAlignment="1">
      <alignment horizontal="left" vertical="center" wrapText="1"/>
    </xf>
    <xf numFmtId="0" fontId="42" fillId="0" borderId="20" xfId="4" applyFont="1" applyBorder="1" applyAlignment="1">
      <alignment horizontal="left" vertical="center" wrapText="1"/>
    </xf>
    <xf numFmtId="0" fontId="45" fillId="3" borderId="23" xfId="4" applyFont="1" applyFill="1" applyBorder="1" applyAlignment="1">
      <alignment vertical="center" wrapText="1"/>
    </xf>
    <xf numFmtId="0" fontId="42" fillId="0" borderId="31" xfId="4" applyFont="1" applyBorder="1" applyAlignment="1">
      <alignment horizontal="left" vertical="center" wrapText="1"/>
    </xf>
    <xf numFmtId="0" fontId="45" fillId="0" borderId="0" xfId="4" applyFont="1" applyAlignment="1">
      <alignment horizontal="center" vertical="center" wrapText="1" readingOrder="1"/>
    </xf>
    <xf numFmtId="3" fontId="42" fillId="0" borderId="0" xfId="4" applyNumberFormat="1" applyFont="1" applyAlignment="1">
      <alignment horizontal="right" vertical="center" wrapText="1"/>
    </xf>
    <xf numFmtId="0" fontId="45" fillId="0" borderId="0" xfId="4" applyFont="1" applyAlignment="1">
      <alignment vertical="center" wrapText="1"/>
    </xf>
    <xf numFmtId="0" fontId="35" fillId="0" borderId="0" xfId="1" applyFont="1" applyFill="1" applyBorder="1" applyAlignment="1">
      <alignment horizontal="center" vertical="center" wrapText="1"/>
    </xf>
    <xf numFmtId="0" fontId="45" fillId="3" borderId="15" xfId="0" applyFont="1" applyFill="1" applyBorder="1" applyAlignment="1">
      <alignment vertical="center"/>
    </xf>
    <xf numFmtId="0" fontId="45" fillId="3" borderId="13" xfId="0" applyFont="1" applyFill="1" applyBorder="1" applyAlignment="1">
      <alignment vertical="center" wrapText="1"/>
    </xf>
    <xf numFmtId="0" fontId="45" fillId="3" borderId="15" xfId="0" applyFont="1" applyFill="1" applyBorder="1" applyAlignment="1">
      <alignment vertical="center" wrapText="1"/>
    </xf>
    <xf numFmtId="0" fontId="45" fillId="3" borderId="13" xfId="0" applyFont="1" applyFill="1" applyBorder="1" applyAlignment="1">
      <alignment horizontal="left" vertical="center" wrapText="1"/>
    </xf>
    <xf numFmtId="0" fontId="45" fillId="3" borderId="16" xfId="0" applyFont="1" applyFill="1" applyBorder="1" applyAlignment="1">
      <alignment vertical="center" wrapText="1"/>
    </xf>
    <xf numFmtId="0" fontId="45" fillId="3" borderId="13" xfId="0" applyFont="1" applyFill="1" applyBorder="1" applyAlignment="1">
      <alignment vertical="center"/>
    </xf>
    <xf numFmtId="0" fontId="45" fillId="3" borderId="15" xfId="4" applyFont="1" applyFill="1" applyBorder="1" applyAlignment="1">
      <alignment horizontal="left" vertical="center" wrapText="1"/>
    </xf>
    <xf numFmtId="0" fontId="45" fillId="3" borderId="16" xfId="4" applyFont="1" applyFill="1" applyBorder="1" applyAlignment="1">
      <alignment horizontal="center" vertical="center" wrapText="1" readingOrder="1"/>
    </xf>
    <xf numFmtId="3" fontId="42" fillId="0" borderId="13" xfId="4" applyNumberFormat="1" applyFont="1" applyBorder="1" applyAlignment="1">
      <alignment vertical="center" wrapText="1"/>
    </xf>
    <xf numFmtId="0" fontId="42" fillId="0" borderId="13" xfId="4" applyFont="1" applyBorder="1" applyAlignment="1">
      <alignment vertical="center" wrapText="1"/>
    </xf>
    <xf numFmtId="0" fontId="45" fillId="0" borderId="0" xfId="0" applyFont="1" applyAlignment="1">
      <alignment horizontal="left" vertical="center"/>
    </xf>
    <xf numFmtId="0" fontId="21" fillId="0" borderId="0" xfId="2" applyFont="1" applyFill="1" applyBorder="1" applyAlignment="1">
      <alignment horizontal="center" vertical="center" wrapText="1"/>
    </xf>
    <xf numFmtId="0" fontId="12" fillId="0" borderId="0" xfId="0" applyFont="1" applyAlignment="1">
      <alignment vertical="center"/>
    </xf>
    <xf numFmtId="0" fontId="12" fillId="0" borderId="0" xfId="4" applyFont="1" applyAlignment="1">
      <alignment horizontal="center" vertical="center" wrapText="1" readingOrder="1"/>
    </xf>
    <xf numFmtId="0" fontId="16" fillId="0" borderId="0" xfId="4" applyFont="1" applyAlignment="1">
      <alignment horizontal="right" vertical="center" wrapText="1" readingOrder="1"/>
    </xf>
    <xf numFmtId="0" fontId="12" fillId="0" borderId="0" xfId="0" applyFont="1" applyAlignment="1">
      <alignment horizontal="center" vertical="center" wrapText="1"/>
    </xf>
    <xf numFmtId="0" fontId="12" fillId="3" borderId="0" xfId="0" applyFont="1" applyFill="1" applyAlignment="1">
      <alignment horizontal="center" vertical="center" wrapText="1"/>
    </xf>
    <xf numFmtId="0" fontId="61" fillId="0" borderId="0" xfId="0" applyFont="1" applyAlignment="1">
      <alignment vertical="center"/>
    </xf>
    <xf numFmtId="167" fontId="16" fillId="0" borderId="27" xfId="0" applyNumberFormat="1" applyFont="1" applyBorder="1" applyAlignment="1">
      <alignment horizontal="right" vertical="center" wrapText="1"/>
    </xf>
    <xf numFmtId="167" fontId="14" fillId="0" borderId="27" xfId="0" applyNumberFormat="1" applyFont="1" applyBorder="1" applyAlignment="1">
      <alignment horizontal="right" vertical="center" wrapText="1"/>
    </xf>
    <xf numFmtId="167" fontId="5" fillId="0" borderId="27" xfId="0" applyNumberFormat="1" applyFont="1" applyBorder="1" applyAlignment="1">
      <alignment vertical="center" wrapText="1"/>
    </xf>
    <xf numFmtId="167" fontId="5" fillId="0" borderId="27" xfId="0" applyNumberFormat="1" applyFont="1" applyBorder="1" applyAlignment="1">
      <alignment horizontal="right" vertical="center" wrapText="1"/>
    </xf>
    <xf numFmtId="0" fontId="5" fillId="0" borderId="27" xfId="0" applyFont="1" applyBorder="1" applyAlignment="1">
      <alignment horizontal="center" vertical="center" wrapText="1"/>
    </xf>
    <xf numFmtId="0" fontId="12" fillId="3" borderId="15" xfId="4" applyFont="1" applyFill="1" applyBorder="1" applyAlignment="1">
      <alignment horizontal="left" vertical="center" wrapText="1"/>
    </xf>
    <xf numFmtId="0" fontId="12" fillId="3" borderId="27" xfId="4" applyFont="1" applyFill="1" applyBorder="1" applyAlignment="1">
      <alignment horizontal="center" vertical="center" wrapText="1" readingOrder="1"/>
    </xf>
    <xf numFmtId="0" fontId="12" fillId="3" borderId="27" xfId="4" applyFont="1" applyFill="1" applyBorder="1" applyAlignment="1">
      <alignment horizontal="left" vertical="center" wrapText="1"/>
    </xf>
    <xf numFmtId="0" fontId="14" fillId="0" borderId="27" xfId="4" applyFont="1" applyBorder="1" applyAlignment="1">
      <alignment horizontal="left" vertical="center" wrapText="1" readingOrder="1"/>
    </xf>
    <xf numFmtId="0" fontId="12" fillId="3" borderId="39" xfId="0" applyFont="1" applyFill="1" applyBorder="1" applyAlignment="1">
      <alignment horizontal="center" vertical="center"/>
    </xf>
    <xf numFmtId="0" fontId="12" fillId="3" borderId="39" xfId="0" applyFont="1" applyFill="1" applyBorder="1" applyAlignment="1">
      <alignment horizontal="center" vertical="center" wrapText="1"/>
    </xf>
    <xf numFmtId="0" fontId="15" fillId="0" borderId="0" xfId="4" applyFont="1" applyAlignment="1">
      <alignment vertical="center" wrapText="1"/>
    </xf>
    <xf numFmtId="0" fontId="15" fillId="0" borderId="0" xfId="4" applyFont="1" applyAlignment="1">
      <alignment horizontal="center" vertical="center" wrapText="1"/>
    </xf>
    <xf numFmtId="0" fontId="21" fillId="0" borderId="27" xfId="1" applyFont="1" applyBorder="1" applyAlignment="1">
      <alignment horizontal="center" vertical="center" wrapText="1"/>
    </xf>
    <xf numFmtId="0" fontId="39" fillId="0" borderId="0" xfId="0" applyFont="1" applyAlignment="1">
      <alignment wrapText="1"/>
    </xf>
    <xf numFmtId="0" fontId="39" fillId="0" borderId="15" xfId="0" applyFont="1" applyBorder="1" applyAlignment="1">
      <alignment horizontal="left" vertical="center" wrapText="1"/>
    </xf>
    <xf numFmtId="0" fontId="21" fillId="0" borderId="27" xfId="1" applyFont="1" applyBorder="1" applyAlignment="1">
      <alignment horizontal="center" vertical="center"/>
    </xf>
    <xf numFmtId="0" fontId="21" fillId="0" borderId="27" xfId="1" applyFont="1" applyBorder="1" applyAlignment="1">
      <alignment horizontal="center" vertical="center" wrapText="1" readingOrder="1"/>
    </xf>
    <xf numFmtId="0" fontId="46" fillId="0" borderId="0" xfId="0" applyFont="1" applyAlignment="1">
      <alignment horizontal="right" vertical="center" wrapText="1"/>
    </xf>
    <xf numFmtId="0" fontId="14" fillId="5" borderId="26" xfId="4" applyFont="1" applyFill="1" applyBorder="1" applyAlignment="1">
      <alignment horizontal="right" vertical="center" wrapText="1"/>
    </xf>
    <xf numFmtId="0" fontId="14" fillId="5" borderId="13" xfId="4" applyFont="1" applyFill="1" applyBorder="1" applyAlignment="1">
      <alignment horizontal="right" vertical="center" wrapText="1"/>
    </xf>
    <xf numFmtId="0" fontId="12" fillId="3" borderId="16" xfId="4" applyFont="1" applyFill="1" applyBorder="1" applyAlignment="1">
      <alignment horizontal="center" vertical="center" wrapText="1"/>
    </xf>
    <xf numFmtId="0" fontId="16" fillId="5" borderId="26" xfId="4" applyFont="1" applyFill="1" applyBorder="1" applyAlignment="1">
      <alignment horizontal="right" vertical="center" wrapText="1"/>
    </xf>
    <xf numFmtId="0" fontId="16" fillId="5" borderId="13" xfId="4" applyFont="1" applyFill="1" applyBorder="1" applyAlignment="1">
      <alignment horizontal="right" vertical="center" wrapText="1"/>
    </xf>
    <xf numFmtId="0" fontId="15" fillId="0" borderId="0" xfId="4" applyFont="1" applyAlignment="1">
      <alignment vertical="center"/>
    </xf>
    <xf numFmtId="0" fontId="31" fillId="0" borderId="0" xfId="0" applyFont="1" applyAlignment="1">
      <alignment horizontal="left" vertical="center"/>
    </xf>
    <xf numFmtId="0" fontId="45" fillId="3" borderId="27" xfId="4" applyFont="1" applyFill="1" applyBorder="1" applyAlignment="1">
      <alignment vertical="center" wrapText="1"/>
    </xf>
    <xf numFmtId="0" fontId="14" fillId="0" borderId="43" xfId="4" applyFont="1" applyBorder="1" applyAlignment="1">
      <alignment horizontal="left" vertical="center" wrapText="1" readingOrder="1"/>
    </xf>
    <xf numFmtId="0" fontId="16" fillId="0" borderId="27" xfId="4" applyFont="1" applyBorder="1" applyAlignment="1">
      <alignment horizontal="right" vertical="center" wrapText="1" readingOrder="1"/>
    </xf>
    <xf numFmtId="3" fontId="16" fillId="0" borderId="27" xfId="4" applyNumberFormat="1" applyFont="1" applyBorder="1" applyAlignment="1">
      <alignment horizontal="right" vertical="center" wrapText="1" readingOrder="1"/>
    </xf>
    <xf numFmtId="169" fontId="16" fillId="0" borderId="9" xfId="0" applyNumberFormat="1" applyFont="1" applyBorder="1" applyAlignment="1">
      <alignment vertical="center"/>
    </xf>
    <xf numFmtId="0" fontId="16" fillId="0" borderId="9" xfId="0" applyFont="1" applyBorder="1" applyAlignment="1">
      <alignment horizontal="center" vertical="center"/>
    </xf>
    <xf numFmtId="0" fontId="15" fillId="0" borderId="19" xfId="4" applyFont="1" applyBorder="1" applyAlignment="1">
      <alignment vertical="center" wrapText="1" readingOrder="1"/>
    </xf>
    <xf numFmtId="0" fontId="16" fillId="0" borderId="13" xfId="0" applyFont="1" applyBorder="1" applyAlignment="1">
      <alignment vertical="center" wrapText="1"/>
    </xf>
    <xf numFmtId="0" fontId="15" fillId="0" borderId="26" xfId="4" applyFont="1" applyBorder="1" applyAlignment="1">
      <alignment vertical="center" wrapText="1" readingOrder="1"/>
    </xf>
    <xf numFmtId="0" fontId="16" fillId="0" borderId="15" xfId="6" applyFont="1" applyBorder="1" applyAlignment="1">
      <alignment vertical="center" wrapText="1"/>
    </xf>
    <xf numFmtId="0" fontId="39" fillId="0" borderId="9" xfId="0" applyFont="1" applyBorder="1" applyAlignment="1">
      <alignment horizontal="right" vertical="center"/>
    </xf>
    <xf numFmtId="0" fontId="16" fillId="5" borderId="10" xfId="4" applyFont="1" applyFill="1" applyBorder="1" applyAlignment="1">
      <alignment horizontal="right" vertical="center" wrapText="1" readingOrder="1"/>
    </xf>
    <xf numFmtId="167" fontId="16" fillId="5" borderId="9" xfId="4" applyNumberFormat="1" applyFont="1" applyFill="1" applyBorder="1" applyAlignment="1">
      <alignment horizontal="right" vertical="center" wrapText="1" readingOrder="1"/>
    </xf>
    <xf numFmtId="3" fontId="16" fillId="0" borderId="9" xfId="0" applyNumberFormat="1" applyFont="1" applyBorder="1" applyAlignment="1">
      <alignment vertical="center" wrapText="1"/>
    </xf>
    <xf numFmtId="4" fontId="16" fillId="0" borderId="9" xfId="0" applyNumberFormat="1" applyFont="1" applyBorder="1" applyAlignment="1">
      <alignment vertical="center" wrapText="1"/>
    </xf>
    <xf numFmtId="0" fontId="41" fillId="0" borderId="4" xfId="4" applyFont="1" applyBorder="1" applyAlignment="1">
      <alignment vertical="top" wrapText="1"/>
    </xf>
    <xf numFmtId="0" fontId="41" fillId="0" borderId="0" xfId="0" applyFont="1" applyAlignment="1">
      <alignment horizontal="left" vertical="center"/>
    </xf>
    <xf numFmtId="0" fontId="39" fillId="0" borderId="0" xfId="4" applyFont="1" applyAlignment="1">
      <alignment wrapText="1"/>
    </xf>
    <xf numFmtId="0" fontId="39" fillId="0" borderId="7" xfId="4" applyFont="1" applyBorder="1" applyAlignment="1">
      <alignment wrapText="1"/>
    </xf>
    <xf numFmtId="0" fontId="39" fillId="0" borderId="13" xfId="4" applyFont="1" applyBorder="1" applyAlignment="1">
      <alignment horizontal="center" vertical="center" wrapText="1"/>
    </xf>
    <xf numFmtId="3" fontId="39" fillId="0" borderId="9" xfId="4" applyNumberFormat="1" applyFont="1" applyBorder="1" applyAlignment="1">
      <alignment wrapText="1"/>
    </xf>
    <xf numFmtId="0" fontId="39" fillId="0" borderId="13" xfId="4" applyFont="1" applyBorder="1" applyAlignment="1">
      <alignment horizontal="center" wrapText="1"/>
    </xf>
    <xf numFmtId="0" fontId="46" fillId="0" borderId="27" xfId="4" applyFont="1" applyBorder="1" applyAlignment="1">
      <alignment vertical="center" wrapText="1"/>
    </xf>
    <xf numFmtId="0" fontId="39" fillId="0" borderId="27" xfId="4" applyFont="1" applyBorder="1" applyAlignment="1">
      <alignment wrapText="1"/>
    </xf>
    <xf numFmtId="0" fontId="45" fillId="3" borderId="13" xfId="4" applyFont="1" applyFill="1" applyBorder="1" applyAlignment="1">
      <alignment horizontal="center" vertical="center" wrapText="1"/>
    </xf>
    <xf numFmtId="4" fontId="39" fillId="0" borderId="0" xfId="4" applyNumberFormat="1" applyFont="1" applyAlignment="1">
      <alignment wrapText="1"/>
    </xf>
    <xf numFmtId="2" fontId="39" fillId="0" borderId="9" xfId="4" applyNumberFormat="1" applyFont="1" applyBorder="1" applyAlignment="1">
      <alignment wrapText="1"/>
    </xf>
    <xf numFmtId="0" fontId="46" fillId="0" borderId="24" xfId="4" applyFont="1" applyBorder="1" applyAlignment="1">
      <alignment horizontal="left" vertical="center" wrapText="1"/>
    </xf>
    <xf numFmtId="0" fontId="45" fillId="3" borderId="9" xfId="4" applyFont="1" applyFill="1" applyBorder="1" applyAlignment="1">
      <alignment horizontal="center" vertical="center" wrapText="1"/>
    </xf>
    <xf numFmtId="0" fontId="16" fillId="0" borderId="52" xfId="0" applyFont="1" applyBorder="1" applyAlignment="1">
      <alignment horizontal="left" vertical="center"/>
    </xf>
    <xf numFmtId="0" fontId="46" fillId="0" borderId="41" xfId="0" applyFont="1" applyBorder="1"/>
    <xf numFmtId="0" fontId="13" fillId="0" borderId="0" xfId="0" applyFont="1" applyAlignment="1">
      <alignment vertical="center" wrapText="1"/>
    </xf>
    <xf numFmtId="0" fontId="46" fillId="0" borderId="0" xfId="0" applyFont="1" applyAlignment="1">
      <alignment vertical="center"/>
    </xf>
    <xf numFmtId="0" fontId="16" fillId="0" borderId="19" xfId="0" applyFont="1" applyBorder="1" applyAlignment="1">
      <alignment vertical="center" wrapText="1"/>
    </xf>
    <xf numFmtId="0" fontId="15" fillId="0" borderId="0" xfId="0" applyFont="1" applyAlignment="1">
      <alignment horizontal="right" vertical="center" wrapText="1"/>
    </xf>
    <xf numFmtId="0" fontId="45" fillId="3" borderId="13" xfId="0" applyFont="1" applyFill="1" applyBorder="1" applyAlignment="1">
      <alignment horizontal="center" vertical="center"/>
    </xf>
    <xf numFmtId="0" fontId="39" fillId="0" borderId="26" xfId="0" applyFont="1" applyBorder="1" applyAlignment="1">
      <alignment horizontal="center" vertical="center"/>
    </xf>
    <xf numFmtId="0" fontId="39" fillId="0" borderId="13" xfId="0" applyFont="1" applyBorder="1" applyAlignment="1">
      <alignment horizontal="center" vertical="center"/>
    </xf>
    <xf numFmtId="0" fontId="15" fillId="0" borderId="26" xfId="4" applyFont="1" applyBorder="1" applyAlignment="1">
      <alignment horizontal="right" vertical="center" wrapText="1"/>
    </xf>
    <xf numFmtId="0" fontId="15" fillId="0" borderId="13" xfId="4" applyFont="1" applyBorder="1" applyAlignment="1">
      <alignment horizontal="right" vertical="center" wrapText="1"/>
    </xf>
    <xf numFmtId="0" fontId="15" fillId="0" borderId="13" xfId="4" applyFont="1" applyBorder="1" applyAlignment="1">
      <alignment horizontal="center" vertical="center" wrapText="1"/>
    </xf>
    <xf numFmtId="0" fontId="17" fillId="0" borderId="13" xfId="0" applyFont="1" applyBorder="1" applyAlignment="1">
      <alignment horizontal="left" vertical="center" wrapText="1"/>
    </xf>
    <xf numFmtId="0" fontId="16" fillId="0" borderId="0" xfId="0" applyFont="1" applyAlignment="1">
      <alignment horizontal="center" vertical="center" wrapText="1"/>
    </xf>
    <xf numFmtId="0" fontId="15" fillId="0" borderId="45" xfId="0" applyFont="1" applyBorder="1" applyAlignment="1">
      <alignment horizontal="center" vertical="center" wrapText="1"/>
    </xf>
    <xf numFmtId="0" fontId="16" fillId="0" borderId="45" xfId="0" applyFont="1" applyBorder="1" applyAlignment="1">
      <alignment vertical="center" wrapText="1"/>
    </xf>
    <xf numFmtId="0" fontId="15" fillId="0" borderId="45" xfId="4" applyFont="1" applyBorder="1" applyAlignment="1">
      <alignment vertical="center" wrapText="1" readingOrder="1"/>
    </xf>
    <xf numFmtId="0" fontId="12" fillId="3" borderId="34" xfId="0" applyFont="1" applyFill="1" applyBorder="1" applyAlignment="1">
      <alignment vertical="center" wrapText="1"/>
    </xf>
    <xf numFmtId="0" fontId="16" fillId="0" borderId="27" xfId="0" applyFont="1" applyBorder="1" applyAlignment="1">
      <alignment vertical="center" wrapText="1"/>
    </xf>
    <xf numFmtId="0" fontId="12" fillId="3" borderId="27" xfId="0" applyFont="1" applyFill="1" applyBorder="1" applyAlignment="1">
      <alignment vertical="center" wrapText="1"/>
    </xf>
    <xf numFmtId="0" fontId="16" fillId="0" borderId="9" xfId="0" applyFont="1" applyBorder="1" applyAlignment="1">
      <alignment horizontal="left" vertical="center"/>
    </xf>
    <xf numFmtId="0" fontId="16" fillId="0" borderId="9" xfId="0" applyFont="1" applyBorder="1" applyAlignment="1">
      <alignment horizontal="left" vertical="center" wrapText="1"/>
    </xf>
    <xf numFmtId="0" fontId="31" fillId="0" borderId="0" xfId="0" applyFont="1" applyAlignment="1">
      <alignment horizontal="left" vertical="center"/>
    </xf>
    <xf numFmtId="0" fontId="16" fillId="0" borderId="9" xfId="0" applyFont="1" applyBorder="1" applyAlignment="1">
      <alignment vertical="center" wrapText="1"/>
    </xf>
    <xf numFmtId="0" fontId="16" fillId="0" borderId="15" xfId="0" applyFont="1" applyBorder="1" applyAlignment="1">
      <alignment horizontal="left" vertical="center"/>
    </xf>
    <xf numFmtId="0" fontId="16" fillId="0" borderId="38" xfId="0" applyFont="1" applyBorder="1" applyAlignment="1">
      <alignment horizontal="left" vertical="center"/>
    </xf>
    <xf numFmtId="0" fontId="16" fillId="0" borderId="13" xfId="0" applyFont="1" applyBorder="1" applyAlignment="1">
      <alignment horizontal="left" vertical="center"/>
    </xf>
    <xf numFmtId="0" fontId="12" fillId="3" borderId="22" xfId="0" applyFont="1" applyFill="1" applyBorder="1" applyAlignment="1">
      <alignment horizontal="center" vertical="center"/>
    </xf>
    <xf numFmtId="0" fontId="12" fillId="3" borderId="0" xfId="0" applyFont="1" applyFill="1" applyAlignment="1">
      <alignment horizontal="center" vertical="center"/>
    </xf>
    <xf numFmtId="0" fontId="12" fillId="3" borderId="15" xfId="0" applyFont="1" applyFill="1" applyBorder="1" applyAlignment="1">
      <alignment horizontal="left" vertical="center"/>
    </xf>
    <xf numFmtId="0" fontId="12" fillId="3" borderId="38" xfId="0" applyFont="1" applyFill="1" applyBorder="1" applyAlignment="1">
      <alignment horizontal="left" vertical="center"/>
    </xf>
    <xf numFmtId="0" fontId="12" fillId="3" borderId="13" xfId="0" applyFont="1" applyFill="1" applyBorder="1" applyAlignment="1">
      <alignment horizontal="left" vertical="center"/>
    </xf>
    <xf numFmtId="0" fontId="31" fillId="0" borderId="20" xfId="0" applyFont="1" applyBorder="1" applyAlignment="1">
      <alignment horizontal="left" vertical="center"/>
    </xf>
    <xf numFmtId="0" fontId="12" fillId="3" borderId="20" xfId="0" applyFont="1" applyFill="1" applyBorder="1" applyAlignment="1">
      <alignment horizontal="left" vertical="center"/>
    </xf>
    <xf numFmtId="0" fontId="14" fillId="0" borderId="0" xfId="0" applyFont="1" applyAlignment="1">
      <alignment horizontal="left" vertical="center" wrapText="1"/>
    </xf>
    <xf numFmtId="0" fontId="16" fillId="0" borderId="0" xfId="0" applyFont="1" applyAlignment="1">
      <alignment horizontal="left" vertical="center" wrapText="1"/>
    </xf>
    <xf numFmtId="0" fontId="35" fillId="0" borderId="11" xfId="1" applyFont="1" applyBorder="1" applyAlignment="1">
      <alignment horizontal="center" vertical="center" wrapText="1"/>
    </xf>
    <xf numFmtId="0" fontId="35" fillId="0" borderId="18" xfId="1" applyFont="1" applyBorder="1" applyAlignment="1">
      <alignment horizontal="center" vertical="center" wrapText="1"/>
    </xf>
    <xf numFmtId="0" fontId="35" fillId="0" borderId="10" xfId="1" applyFont="1" applyBorder="1" applyAlignment="1">
      <alignment horizontal="center" vertical="center" wrapText="1"/>
    </xf>
    <xf numFmtId="0" fontId="16" fillId="0" borderId="11" xfId="0" applyFont="1" applyBorder="1" applyAlignment="1">
      <alignment horizontal="left" vertical="center" wrapText="1"/>
    </xf>
    <xf numFmtId="0" fontId="16" fillId="0" borderId="18" xfId="0" applyFont="1" applyBorder="1" applyAlignment="1">
      <alignment horizontal="left" vertical="center" wrapText="1"/>
    </xf>
    <xf numFmtId="0" fontId="14" fillId="0" borderId="27" xfId="0" applyFont="1" applyBorder="1" applyAlignment="1">
      <alignment horizontal="left" vertical="center" wrapText="1"/>
    </xf>
    <xf numFmtId="0" fontId="12" fillId="3" borderId="21" xfId="0" applyFont="1" applyFill="1" applyBorder="1" applyAlignment="1">
      <alignment horizontal="center" vertical="center"/>
    </xf>
    <xf numFmtId="0" fontId="12" fillId="3" borderId="10" xfId="0" applyFont="1" applyFill="1" applyBorder="1" applyAlignment="1">
      <alignment horizontal="center" vertical="center"/>
    </xf>
    <xf numFmtId="0" fontId="12" fillId="3" borderId="9" xfId="0" applyFont="1" applyFill="1" applyBorder="1" applyAlignment="1">
      <alignment horizontal="center" vertical="center"/>
    </xf>
    <xf numFmtId="0" fontId="14" fillId="0" borderId="37" xfId="0" applyFont="1" applyBorder="1" applyAlignment="1">
      <alignment horizontal="left" vertical="center" wrapText="1"/>
    </xf>
    <xf numFmtId="0" fontId="12" fillId="3" borderId="22" xfId="0" applyFont="1" applyFill="1" applyBorder="1" applyAlignment="1">
      <alignment horizontal="left" vertical="center" wrapText="1"/>
    </xf>
    <xf numFmtId="0" fontId="12" fillId="3" borderId="0" xfId="0" applyFont="1" applyFill="1" applyAlignment="1">
      <alignment horizontal="left" vertical="center" wrapText="1"/>
    </xf>
    <xf numFmtId="0" fontId="31" fillId="0" borderId="0" xfId="0" applyFont="1" applyAlignment="1">
      <alignment horizontal="left" vertical="center" wrapText="1"/>
    </xf>
    <xf numFmtId="0" fontId="14" fillId="6" borderId="0" xfId="0" applyFont="1" applyFill="1" applyAlignment="1">
      <alignment horizontal="left" vertical="center" wrapText="1"/>
    </xf>
    <xf numFmtId="0" fontId="12" fillId="3" borderId="22" xfId="0" applyFont="1" applyFill="1" applyBorder="1" applyAlignment="1">
      <alignment horizontal="left" vertical="center"/>
    </xf>
    <xf numFmtId="0" fontId="12" fillId="3" borderId="0" xfId="0" applyFont="1" applyFill="1" applyAlignment="1">
      <alignment horizontal="left" vertical="center"/>
    </xf>
    <xf numFmtId="0" fontId="12" fillId="3" borderId="21" xfId="0" applyFont="1" applyFill="1" applyBorder="1" applyAlignment="1">
      <alignment horizontal="left" vertical="center"/>
    </xf>
    <xf numFmtId="0" fontId="12" fillId="3" borderId="23" xfId="0" applyFont="1" applyFill="1" applyBorder="1" applyAlignment="1">
      <alignment horizontal="left" vertical="center"/>
    </xf>
    <xf numFmtId="0" fontId="12" fillId="3" borderId="16" xfId="0" applyFont="1" applyFill="1" applyBorder="1" applyAlignment="1">
      <alignment horizontal="left" vertical="center"/>
    </xf>
    <xf numFmtId="0" fontId="17" fillId="0" borderId="0" xfId="0" applyFont="1" applyAlignment="1">
      <alignment horizontal="left" vertical="center" wrapText="1"/>
    </xf>
    <xf numFmtId="0" fontId="14" fillId="0" borderId="0" xfId="0" applyFont="1" applyAlignment="1">
      <alignment horizontal="left" vertical="center"/>
    </xf>
    <xf numFmtId="0" fontId="39" fillId="0" borderId="9" xfId="0" applyFont="1" applyBorder="1" applyAlignment="1">
      <alignment horizontal="left" vertical="center" wrapText="1"/>
    </xf>
    <xf numFmtId="0" fontId="45" fillId="3" borderId="0" xfId="0" applyFont="1" applyFill="1" applyAlignment="1">
      <alignment horizontal="left" vertical="center"/>
    </xf>
    <xf numFmtId="0" fontId="39" fillId="0" borderId="10" xfId="0" applyFont="1" applyBorder="1" applyAlignment="1">
      <alignment horizontal="left" vertical="center" wrapText="1"/>
    </xf>
    <xf numFmtId="0" fontId="45" fillId="3" borderId="9" xfId="0" applyFont="1" applyFill="1" applyBorder="1" applyAlignment="1">
      <alignment horizontal="left" vertical="center" wrapText="1"/>
    </xf>
    <xf numFmtId="0" fontId="45" fillId="3" borderId="71" xfId="4" applyFont="1" applyFill="1" applyBorder="1" applyAlignment="1">
      <alignment horizontal="left" vertical="center" wrapText="1" readingOrder="1"/>
    </xf>
    <xf numFmtId="0" fontId="45" fillId="3" borderId="69" xfId="4" applyFont="1" applyFill="1" applyBorder="1" applyAlignment="1">
      <alignment horizontal="left" vertical="center" wrapText="1" readingOrder="1"/>
    </xf>
    <xf numFmtId="0" fontId="45" fillId="3" borderId="70" xfId="4" applyFont="1" applyFill="1" applyBorder="1" applyAlignment="1">
      <alignment horizontal="left" vertical="center" wrapText="1" readingOrder="1"/>
    </xf>
    <xf numFmtId="0" fontId="46" fillId="0" borderId="65" xfId="0" applyFont="1" applyBorder="1" applyAlignment="1">
      <alignment horizontal="left" vertical="center" wrapText="1"/>
    </xf>
    <xf numFmtId="0" fontId="46" fillId="0" borderId="66" xfId="0" applyFont="1" applyBorder="1" applyAlignment="1">
      <alignment horizontal="left" vertical="center" wrapText="1"/>
    </xf>
    <xf numFmtId="0" fontId="46" fillId="0" borderId="67" xfId="0" applyFont="1" applyBorder="1" applyAlignment="1">
      <alignment horizontal="left" vertical="center" wrapText="1"/>
    </xf>
    <xf numFmtId="0" fontId="46" fillId="0" borderId="68" xfId="0" applyFont="1" applyBorder="1" applyAlignment="1">
      <alignment horizontal="left" vertical="center" wrapText="1"/>
    </xf>
    <xf numFmtId="0" fontId="46" fillId="0" borderId="69" xfId="0" applyFont="1" applyBorder="1" applyAlignment="1">
      <alignment horizontal="left" vertical="center" wrapText="1"/>
    </xf>
    <xf numFmtId="0" fontId="46" fillId="0" borderId="70" xfId="0" applyFont="1" applyBorder="1" applyAlignment="1">
      <alignment horizontal="left" vertical="center" wrapText="1"/>
    </xf>
    <xf numFmtId="0" fontId="16" fillId="0" borderId="45" xfId="0" applyFont="1" applyBorder="1" applyAlignment="1">
      <alignment vertical="center" wrapText="1"/>
    </xf>
    <xf numFmtId="0" fontId="15" fillId="0" borderId="45" xfId="4" applyFont="1" applyBorder="1" applyAlignment="1">
      <alignment vertical="center" wrapText="1" readingOrder="1"/>
    </xf>
    <xf numFmtId="0" fontId="12" fillId="3" borderId="45" xfId="0" applyFont="1" applyFill="1" applyBorder="1" applyAlignment="1">
      <alignment vertical="center" wrapText="1"/>
    </xf>
    <xf numFmtId="0" fontId="31" fillId="0" borderId="20" xfId="0" applyFont="1" applyBorder="1" applyAlignment="1">
      <alignment horizontal="left" vertical="center" wrapText="1"/>
    </xf>
    <xf numFmtId="0" fontId="16" fillId="0" borderId="27" xfId="6" applyFont="1" applyBorder="1" applyAlignment="1">
      <alignment vertical="center" wrapText="1"/>
    </xf>
    <xf numFmtId="0" fontId="12" fillId="3" borderId="27" xfId="0" applyFont="1" applyFill="1" applyBorder="1" applyAlignment="1">
      <alignment vertical="center"/>
    </xf>
    <xf numFmtId="0" fontId="21" fillId="0" borderId="9" xfId="1" applyFont="1" applyBorder="1" applyAlignment="1">
      <alignment horizontal="center" vertical="center" wrapText="1"/>
    </xf>
    <xf numFmtId="0" fontId="16" fillId="0" borderId="10" xfId="0" applyFont="1" applyBorder="1" applyAlignment="1">
      <alignment horizontal="left" vertical="center" wrapText="1"/>
    </xf>
    <xf numFmtId="0" fontId="46" fillId="0" borderId="27" xfId="0" applyFont="1" applyBorder="1" applyAlignment="1">
      <alignment horizontal="left" vertical="center" wrapText="1"/>
    </xf>
    <xf numFmtId="0" fontId="45" fillId="3" borderId="22" xfId="0" applyFont="1" applyFill="1" applyBorder="1" applyAlignment="1">
      <alignment horizontal="left" vertical="center"/>
    </xf>
    <xf numFmtId="0" fontId="40" fillId="0" borderId="9" xfId="1" applyFont="1" applyBorder="1" applyAlignment="1">
      <alignment horizontal="center" vertical="center"/>
    </xf>
    <xf numFmtId="0" fontId="39" fillId="0" borderId="15" xfId="0" applyFont="1" applyBorder="1" applyAlignment="1">
      <alignment horizontal="center" vertical="center"/>
    </xf>
    <xf numFmtId="0" fontId="39" fillId="0" borderId="27" xfId="0" applyFont="1" applyBorder="1" applyAlignment="1">
      <alignment horizontal="left" vertical="center" wrapText="1"/>
    </xf>
    <xf numFmtId="3" fontId="42" fillId="0" borderId="27" xfId="4" applyNumberFormat="1" applyFont="1" applyBorder="1" applyAlignment="1">
      <alignment horizontal="right" vertical="center" wrapText="1"/>
    </xf>
    <xf numFmtId="0" fontId="45" fillId="3" borderId="27" xfId="4" applyFont="1" applyFill="1" applyBorder="1" applyAlignment="1">
      <alignment horizontal="center" vertical="center" wrapText="1" readingOrder="1"/>
    </xf>
    <xf numFmtId="0" fontId="31" fillId="0" borderId="3" xfId="4" applyFont="1" applyBorder="1" applyAlignment="1">
      <alignment horizontal="left" vertical="center" wrapText="1"/>
    </xf>
    <xf numFmtId="0" fontId="42" fillId="0" borderId="27" xfId="4" applyFont="1" applyBorder="1" applyAlignment="1">
      <alignment horizontal="left" vertical="center" wrapText="1"/>
    </xf>
    <xf numFmtId="0" fontId="39" fillId="0" borderId="27" xfId="4" applyFont="1" applyBorder="1" applyAlignment="1">
      <alignment vertical="center" wrapText="1"/>
    </xf>
    <xf numFmtId="0" fontId="39" fillId="0" borderId="27" xfId="0" applyFont="1" applyBorder="1" applyAlignment="1">
      <alignment vertical="center" wrapText="1"/>
    </xf>
    <xf numFmtId="0" fontId="45" fillId="3" borderId="27" xfId="4" applyFont="1" applyFill="1" applyBorder="1" applyAlignment="1">
      <alignment vertical="center" wrapText="1"/>
    </xf>
    <xf numFmtId="0" fontId="39" fillId="0" borderId="27" xfId="0" quotePrefix="1" applyFont="1" applyBorder="1" applyAlignment="1">
      <alignment vertical="center" wrapText="1"/>
    </xf>
    <xf numFmtId="0" fontId="42" fillId="0" borderId="30" xfId="4" applyFont="1" applyBorder="1" applyAlignment="1">
      <alignment horizontal="left" vertical="center" wrapText="1"/>
    </xf>
    <xf numFmtId="0" fontId="42" fillId="0" borderId="0" xfId="4" applyFont="1" applyAlignment="1">
      <alignment horizontal="left" vertical="center" wrapText="1"/>
    </xf>
    <xf numFmtId="0" fontId="45" fillId="3" borderId="27" xfId="0" applyFont="1" applyFill="1" applyBorder="1" applyAlignment="1">
      <alignment vertical="center"/>
    </xf>
    <xf numFmtId="0" fontId="46" fillId="0" borderId="0" xfId="0" applyFont="1" applyAlignment="1">
      <alignment horizontal="left" vertical="center" wrapText="1"/>
    </xf>
    <xf numFmtId="0" fontId="39" fillId="0" borderId="0" xfId="0" applyFont="1" applyAlignment="1">
      <alignment horizontal="left" vertical="center" wrapText="1"/>
    </xf>
    <xf numFmtId="0" fontId="41" fillId="0" borderId="20" xfId="0" applyFont="1" applyBorder="1" applyAlignment="1">
      <alignment horizontal="left" vertical="center" wrapText="1"/>
    </xf>
    <xf numFmtId="0" fontId="41" fillId="0" borderId="0" xfId="0" applyFont="1" applyAlignment="1">
      <alignment horizontal="left" vertical="center" wrapText="1"/>
    </xf>
    <xf numFmtId="0" fontId="39" fillId="0" borderId="22" xfId="0" applyFont="1" applyBorder="1" applyAlignment="1">
      <alignment horizontal="left" vertical="center" wrapText="1"/>
    </xf>
    <xf numFmtId="0" fontId="39" fillId="0" borderId="21" xfId="0" applyFont="1" applyBorder="1" applyAlignment="1">
      <alignment horizontal="left" vertical="center" wrapText="1"/>
    </xf>
    <xf numFmtId="0" fontId="39" fillId="0" borderId="19" xfId="0" applyFont="1" applyBorder="1" applyAlignment="1">
      <alignment horizontal="left" vertical="center" wrapText="1"/>
    </xf>
    <xf numFmtId="0" fontId="39" fillId="0" borderId="20" xfId="0" applyFont="1" applyBorder="1" applyAlignment="1">
      <alignment horizontal="left" vertical="center" wrapText="1"/>
    </xf>
    <xf numFmtId="0" fontId="39" fillId="0" borderId="26" xfId="0" applyFont="1" applyBorder="1" applyAlignment="1">
      <alignment horizontal="left" vertical="center" wrapText="1"/>
    </xf>
    <xf numFmtId="0" fontId="35" fillId="0" borderId="27" xfId="2" applyFont="1" applyBorder="1" applyAlignment="1">
      <alignment horizontal="center" vertical="center" wrapText="1"/>
    </xf>
    <xf numFmtId="0" fontId="39" fillId="0" borderId="13" xfId="0" applyFont="1" applyBorder="1" applyAlignment="1">
      <alignment horizontal="center" vertical="center" wrapText="1"/>
    </xf>
    <xf numFmtId="0" fontId="39" fillId="0" borderId="23" xfId="0" applyFont="1" applyBorder="1" applyAlignment="1">
      <alignment horizontal="left" vertical="center" wrapText="1"/>
    </xf>
    <xf numFmtId="0" fontId="39" fillId="0" borderId="37" xfId="0" applyFont="1" applyBorder="1" applyAlignment="1">
      <alignment horizontal="left" vertical="center" wrapText="1"/>
    </xf>
    <xf numFmtId="0" fontId="39" fillId="0" borderId="16" xfId="0" applyFont="1" applyBorder="1" applyAlignment="1">
      <alignment horizontal="left" vertical="center" wrapText="1"/>
    </xf>
    <xf numFmtId="0" fontId="45" fillId="3" borderId="22" xfId="4" applyFont="1" applyFill="1" applyBorder="1" applyAlignment="1">
      <alignment horizontal="left" vertical="center" wrapText="1" readingOrder="1"/>
    </xf>
    <xf numFmtId="0" fontId="45" fillId="3" borderId="0" xfId="4" applyFont="1" applyFill="1" applyAlignment="1">
      <alignment horizontal="left" vertical="center" wrapText="1" readingOrder="1"/>
    </xf>
    <xf numFmtId="0" fontId="45" fillId="3" borderId="27" xfId="0" applyFont="1" applyFill="1" applyBorder="1" applyAlignment="1">
      <alignment vertical="center" wrapText="1"/>
    </xf>
    <xf numFmtId="0" fontId="45" fillId="3" borderId="27" xfId="0" applyFont="1" applyFill="1" applyBorder="1" applyAlignment="1">
      <alignment horizontal="left" vertical="center" wrapText="1"/>
    </xf>
    <xf numFmtId="0" fontId="35" fillId="0" borderId="9" xfId="1" applyFont="1" applyBorder="1" applyAlignment="1">
      <alignment horizontal="center" vertical="center" wrapText="1"/>
    </xf>
    <xf numFmtId="0" fontId="45" fillId="3" borderId="47" xfId="0" applyFont="1" applyFill="1" applyBorder="1" applyAlignment="1">
      <alignment horizontal="left" vertical="center"/>
    </xf>
    <xf numFmtId="0" fontId="45" fillId="3" borderId="29" xfId="0" applyFont="1" applyFill="1" applyBorder="1" applyAlignment="1">
      <alignment horizontal="left" vertical="center"/>
    </xf>
    <xf numFmtId="0" fontId="35" fillId="0" borderId="27" xfId="1" applyFont="1" applyBorder="1" applyAlignment="1">
      <alignment horizontal="center" vertical="center" wrapText="1"/>
    </xf>
    <xf numFmtId="0" fontId="35" fillId="0" borderId="11" xfId="2" applyFont="1" applyBorder="1" applyAlignment="1">
      <alignment horizontal="center" vertical="center" wrapText="1"/>
    </xf>
    <xf numFmtId="0" fontId="35" fillId="0" borderId="18" xfId="2" applyFont="1" applyBorder="1" applyAlignment="1">
      <alignment horizontal="center" vertical="center" wrapText="1"/>
    </xf>
    <xf numFmtId="0" fontId="35" fillId="0" borderId="10" xfId="2" applyFont="1" applyBorder="1" applyAlignment="1">
      <alignment horizontal="center" vertical="center" wrapText="1"/>
    </xf>
    <xf numFmtId="49" fontId="46" fillId="0" borderId="27" xfId="4" applyNumberFormat="1" applyFont="1" applyBorder="1" applyAlignment="1">
      <alignment horizontal="left" vertical="center" wrapText="1" readingOrder="1"/>
    </xf>
    <xf numFmtId="0" fontId="45" fillId="3" borderId="27" xfId="4" applyFont="1" applyFill="1" applyBorder="1" applyAlignment="1">
      <alignment horizontal="left" vertical="center" wrapText="1" readingOrder="1"/>
    </xf>
    <xf numFmtId="0" fontId="46" fillId="0" borderId="37" xfId="0" applyFont="1" applyBorder="1" applyAlignment="1">
      <alignment horizontal="left" vertical="center" wrapText="1"/>
    </xf>
    <xf numFmtId="0" fontId="15" fillId="0" borderId="19" xfId="0" applyFont="1" applyBorder="1" applyAlignment="1">
      <alignment horizontal="left" vertical="center" wrapText="1"/>
    </xf>
    <xf numFmtId="0" fontId="15" fillId="0" borderId="20" xfId="0" applyFont="1" applyBorder="1" applyAlignment="1">
      <alignment horizontal="left" vertical="center" wrapText="1"/>
    </xf>
    <xf numFmtId="0" fontId="15" fillId="0" borderId="26" xfId="0" applyFont="1" applyBorder="1" applyAlignment="1">
      <alignment horizontal="left" vertical="center" wrapText="1"/>
    </xf>
    <xf numFmtId="0" fontId="16" fillId="0" borderId="27" xfId="0" applyFont="1" applyBorder="1" applyAlignment="1">
      <alignment horizontal="left" vertical="center" wrapText="1"/>
    </xf>
    <xf numFmtId="0" fontId="16" fillId="0" borderId="30" xfId="0" applyFont="1" applyBorder="1" applyAlignment="1">
      <alignment vertical="center" wrapText="1"/>
    </xf>
    <xf numFmtId="0" fontId="12" fillId="3" borderId="31" xfId="4" applyFont="1" applyFill="1" applyBorder="1" applyAlignment="1">
      <alignment horizontal="left" vertical="center" wrapText="1" readingOrder="1"/>
    </xf>
    <xf numFmtId="0" fontId="12" fillId="3" borderId="32" xfId="4" applyFont="1" applyFill="1" applyBorder="1" applyAlignment="1">
      <alignment horizontal="left" vertical="center" wrapText="1" readingOrder="1"/>
    </xf>
    <xf numFmtId="0" fontId="12" fillId="3" borderId="50" xfId="4" applyFont="1" applyFill="1" applyBorder="1" applyAlignment="1">
      <alignment horizontal="left" vertical="center" wrapText="1" readingOrder="1"/>
    </xf>
    <xf numFmtId="49" fontId="15" fillId="5" borderId="31" xfId="4" applyNumberFormat="1" applyFont="1" applyFill="1" applyBorder="1" applyAlignment="1">
      <alignment horizontal="left" vertical="center" wrapText="1" readingOrder="1"/>
    </xf>
    <xf numFmtId="49" fontId="15" fillId="5" borderId="32" xfId="4" applyNumberFormat="1" applyFont="1" applyFill="1" applyBorder="1" applyAlignment="1">
      <alignment horizontal="left" vertical="center" wrapText="1" readingOrder="1"/>
    </xf>
    <xf numFmtId="49" fontId="15" fillId="5" borderId="50" xfId="4" applyNumberFormat="1" applyFont="1" applyFill="1" applyBorder="1" applyAlignment="1">
      <alignment horizontal="left" vertical="center" wrapText="1" readingOrder="1"/>
    </xf>
    <xf numFmtId="0" fontId="16" fillId="0" borderId="31" xfId="0" applyFont="1" applyBorder="1" applyAlignment="1">
      <alignment horizontal="left" vertical="center" wrapText="1"/>
    </xf>
    <xf numFmtId="0" fontId="16" fillId="0" borderId="32" xfId="0" applyFont="1" applyBorder="1" applyAlignment="1">
      <alignment horizontal="left" vertical="center" wrapText="1"/>
    </xf>
    <xf numFmtId="0" fontId="16" fillId="0" borderId="50" xfId="0" applyFont="1" applyBorder="1" applyAlignment="1">
      <alignment horizontal="left" vertical="center" wrapText="1"/>
    </xf>
    <xf numFmtId="0" fontId="46" fillId="0" borderId="25" xfId="0" applyFont="1" applyBorder="1" applyAlignment="1">
      <alignment horizontal="left" vertical="center" wrapText="1"/>
    </xf>
    <xf numFmtId="0" fontId="12" fillId="3" borderId="23" xfId="4" applyFont="1" applyFill="1" applyBorder="1" applyAlignment="1">
      <alignment horizontal="left" vertical="center" wrapText="1" readingOrder="1"/>
    </xf>
    <xf numFmtId="0" fontId="12" fillId="3" borderId="37" xfId="4" applyFont="1" applyFill="1" applyBorder="1" applyAlignment="1">
      <alignment horizontal="left" vertical="center" wrapText="1" readingOrder="1"/>
    </xf>
    <xf numFmtId="0" fontId="12" fillId="3" borderId="16" xfId="4" applyFont="1" applyFill="1" applyBorder="1" applyAlignment="1">
      <alignment horizontal="left" vertical="center" wrapText="1" readingOrder="1"/>
    </xf>
    <xf numFmtId="0" fontId="16" fillId="0" borderId="31" xfId="0" applyFont="1" applyBorder="1" applyAlignment="1">
      <alignment horizontal="left" vertical="top" wrapText="1"/>
    </xf>
    <xf numFmtId="0" fontId="16" fillId="0" borderId="32" xfId="0" applyFont="1" applyBorder="1" applyAlignment="1">
      <alignment horizontal="left" vertical="top" wrapText="1"/>
    </xf>
    <xf numFmtId="0" fontId="16" fillId="0" borderId="50" xfId="0" applyFont="1" applyBorder="1" applyAlignment="1">
      <alignment horizontal="left" vertical="top" wrapText="1"/>
    </xf>
    <xf numFmtId="0" fontId="13" fillId="0" borderId="37" xfId="0" applyFont="1" applyBorder="1" applyAlignment="1">
      <alignment horizontal="left" vertical="center" wrapText="1"/>
    </xf>
    <xf numFmtId="0" fontId="15" fillId="0" borderId="27" xfId="4" applyFont="1" applyBorder="1" applyAlignment="1">
      <alignment horizontal="left" vertical="center" wrapText="1" readingOrder="1"/>
    </xf>
    <xf numFmtId="0" fontId="12" fillId="3" borderId="29" xfId="0" applyFont="1" applyFill="1" applyBorder="1" applyAlignment="1">
      <alignment horizontal="left" vertical="center" wrapText="1" readingOrder="1"/>
    </xf>
    <xf numFmtId="0" fontId="12" fillId="3" borderId="0" xfId="0" applyFont="1" applyFill="1" applyAlignment="1">
      <alignment horizontal="left" vertical="center" wrapText="1" readingOrder="1"/>
    </xf>
    <xf numFmtId="0" fontId="12" fillId="3" borderId="52" xfId="0" applyFont="1" applyFill="1" applyBorder="1" applyAlignment="1">
      <alignment horizontal="left" vertical="center" wrapText="1" readingOrder="1"/>
    </xf>
    <xf numFmtId="0" fontId="13" fillId="0" borderId="30" xfId="0" applyFont="1" applyBorder="1" applyAlignment="1">
      <alignment horizontal="left" vertical="center" wrapText="1"/>
    </xf>
    <xf numFmtId="0" fontId="12" fillId="3" borderId="34" xfId="0" applyFont="1" applyFill="1" applyBorder="1" applyAlignment="1">
      <alignment horizontal="left" vertical="center" wrapText="1"/>
    </xf>
    <xf numFmtId="0" fontId="12" fillId="3" borderId="30" xfId="0" applyFont="1" applyFill="1" applyBorder="1" applyAlignment="1">
      <alignment horizontal="left" vertical="center" wrapText="1"/>
    </xf>
    <xf numFmtId="0" fontId="12" fillId="3" borderId="36" xfId="0" applyFont="1" applyFill="1" applyBorder="1" applyAlignment="1">
      <alignment horizontal="left" vertical="center" wrapText="1"/>
    </xf>
    <xf numFmtId="0" fontId="5" fillId="0" borderId="27" xfId="0" applyFont="1" applyBorder="1" applyAlignment="1">
      <alignment horizontal="center" vertical="center" wrapText="1"/>
    </xf>
    <xf numFmtId="0" fontId="5" fillId="0" borderId="27" xfId="0" applyFont="1" applyBorder="1" applyAlignment="1">
      <alignment horizontal="left" vertical="center" wrapText="1"/>
    </xf>
    <xf numFmtId="0" fontId="12" fillId="3" borderId="20" xfId="0" applyFont="1" applyFill="1" applyBorder="1" applyAlignment="1">
      <alignment horizontal="center" vertical="center" wrapText="1"/>
    </xf>
    <xf numFmtId="0" fontId="16" fillId="0" borderId="53" xfId="4" applyFont="1" applyBorder="1" applyAlignment="1">
      <alignment horizontal="left" vertical="center" wrapText="1" readingOrder="1"/>
    </xf>
    <xf numFmtId="0" fontId="16" fillId="0" borderId="29" xfId="4" applyFont="1" applyBorder="1" applyAlignment="1">
      <alignment horizontal="left" vertical="center" wrapText="1" readingOrder="1"/>
    </xf>
    <xf numFmtId="0" fontId="16" fillId="0" borderId="54" xfId="4" applyFont="1" applyBorder="1" applyAlignment="1">
      <alignment horizontal="left" vertical="center" wrapText="1" readingOrder="1"/>
    </xf>
    <xf numFmtId="0" fontId="12" fillId="3" borderId="15" xfId="4" applyFont="1" applyFill="1" applyBorder="1" applyAlignment="1">
      <alignment horizontal="left" vertical="center" wrapText="1"/>
    </xf>
    <xf numFmtId="0" fontId="12" fillId="3" borderId="38" xfId="4" applyFont="1" applyFill="1" applyBorder="1" applyAlignment="1">
      <alignment horizontal="left" vertical="center" wrapText="1"/>
    </xf>
    <xf numFmtId="0" fontId="12" fillId="3" borderId="13" xfId="4" applyFont="1" applyFill="1" applyBorder="1" applyAlignment="1">
      <alignment horizontal="left" vertical="center" wrapText="1"/>
    </xf>
    <xf numFmtId="0" fontId="12" fillId="3" borderId="22" xfId="4" applyFont="1" applyFill="1" applyBorder="1" applyAlignment="1">
      <alignment horizontal="center" vertical="center" wrapText="1" readingOrder="1"/>
    </xf>
    <xf numFmtId="0" fontId="12" fillId="3" borderId="21" xfId="4" applyFont="1" applyFill="1" applyBorder="1" applyAlignment="1">
      <alignment horizontal="center" vertical="center" wrapText="1" readingOrder="1"/>
    </xf>
    <xf numFmtId="0" fontId="16" fillId="0" borderId="31" xfId="4" applyFont="1" applyBorder="1" applyAlignment="1">
      <alignment horizontal="left" vertical="center" wrapText="1" readingOrder="1"/>
    </xf>
    <xf numFmtId="0" fontId="16" fillId="0" borderId="50" xfId="4" applyFont="1" applyBorder="1" applyAlignment="1">
      <alignment horizontal="left" vertical="center" wrapText="1" readingOrder="1"/>
    </xf>
    <xf numFmtId="0" fontId="16" fillId="0" borderId="51" xfId="4" applyFont="1" applyBorder="1" applyAlignment="1">
      <alignment horizontal="left" vertical="center" wrapText="1" readingOrder="1"/>
    </xf>
    <xf numFmtId="0" fontId="16" fillId="0" borderId="52" xfId="4" applyFont="1" applyBorder="1" applyAlignment="1">
      <alignment horizontal="left" vertical="center" wrapText="1" readingOrder="1"/>
    </xf>
    <xf numFmtId="0" fontId="17" fillId="0" borderId="31" xfId="4" applyFont="1" applyBorder="1" applyAlignment="1">
      <alignment horizontal="left" vertical="center" wrapText="1" readingOrder="1"/>
    </xf>
    <xf numFmtId="0" fontId="17" fillId="0" borderId="50" xfId="4" applyFont="1" applyBorder="1" applyAlignment="1">
      <alignment horizontal="left" vertical="center" wrapText="1" readingOrder="1"/>
    </xf>
    <xf numFmtId="0" fontId="13" fillId="0" borderId="25" xfId="4" applyFont="1" applyBorder="1" applyAlignment="1">
      <alignment horizontal="left" vertical="center" wrapText="1"/>
    </xf>
    <xf numFmtId="0" fontId="17" fillId="0" borderId="0" xfId="4" applyFont="1" applyAlignment="1">
      <alignment horizontal="left" vertical="center" wrapText="1"/>
    </xf>
    <xf numFmtId="0" fontId="12" fillId="3" borderId="27" xfId="4" applyFont="1" applyFill="1" applyBorder="1" applyAlignment="1">
      <alignment horizontal="center" vertical="center" wrapText="1" readingOrder="1"/>
    </xf>
    <xf numFmtId="0" fontId="16" fillId="0" borderId="27" xfId="4" applyFont="1" applyBorder="1" applyAlignment="1">
      <alignment horizontal="center" vertical="center" wrapText="1"/>
    </xf>
    <xf numFmtId="0" fontId="57" fillId="0" borderId="20" xfId="0" applyFont="1" applyBorder="1" applyAlignment="1">
      <alignment horizontal="left" wrapText="1"/>
    </xf>
    <xf numFmtId="0" fontId="57" fillId="0" borderId="0" xfId="0" applyFont="1" applyAlignment="1">
      <alignment horizontal="left" wrapText="1"/>
    </xf>
    <xf numFmtId="0" fontId="45" fillId="3" borderId="27" xfId="0" applyFont="1" applyFill="1" applyBorder="1" applyAlignment="1">
      <alignment horizontal="center" vertical="center" wrapText="1"/>
    </xf>
    <xf numFmtId="0" fontId="16" fillId="0" borderId="0" xfId="0" applyFont="1" applyAlignment="1">
      <alignment horizontal="left" vertical="center"/>
    </xf>
    <xf numFmtId="0" fontId="12" fillId="3" borderId="11" xfId="0" applyFont="1" applyFill="1" applyBorder="1" applyAlignment="1">
      <alignment horizontal="left" vertical="center"/>
    </xf>
    <xf numFmtId="0" fontId="12" fillId="3" borderId="18" xfId="0" applyFont="1" applyFill="1" applyBorder="1" applyAlignment="1">
      <alignment horizontal="left" vertical="center"/>
    </xf>
    <xf numFmtId="0" fontId="12" fillId="3" borderId="10" xfId="0" applyFont="1" applyFill="1" applyBorder="1" applyAlignment="1">
      <alignment horizontal="left" vertical="center"/>
    </xf>
    <xf numFmtId="0" fontId="14" fillId="0" borderId="27" xfId="4" applyFont="1" applyBorder="1" applyAlignment="1">
      <alignment horizontal="left" vertical="center" wrapText="1"/>
    </xf>
    <xf numFmtId="0" fontId="12" fillId="3" borderId="27" xfId="4" applyFont="1" applyFill="1" applyBorder="1" applyAlignment="1">
      <alignment horizontal="left" vertical="center" wrapText="1"/>
    </xf>
    <xf numFmtId="0" fontId="13" fillId="0" borderId="6" xfId="4" applyFont="1" applyBorder="1" applyAlignment="1">
      <alignment horizontal="left" vertical="center"/>
    </xf>
    <xf numFmtId="0" fontId="13" fillId="0" borderId="41" xfId="4" applyFont="1" applyBorder="1" applyAlignment="1">
      <alignment horizontal="left" vertical="center"/>
    </xf>
    <xf numFmtId="0" fontId="13" fillId="0" borderId="7" xfId="4" applyFont="1" applyBorder="1" applyAlignment="1">
      <alignment horizontal="left" vertical="center"/>
    </xf>
    <xf numFmtId="0" fontId="14" fillId="0" borderId="27" xfId="4" applyFont="1" applyBorder="1" applyAlignment="1">
      <alignment horizontal="left" vertical="center" wrapText="1" readingOrder="1"/>
    </xf>
    <xf numFmtId="0" fontId="12" fillId="3" borderId="27" xfId="4" applyFont="1" applyFill="1" applyBorder="1" applyAlignment="1">
      <alignment horizontal="left" vertical="center" wrapText="1" readingOrder="1"/>
    </xf>
    <xf numFmtId="0" fontId="12" fillId="3" borderId="22" xfId="4" applyFont="1" applyFill="1" applyBorder="1" applyAlignment="1">
      <alignment horizontal="left" vertical="center" wrapText="1"/>
    </xf>
    <xf numFmtId="0" fontId="12" fillId="3" borderId="21" xfId="4" applyFont="1" applyFill="1" applyBorder="1" applyAlignment="1">
      <alignment horizontal="left" vertical="center" wrapText="1"/>
    </xf>
    <xf numFmtId="0" fontId="13" fillId="0" borderId="27" xfId="4" applyFont="1" applyBorder="1" applyAlignment="1">
      <alignment horizontal="left" vertical="center" wrapText="1" readingOrder="1"/>
    </xf>
    <xf numFmtId="0" fontId="14" fillId="0" borderId="9" xfId="0" applyFont="1" applyBorder="1" applyAlignment="1">
      <alignment vertical="top" wrapText="1"/>
    </xf>
    <xf numFmtId="0" fontId="16" fillId="0" borderId="9" xfId="0" applyFont="1" applyBorder="1" applyAlignment="1">
      <alignment horizontal="left" vertical="top" wrapText="1"/>
    </xf>
    <xf numFmtId="0" fontId="35" fillId="0" borderId="13" xfId="2" applyFont="1" applyBorder="1" applyAlignment="1">
      <alignment horizontal="center" vertical="center" wrapText="1"/>
    </xf>
    <xf numFmtId="0" fontId="12" fillId="3" borderId="0" xfId="4" applyFont="1" applyFill="1" applyAlignment="1">
      <alignment horizontal="center" vertical="center" wrapText="1" readingOrder="1"/>
    </xf>
    <xf numFmtId="0" fontId="45" fillId="3" borderId="27" xfId="4" applyFont="1" applyFill="1" applyBorder="1" applyAlignment="1">
      <alignment horizontal="center" vertical="center" wrapText="1"/>
    </xf>
    <xf numFmtId="0" fontId="42" fillId="0" borderId="27" xfId="4" applyFont="1" applyBorder="1" applyAlignment="1">
      <alignment horizontal="left" vertical="center" wrapText="1" readingOrder="1"/>
    </xf>
    <xf numFmtId="0" fontId="46" fillId="0" borderId="27" xfId="4" applyFont="1" applyBorder="1" applyAlignment="1">
      <alignment horizontal="left" vertical="center" wrapText="1" readingOrder="1"/>
    </xf>
    <xf numFmtId="0" fontId="46" fillId="0" borderId="5" xfId="0" applyFont="1" applyBorder="1" applyAlignment="1">
      <alignment horizontal="left" vertical="center" wrapText="1"/>
    </xf>
    <xf numFmtId="0" fontId="46" fillId="0" borderId="12" xfId="0" applyFont="1" applyBorder="1" applyAlignment="1">
      <alignment horizontal="left" vertical="center" wrapText="1"/>
    </xf>
    <xf numFmtId="0" fontId="45" fillId="3" borderId="51" xfId="4" applyFont="1" applyFill="1" applyBorder="1" applyAlignment="1">
      <alignment horizontal="left" vertical="center" wrapText="1"/>
    </xf>
    <xf numFmtId="0" fontId="45" fillId="3" borderId="0" xfId="4" applyFont="1" applyFill="1" applyAlignment="1">
      <alignment horizontal="left" vertical="center" wrapText="1"/>
    </xf>
    <xf numFmtId="0" fontId="45" fillId="3" borderId="21" xfId="4" applyFont="1" applyFill="1" applyBorder="1" applyAlignment="1">
      <alignment horizontal="left" vertical="center" wrapText="1"/>
    </xf>
    <xf numFmtId="0" fontId="46" fillId="0" borderId="0" xfId="4" applyFont="1" applyAlignment="1">
      <alignment horizontal="left" vertical="center" wrapText="1"/>
    </xf>
    <xf numFmtId="0" fontId="47" fillId="0" borderId="27" xfId="4" applyFont="1" applyBorder="1" applyAlignment="1">
      <alignment horizontal="left" vertical="center" wrapText="1" readingOrder="1"/>
    </xf>
    <xf numFmtId="0" fontId="45" fillId="3" borderId="27" xfId="4" applyFont="1" applyFill="1" applyBorder="1" applyAlignment="1">
      <alignment vertical="center" wrapText="1" readingOrder="1"/>
    </xf>
    <xf numFmtId="0" fontId="42" fillId="0" borderId="27" xfId="4" applyFont="1" applyBorder="1" applyAlignment="1">
      <alignment vertical="center" wrapText="1"/>
    </xf>
    <xf numFmtId="0" fontId="46" fillId="0" borderId="27" xfId="4" applyFont="1" applyBorder="1" applyAlignment="1">
      <alignment horizontal="left" vertical="center" wrapText="1"/>
    </xf>
    <xf numFmtId="0" fontId="45" fillId="3" borderId="27" xfId="4" applyFont="1" applyFill="1" applyBorder="1" applyAlignment="1">
      <alignment horizontal="left" vertical="center" wrapText="1"/>
    </xf>
    <xf numFmtId="0" fontId="39" fillId="0" borderId="5" xfId="4" applyFont="1" applyBorder="1" applyAlignment="1">
      <alignment horizontal="left" vertical="center" wrapText="1"/>
    </xf>
    <xf numFmtId="0" fontId="39" fillId="0" borderId="12" xfId="4" applyFont="1" applyBorder="1" applyAlignment="1">
      <alignment horizontal="left" vertical="center" wrapText="1"/>
    </xf>
    <xf numFmtId="0" fontId="39" fillId="0" borderId="17" xfId="4" applyFont="1" applyBorder="1" applyAlignment="1">
      <alignment horizontal="left" vertical="center" wrapText="1"/>
    </xf>
    <xf numFmtId="0" fontId="47" fillId="0" borderId="0" xfId="0" applyFont="1" applyAlignment="1">
      <alignment horizontal="left" vertical="center" wrapText="1"/>
    </xf>
    <xf numFmtId="0" fontId="47" fillId="0" borderId="49" xfId="0" applyFont="1" applyBorder="1" applyAlignment="1">
      <alignment horizontal="left" vertical="center" wrapText="1"/>
    </xf>
    <xf numFmtId="0" fontId="46" fillId="0" borderId="24" xfId="0" applyFont="1" applyBorder="1" applyAlignment="1">
      <alignment horizontal="left" vertical="center" wrapText="1"/>
    </xf>
    <xf numFmtId="0" fontId="45" fillId="3" borderId="22" xfId="4" applyFont="1" applyFill="1" applyBorder="1" applyAlignment="1">
      <alignment vertical="center" wrapText="1"/>
    </xf>
    <xf numFmtId="0" fontId="45" fillId="3" borderId="0" xfId="4" applyFont="1" applyFill="1" applyAlignment="1">
      <alignment vertical="center" wrapText="1"/>
    </xf>
    <xf numFmtId="0" fontId="45" fillId="3" borderId="52" xfId="4" applyFont="1" applyFill="1" applyBorder="1" applyAlignment="1">
      <alignment vertical="center" wrapText="1"/>
    </xf>
    <xf numFmtId="0" fontId="13" fillId="0" borderId="25" xfId="0" applyFont="1" applyBorder="1" applyAlignment="1">
      <alignment horizontal="left" vertical="center" wrapText="1"/>
    </xf>
    <xf numFmtId="0" fontId="13" fillId="0" borderId="0" xfId="0" applyFont="1" applyAlignment="1">
      <alignment horizontal="left" vertical="center" wrapText="1"/>
    </xf>
    <xf numFmtId="0" fontId="12" fillId="3" borderId="15" xfId="4" applyFont="1" applyFill="1" applyBorder="1" applyAlignment="1">
      <alignment horizontal="left" vertical="center" wrapText="1" readingOrder="1"/>
    </xf>
    <xf numFmtId="0" fontId="12" fillId="3" borderId="38" xfId="4" applyFont="1" applyFill="1" applyBorder="1" applyAlignment="1">
      <alignment horizontal="left" vertical="center" wrapText="1" readingOrder="1"/>
    </xf>
    <xf numFmtId="0" fontId="12" fillId="3" borderId="13" xfId="4" applyFont="1" applyFill="1" applyBorder="1" applyAlignment="1">
      <alignment horizontal="left" vertical="center" wrapText="1" readingOrder="1"/>
    </xf>
    <xf numFmtId="0" fontId="14" fillId="5" borderId="15" xfId="4" applyFont="1" applyFill="1" applyBorder="1" applyAlignment="1">
      <alignment horizontal="left" vertical="center" wrapText="1" readingOrder="1"/>
    </xf>
    <xf numFmtId="0" fontId="14" fillId="5" borderId="38" xfId="4" applyFont="1" applyFill="1" applyBorder="1" applyAlignment="1">
      <alignment horizontal="left" vertical="center" wrapText="1" readingOrder="1"/>
    </xf>
    <xf numFmtId="0" fontId="14" fillId="5" borderId="27" xfId="4" applyFont="1" applyFill="1" applyBorder="1" applyAlignment="1">
      <alignment horizontal="left" vertical="center" wrapText="1" readingOrder="1"/>
    </xf>
    <xf numFmtId="0" fontId="16" fillId="5" borderId="27" xfId="4" applyFont="1" applyFill="1" applyBorder="1" applyAlignment="1">
      <alignment horizontal="left" vertical="center" wrapText="1" readingOrder="1"/>
    </xf>
    <xf numFmtId="0" fontId="14" fillId="0" borderId="27" xfId="4" applyFont="1" applyBorder="1" applyAlignment="1">
      <alignment vertical="center" wrapText="1"/>
    </xf>
    <xf numFmtId="0" fontId="47" fillId="0" borderId="40" xfId="4" applyFont="1" applyBorder="1" applyAlignment="1">
      <alignment horizontal="left" vertical="center" wrapText="1"/>
    </xf>
    <xf numFmtId="0" fontId="47" fillId="0" borderId="37" xfId="4" applyFont="1" applyBorder="1" applyAlignment="1">
      <alignment horizontal="left" vertical="center" wrapText="1"/>
    </xf>
    <xf numFmtId="0" fontId="45" fillId="3" borderId="22" xfId="0" applyFont="1" applyFill="1" applyBorder="1" applyAlignment="1">
      <alignment vertical="center"/>
    </xf>
    <xf numFmtId="0" fontId="45" fillId="3" borderId="0" xfId="0" applyFont="1" applyFill="1" applyAlignment="1">
      <alignment vertical="center"/>
    </xf>
    <xf numFmtId="0" fontId="46" fillId="0" borderId="27" xfId="0" applyFont="1" applyBorder="1" applyAlignment="1">
      <alignment vertical="center" wrapText="1"/>
    </xf>
    <xf numFmtId="0" fontId="15" fillId="0" borderId="5" xfId="4" applyFont="1" applyBorder="1" applyAlignment="1">
      <alignment horizontal="left" vertical="center" wrapText="1" readingOrder="1"/>
    </xf>
    <xf numFmtId="0" fontId="15" fillId="0" borderId="12" xfId="4" applyFont="1" applyBorder="1" applyAlignment="1">
      <alignment horizontal="left" vertical="center" wrapText="1" readingOrder="1"/>
    </xf>
    <xf numFmtId="0" fontId="15" fillId="0" borderId="48" xfId="4" applyFont="1" applyBorder="1" applyAlignment="1">
      <alignment horizontal="left" vertical="center" wrapText="1" readingOrder="1"/>
    </xf>
    <xf numFmtId="0" fontId="40" fillId="0" borderId="9" xfId="1" applyFont="1" applyBorder="1" applyAlignment="1">
      <alignment horizontal="center" vertical="center" wrapText="1"/>
    </xf>
    <xf numFmtId="0" fontId="14" fillId="0" borderId="51" xfId="0" applyFont="1" applyBorder="1" applyAlignment="1">
      <alignment vertical="center" wrapText="1"/>
    </xf>
    <xf numFmtId="0" fontId="14" fillId="0" borderId="0" xfId="0" applyFont="1" applyAlignment="1">
      <alignment vertical="center" wrapText="1"/>
    </xf>
    <xf numFmtId="0" fontId="14" fillId="0" borderId="21" xfId="0" applyFont="1" applyBorder="1" applyAlignment="1">
      <alignment vertical="center" wrapText="1"/>
    </xf>
    <xf numFmtId="0" fontId="14" fillId="0" borderId="53" xfId="0" applyFont="1" applyBorder="1" applyAlignment="1">
      <alignment vertical="center" wrapText="1"/>
    </xf>
    <xf numFmtId="0" fontId="14" fillId="0" borderId="29" xfId="0" applyFont="1" applyBorder="1" applyAlignment="1">
      <alignment vertical="center" wrapText="1"/>
    </xf>
    <xf numFmtId="0" fontId="14" fillId="0" borderId="56" xfId="0" applyFont="1" applyBorder="1" applyAlignment="1">
      <alignment vertical="center" wrapText="1"/>
    </xf>
    <xf numFmtId="0" fontId="12" fillId="3" borderId="51" xfId="0" applyFont="1" applyFill="1" applyBorder="1" applyAlignment="1">
      <alignment horizontal="left" vertical="center" wrapText="1"/>
    </xf>
    <xf numFmtId="0" fontId="12" fillId="3" borderId="21" xfId="0" applyFont="1" applyFill="1" applyBorder="1" applyAlignment="1">
      <alignment horizontal="left" vertical="center" wrapText="1"/>
    </xf>
    <xf numFmtId="0" fontId="45" fillId="3" borderId="19" xfId="6" applyFont="1" applyFill="1" applyBorder="1" applyAlignment="1">
      <alignment horizontal="left" vertical="center" wrapText="1"/>
    </xf>
    <xf numFmtId="0" fontId="45" fillId="3" borderId="20" xfId="6" applyFont="1" applyFill="1" applyBorder="1" applyAlignment="1">
      <alignment horizontal="left" vertical="center" wrapText="1"/>
    </xf>
    <xf numFmtId="0" fontId="39" fillId="0" borderId="27" xfId="0" applyFont="1" applyBorder="1" applyAlignment="1">
      <alignment vertical="center"/>
    </xf>
    <xf numFmtId="0" fontId="33" fillId="0" borderId="27" xfId="1" applyFont="1" applyBorder="1" applyAlignment="1">
      <alignment horizontal="center" vertical="center" wrapText="1"/>
    </xf>
    <xf numFmtId="0" fontId="45" fillId="3" borderId="11" xfId="0" applyFont="1" applyFill="1" applyBorder="1" applyAlignment="1">
      <alignment horizontal="left" vertical="center"/>
    </xf>
    <xf numFmtId="0" fontId="14" fillId="0" borderId="9" xfId="0" applyFont="1" applyBorder="1" applyAlignment="1">
      <alignment vertical="center" wrapText="1"/>
    </xf>
    <xf numFmtId="0" fontId="14" fillId="0" borderId="10" xfId="0" applyFont="1" applyBorder="1" applyAlignment="1">
      <alignment vertical="center" wrapText="1"/>
    </xf>
    <xf numFmtId="0" fontId="58" fillId="0" borderId="0" xfId="0" applyFont="1" applyAlignment="1">
      <alignment horizontal="left" vertical="center"/>
    </xf>
    <xf numFmtId="0" fontId="12" fillId="3" borderId="23" xfId="0" applyFont="1" applyFill="1" applyBorder="1" applyAlignment="1">
      <alignment horizontal="left" vertical="center" wrapText="1"/>
    </xf>
    <xf numFmtId="0" fontId="12" fillId="3" borderId="16" xfId="0" applyFont="1" applyFill="1" applyBorder="1" applyAlignment="1">
      <alignment horizontal="left" vertical="center" wrapText="1"/>
    </xf>
    <xf numFmtId="0" fontId="14" fillId="0" borderId="11" xfId="0" applyFont="1" applyBorder="1" applyAlignment="1">
      <alignment horizontal="left" vertical="center" wrapText="1"/>
    </xf>
    <xf numFmtId="0" fontId="14" fillId="0" borderId="10" xfId="0" applyFont="1" applyBorder="1" applyAlignment="1">
      <alignment horizontal="left" vertical="center" wrapText="1"/>
    </xf>
    <xf numFmtId="0" fontId="14" fillId="0" borderId="18" xfId="0" applyFont="1" applyBorder="1" applyAlignment="1">
      <alignment horizontal="left" vertical="center" wrapText="1"/>
    </xf>
    <xf numFmtId="0" fontId="34" fillId="0" borderId="0" xfId="0" applyFont="1" applyAlignment="1">
      <alignment horizontal="left" vertical="center" wrapText="1"/>
    </xf>
    <xf numFmtId="0" fontId="14" fillId="0" borderId="9" xfId="0" applyFont="1" applyBorder="1" applyAlignment="1">
      <alignment horizontal="left" vertical="center" wrapText="1"/>
    </xf>
    <xf numFmtId="0" fontId="14" fillId="0" borderId="23" xfId="0" applyFont="1" applyBorder="1" applyAlignment="1">
      <alignment horizontal="left" vertical="center" wrapText="1"/>
    </xf>
    <xf numFmtId="0" fontId="14" fillId="0" borderId="19" xfId="0" applyFont="1" applyBorder="1" applyAlignment="1">
      <alignment horizontal="left" vertical="center" wrapText="1"/>
    </xf>
    <xf numFmtId="0" fontId="14" fillId="0" borderId="11" xfId="0" applyFont="1" applyBorder="1" applyAlignment="1">
      <alignment horizontal="center" vertical="center" wrapText="1"/>
    </xf>
    <xf numFmtId="0" fontId="14" fillId="0" borderId="10" xfId="0" applyFont="1" applyBorder="1" applyAlignment="1">
      <alignment horizontal="center" vertical="center" wrapText="1"/>
    </xf>
    <xf numFmtId="0" fontId="16" fillId="0" borderId="11" xfId="0" applyFont="1" applyBorder="1" applyAlignment="1">
      <alignment horizontal="right" vertical="center" wrapText="1"/>
    </xf>
    <xf numFmtId="0" fontId="16" fillId="0" borderId="10" xfId="0" applyFont="1" applyBorder="1" applyAlignment="1">
      <alignment horizontal="right" vertical="center" wrapText="1"/>
    </xf>
    <xf numFmtId="0" fontId="23" fillId="9" borderId="23" xfId="0" applyFont="1" applyFill="1" applyBorder="1" applyAlignment="1">
      <alignment horizontal="left" vertical="center" wrapText="1"/>
    </xf>
    <xf numFmtId="0" fontId="23" fillId="9" borderId="37" xfId="0" applyFont="1" applyFill="1" applyBorder="1" applyAlignment="1">
      <alignment horizontal="left" vertical="center" wrapText="1"/>
    </xf>
    <xf numFmtId="0" fontId="23" fillId="9" borderId="16" xfId="0" applyFont="1" applyFill="1" applyBorder="1" applyAlignment="1">
      <alignment horizontal="left" vertical="center" wrapText="1"/>
    </xf>
    <xf numFmtId="0" fontId="23" fillId="9" borderId="22" xfId="0" applyFont="1" applyFill="1" applyBorder="1" applyAlignment="1">
      <alignment horizontal="left" vertical="center" wrapText="1"/>
    </xf>
    <xf numFmtId="0" fontId="23" fillId="9" borderId="0" xfId="0" applyFont="1" applyFill="1" applyAlignment="1">
      <alignment horizontal="left" vertical="center" wrapText="1"/>
    </xf>
    <xf numFmtId="0" fontId="23" fillId="9" borderId="21" xfId="0" applyFont="1" applyFill="1" applyBorder="1" applyAlignment="1">
      <alignment horizontal="left" vertical="center" wrapText="1"/>
    </xf>
    <xf numFmtId="0" fontId="23" fillId="9" borderId="19" xfId="0" applyFont="1" applyFill="1" applyBorder="1" applyAlignment="1">
      <alignment horizontal="left" vertical="center" wrapText="1"/>
    </xf>
    <xf numFmtId="0" fontId="23" fillId="9" borderId="20" xfId="0" applyFont="1" applyFill="1" applyBorder="1" applyAlignment="1">
      <alignment horizontal="left" vertical="center" wrapText="1"/>
    </xf>
    <xf numFmtId="0" fontId="23" fillId="9" borderId="26" xfId="0" applyFont="1" applyFill="1" applyBorder="1" applyAlignment="1">
      <alignment horizontal="left" vertical="center" wrapText="1"/>
    </xf>
    <xf numFmtId="0" fontId="25" fillId="7" borderId="34" xfId="0" applyFont="1" applyFill="1" applyBorder="1" applyAlignment="1">
      <alignment horizontal="left" vertical="center" wrapText="1"/>
    </xf>
    <xf numFmtId="0" fontId="25" fillId="7" borderId="30" xfId="0" applyFont="1" applyFill="1" applyBorder="1" applyAlignment="1">
      <alignment horizontal="left" vertical="center" wrapText="1"/>
    </xf>
    <xf numFmtId="0" fontId="25" fillId="7" borderId="35" xfId="0" applyFont="1" applyFill="1" applyBorder="1" applyAlignment="1">
      <alignment horizontal="left" vertical="center" wrapText="1"/>
    </xf>
    <xf numFmtId="0" fontId="23" fillId="0" borderId="28" xfId="0" applyFont="1" applyBorder="1" applyAlignment="1">
      <alignment horizontal="left" vertical="center"/>
    </xf>
    <xf numFmtId="0" fontId="23" fillId="0" borderId="29" xfId="0" applyFont="1" applyBorder="1" applyAlignment="1">
      <alignment horizontal="left" vertical="center"/>
    </xf>
    <xf numFmtId="0" fontId="25" fillId="7" borderId="31" xfId="0" applyFont="1" applyFill="1" applyBorder="1" applyAlignment="1">
      <alignment horizontal="left" vertical="center" wrapText="1"/>
    </xf>
    <xf numFmtId="0" fontId="25" fillId="7" borderId="32" xfId="0" applyFont="1" applyFill="1" applyBorder="1" applyAlignment="1">
      <alignment horizontal="left" vertical="center" wrapText="1"/>
    </xf>
    <xf numFmtId="0" fontId="25" fillId="7" borderId="33" xfId="0" applyFont="1" applyFill="1" applyBorder="1" applyAlignment="1">
      <alignment horizontal="left" vertical="center" wrapText="1"/>
    </xf>
    <xf numFmtId="0" fontId="26" fillId="0" borderId="32" xfId="0" applyFont="1" applyBorder="1" applyAlignment="1">
      <alignment horizontal="left" vertical="center" wrapText="1"/>
    </xf>
    <xf numFmtId="0" fontId="26" fillId="0" borderId="33" xfId="0" applyFont="1" applyBorder="1" applyAlignment="1">
      <alignment horizontal="left" vertical="center" wrapText="1"/>
    </xf>
    <xf numFmtId="0" fontId="25" fillId="7" borderId="31" xfId="0" applyFont="1" applyFill="1" applyBorder="1" applyAlignment="1">
      <alignment horizontal="left" vertical="center"/>
    </xf>
    <xf numFmtId="0" fontId="25" fillId="7" borderId="32" xfId="0" applyFont="1" applyFill="1" applyBorder="1" applyAlignment="1">
      <alignment horizontal="left" vertical="center"/>
    </xf>
    <xf numFmtId="0" fontId="25" fillId="7" borderId="33" xfId="0" applyFont="1" applyFill="1" applyBorder="1" applyAlignment="1">
      <alignment horizontal="left" vertical="center"/>
    </xf>
    <xf numFmtId="0" fontId="26" fillId="0" borderId="32" xfId="0" applyFont="1" applyBorder="1" applyAlignment="1">
      <alignment horizontal="left" vertical="center"/>
    </xf>
    <xf numFmtId="0" fontId="26" fillId="0" borderId="33" xfId="0" applyFont="1" applyBorder="1" applyAlignment="1">
      <alignment horizontal="left" vertical="center"/>
    </xf>
    <xf numFmtId="0" fontId="23" fillId="9" borderId="9" xfId="0" applyFont="1" applyFill="1" applyBorder="1" applyAlignment="1">
      <alignment vertical="center" wrapText="1"/>
    </xf>
    <xf numFmtId="0" fontId="23" fillId="10" borderId="23" xfId="0" applyFont="1" applyFill="1" applyBorder="1" applyAlignment="1">
      <alignment horizontal="left" vertical="center" wrapText="1"/>
    </xf>
    <xf numFmtId="0" fontId="23" fillId="10" borderId="37" xfId="0" applyFont="1" applyFill="1" applyBorder="1" applyAlignment="1">
      <alignment horizontal="left" vertical="center" wrapText="1"/>
    </xf>
    <xf numFmtId="0" fontId="23" fillId="10" borderId="16" xfId="0" applyFont="1" applyFill="1" applyBorder="1" applyAlignment="1">
      <alignment horizontal="left" vertical="center" wrapText="1"/>
    </xf>
    <xf numFmtId="0" fontId="23" fillId="10" borderId="22" xfId="0" applyFont="1" applyFill="1" applyBorder="1" applyAlignment="1">
      <alignment horizontal="left" vertical="center" wrapText="1"/>
    </xf>
    <xf numFmtId="0" fontId="23" fillId="10" borderId="0" xfId="0" applyFont="1" applyFill="1" applyAlignment="1">
      <alignment horizontal="left" vertical="center" wrapText="1"/>
    </xf>
    <xf numFmtId="0" fontId="23" fillId="10" borderId="21" xfId="0" applyFont="1" applyFill="1" applyBorder="1" applyAlignment="1">
      <alignment horizontal="left" vertical="center" wrapText="1"/>
    </xf>
    <xf numFmtId="0" fontId="23" fillId="10" borderId="19" xfId="0" applyFont="1" applyFill="1" applyBorder="1" applyAlignment="1">
      <alignment horizontal="left" vertical="center" wrapText="1"/>
    </xf>
    <xf numFmtId="0" fontId="23" fillId="10" borderId="20" xfId="0" applyFont="1" applyFill="1" applyBorder="1" applyAlignment="1">
      <alignment horizontal="left" vertical="center" wrapText="1"/>
    </xf>
    <xf numFmtId="0" fontId="23" fillId="10" borderId="26" xfId="0" applyFont="1" applyFill="1" applyBorder="1" applyAlignment="1">
      <alignment horizontal="left" vertical="center" wrapText="1"/>
    </xf>
    <xf numFmtId="0" fontId="29" fillId="9" borderId="9" xfId="0" applyFont="1" applyFill="1" applyBorder="1" applyAlignment="1">
      <alignment vertical="center" wrapText="1"/>
    </xf>
    <xf numFmtId="0" fontId="26" fillId="11" borderId="0" xfId="0" applyFont="1" applyFill="1" applyAlignment="1">
      <alignment horizontal="left" vertical="center"/>
    </xf>
    <xf numFmtId="0" fontId="66" fillId="3" borderId="0" xfId="0" applyFont="1" applyFill="1" applyAlignment="1">
      <alignment horizontal="center" vertical="center"/>
    </xf>
    <xf numFmtId="0" fontId="67" fillId="14" borderId="57" xfId="0" applyFont="1" applyFill="1" applyBorder="1" applyAlignment="1">
      <alignment horizontal="center" vertical="center" wrapText="1"/>
    </xf>
    <xf numFmtId="0" fontId="67" fillId="14" borderId="58" xfId="0" applyFont="1" applyFill="1" applyBorder="1" applyAlignment="1">
      <alignment horizontal="center" vertical="center" wrapText="1"/>
    </xf>
    <xf numFmtId="0" fontId="67" fillId="14" borderId="59" xfId="0" applyFont="1" applyFill="1" applyBorder="1" applyAlignment="1">
      <alignment horizontal="center" vertical="center" wrapText="1"/>
    </xf>
    <xf numFmtId="0" fontId="67" fillId="14" borderId="60" xfId="0" applyFont="1" applyFill="1" applyBorder="1" applyAlignment="1">
      <alignment horizontal="center" vertical="center" wrapText="1"/>
    </xf>
    <xf numFmtId="0" fontId="67" fillId="14" borderId="0" xfId="0" applyFont="1" applyFill="1" applyAlignment="1">
      <alignment horizontal="center" vertical="center" wrapText="1"/>
    </xf>
    <xf numFmtId="0" fontId="67" fillId="14" borderId="61" xfId="0" applyFont="1" applyFill="1" applyBorder="1" applyAlignment="1">
      <alignment horizontal="center" vertical="center" wrapText="1"/>
    </xf>
    <xf numFmtId="0" fontId="67" fillId="14" borderId="62" xfId="0" applyFont="1" applyFill="1" applyBorder="1" applyAlignment="1">
      <alignment horizontal="center" vertical="center" wrapText="1"/>
    </xf>
    <xf numFmtId="0" fontId="67" fillId="14" borderId="63" xfId="0" applyFont="1" applyFill="1" applyBorder="1" applyAlignment="1">
      <alignment horizontal="center" vertical="center" wrapText="1"/>
    </xf>
    <xf numFmtId="0" fontId="67" fillId="14" borderId="64" xfId="0" applyFont="1" applyFill="1" applyBorder="1" applyAlignment="1">
      <alignment horizontal="center" vertical="center" wrapText="1"/>
    </xf>
    <xf numFmtId="0" fontId="64" fillId="3" borderId="0" xfId="0" applyFont="1" applyFill="1" applyAlignment="1">
      <alignment horizontal="center" vertical="center"/>
    </xf>
    <xf numFmtId="0" fontId="65" fillId="0" borderId="0" xfId="0" applyFont="1" applyAlignment="1">
      <alignment horizontal="center" vertical="center" wrapText="1"/>
    </xf>
    <xf numFmtId="0" fontId="56" fillId="13" borderId="9" xfId="0" applyFont="1" applyFill="1" applyBorder="1" applyAlignment="1">
      <alignment horizontal="left" vertical="top"/>
    </xf>
    <xf numFmtId="0" fontId="55" fillId="0" borderId="37" xfId="0" applyFont="1" applyBorder="1" applyAlignment="1">
      <alignment horizontal="left" vertical="top" wrapText="1"/>
    </xf>
  </cellXfs>
  <cellStyles count="8">
    <cellStyle name="Hipervínculo" xfId="1" builtinId="8"/>
    <cellStyle name="Hipervínculo 2" xfId="7" xr:uid="{7ADBF1C0-10EC-4B60-B7E7-81822A0E0F6E}"/>
    <cellStyle name="Hyperlink" xfId="2" xr:uid="{00000000-000B-0000-0000-000008000000}"/>
    <cellStyle name="Millares [0]" xfId="3" builtinId="6"/>
    <cellStyle name="Normal" xfId="0" builtinId="0"/>
    <cellStyle name="Normal 2" xfId="6" xr:uid="{D93FE50B-1E63-4948-8569-F5E58FEFEE8B}"/>
    <cellStyle name="Normal 3" xfId="4" xr:uid="{6FEC9CB6-9B08-4287-88FC-519A4E1F5091}"/>
    <cellStyle name="Porcentaje" xfId="5" builtinId="5"/>
  </cellStyles>
  <dxfs count="11">
    <dxf>
      <font>
        <b val="0"/>
        <i val="0"/>
        <strike val="0"/>
        <condense val="0"/>
        <extend val="0"/>
        <outline val="0"/>
        <shadow val="0"/>
        <u val="none"/>
        <vertAlign val="baseline"/>
        <sz val="8"/>
        <color theme="1"/>
        <name val="Calibri"/>
        <scheme val="minor"/>
      </font>
      <numFmt numFmtId="165" formatCode="0.0%"/>
      <alignment horizontal="right" vertical="center" textRotation="0" wrapText="1" indent="0" justifyLastLine="0" shrinkToFit="0" readingOrder="0"/>
      <border diagonalUp="0" diagonalDown="0">
        <left style="thin">
          <color rgb="FF000000"/>
        </left>
        <right style="thin">
          <color rgb="FF000000"/>
        </right>
        <top style="thin">
          <color rgb="FF000000"/>
        </top>
        <bottom style="thin">
          <color rgb="FF000000"/>
        </bottom>
        <vertical style="thin">
          <color rgb="FF000000"/>
        </vertical>
        <horizontal style="thin">
          <color rgb="FF000000"/>
        </horizontal>
      </border>
    </dxf>
    <dxf>
      <font>
        <b val="0"/>
        <i val="0"/>
        <strike val="0"/>
        <condense val="0"/>
        <extend val="0"/>
        <outline val="0"/>
        <shadow val="0"/>
        <u val="none"/>
        <vertAlign val="baseline"/>
        <sz val="8"/>
        <color theme="1"/>
        <name val="Calibri"/>
        <scheme val="minor"/>
      </font>
      <fill>
        <patternFill patternType="none">
          <fgColor indexed="64"/>
          <bgColor rgb="FFD7DEE8"/>
        </patternFill>
      </fill>
      <alignment horizontal="right" vertical="center" textRotation="0" wrapText="1" indent="0" justifyLastLine="0" shrinkToFit="0" readingOrder="0"/>
      <border diagonalUp="0" diagonalDown="0">
        <left style="thin">
          <color rgb="FF000000"/>
        </left>
        <right style="thin">
          <color rgb="FF000000"/>
        </right>
        <top style="thin">
          <color rgb="FF000000"/>
        </top>
        <bottom style="thin">
          <color rgb="FF000000"/>
        </bottom>
        <vertical style="thin">
          <color rgb="FF000000"/>
        </vertical>
        <horizontal style="thin">
          <color rgb="FF000000"/>
        </horizontal>
      </border>
    </dxf>
    <dxf>
      <font>
        <b val="0"/>
        <i val="0"/>
        <strike val="0"/>
        <condense val="0"/>
        <extend val="0"/>
        <outline val="0"/>
        <shadow val="0"/>
        <u val="none"/>
        <vertAlign val="baseline"/>
        <sz val="8"/>
        <color theme="1"/>
        <name val="Calibri"/>
        <scheme val="minor"/>
      </font>
      <alignment horizontal="right" vertical="center" textRotation="0" wrapText="1" indent="0" justifyLastLine="0" shrinkToFit="0" readingOrder="0"/>
      <border diagonalUp="0" diagonalDown="0">
        <left style="thin">
          <color rgb="FF000000"/>
        </left>
        <right style="thin">
          <color rgb="FF000000"/>
        </right>
        <top style="thin">
          <color rgb="FF000000"/>
        </top>
        <bottom style="thin">
          <color rgb="FF000000"/>
        </bottom>
        <vertical style="thin">
          <color rgb="FF000000"/>
        </vertical>
        <horizontal style="thin">
          <color rgb="FF000000"/>
        </horizontal>
      </border>
    </dxf>
    <dxf>
      <font>
        <b val="0"/>
        <i val="0"/>
        <strike val="0"/>
        <condense val="0"/>
        <extend val="0"/>
        <outline val="0"/>
        <shadow val="0"/>
        <u val="none"/>
        <vertAlign val="baseline"/>
        <sz val="8"/>
        <color theme="1"/>
        <name val="Calibri"/>
        <scheme val="minor"/>
      </font>
      <alignment horizontal="right" vertical="center" textRotation="0" wrapText="1" indent="0" justifyLastLine="0" shrinkToFit="0" readingOrder="0"/>
      <border diagonalUp="0" diagonalDown="0">
        <left style="thin">
          <color rgb="FF000000"/>
        </left>
        <right style="thin">
          <color rgb="FF000000"/>
        </right>
        <top style="thin">
          <color rgb="FF000000"/>
        </top>
        <bottom style="thin">
          <color rgb="FF000000"/>
        </bottom>
        <vertical style="thin">
          <color rgb="FF000000"/>
        </vertical>
        <horizontal style="thin">
          <color rgb="FF000000"/>
        </horizontal>
      </border>
    </dxf>
    <dxf>
      <font>
        <b val="0"/>
        <i val="0"/>
        <strike val="0"/>
        <condense val="0"/>
        <extend val="0"/>
        <outline val="0"/>
        <shadow val="0"/>
        <u val="none"/>
        <vertAlign val="baseline"/>
        <sz val="8"/>
        <color theme="1"/>
        <name val="Calibri"/>
        <scheme val="minor"/>
      </font>
      <alignment horizontal="right" vertical="center" textRotation="0" wrapText="1" indent="0" justifyLastLine="0" shrinkToFit="0" readingOrder="0"/>
      <border diagonalUp="0" diagonalDown="0">
        <left style="thin">
          <color rgb="FF000000"/>
        </left>
        <right style="thin">
          <color rgb="FF000000"/>
        </right>
        <top style="thin">
          <color rgb="FF000000"/>
        </top>
        <bottom style="thin">
          <color rgb="FF000000"/>
        </bottom>
        <vertical style="thin">
          <color rgb="FF000000"/>
        </vertical>
        <horizontal style="thin">
          <color rgb="FF000000"/>
        </horizontal>
      </border>
    </dxf>
    <dxf>
      <font>
        <b val="0"/>
        <i val="0"/>
        <strike val="0"/>
        <condense val="0"/>
        <extend val="0"/>
        <outline val="0"/>
        <shadow val="0"/>
        <u val="none"/>
        <vertAlign val="baseline"/>
        <sz val="8"/>
        <color theme="1"/>
        <name val="Calibri"/>
        <scheme val="minor"/>
      </font>
      <alignment horizontal="center" vertical="center" textRotation="0" wrapText="1" indent="0" justifyLastLine="0" shrinkToFit="0" readingOrder="0"/>
      <border diagonalUp="0" diagonalDown="0">
        <left style="thin">
          <color rgb="FF000000"/>
        </left>
        <right style="thin">
          <color rgb="FF000000"/>
        </right>
        <top style="thin">
          <color rgb="FF000000"/>
        </top>
        <bottom style="thin">
          <color rgb="FF000000"/>
        </bottom>
        <vertical style="thin">
          <color rgb="FF000000"/>
        </vertical>
        <horizontal style="thin">
          <color rgb="FF000000"/>
        </horizontal>
      </border>
    </dxf>
    <dxf>
      <font>
        <b val="0"/>
        <i val="0"/>
        <strike val="0"/>
        <condense val="0"/>
        <extend val="0"/>
        <outline val="0"/>
        <shadow val="0"/>
        <u val="none"/>
        <vertAlign val="baseline"/>
        <sz val="8"/>
        <color theme="1"/>
        <name val="Calibri"/>
        <scheme val="minor"/>
      </font>
      <alignment horizontal="left" vertical="center" textRotation="0" wrapText="1" indent="0" justifyLastLine="0" shrinkToFit="0" readingOrder="0"/>
      <border diagonalUp="0" diagonalDown="0">
        <left style="thin">
          <color rgb="FF000000"/>
        </left>
        <right style="thin">
          <color rgb="FF000000"/>
        </right>
        <top style="thin">
          <color rgb="FF000000"/>
        </top>
        <bottom style="thin">
          <color rgb="FF000000"/>
        </bottom>
        <vertical style="thin">
          <color rgb="FF000000"/>
        </vertical>
        <horizontal style="thin">
          <color rgb="FF000000"/>
        </horizontal>
      </border>
    </dxf>
    <dxf>
      <border outline="0">
        <right style="thin">
          <color indexed="64"/>
        </right>
      </border>
    </dxf>
    <dxf>
      <font>
        <strike val="0"/>
        <outline val="0"/>
        <shadow val="0"/>
        <u val="none"/>
        <vertAlign val="baseline"/>
        <sz val="8"/>
        <color theme="1"/>
        <name val="Calibri"/>
        <scheme val="minor"/>
      </font>
      <alignment vertical="center" wrapText="1"/>
    </dxf>
    <dxf>
      <border>
        <bottom style="thin">
          <color rgb="FF000000"/>
        </bottom>
      </border>
    </dxf>
    <dxf>
      <font>
        <b/>
        <i val="0"/>
        <strike val="0"/>
        <condense val="0"/>
        <extend val="0"/>
        <outline val="0"/>
        <shadow val="0"/>
        <u val="none"/>
        <vertAlign val="baseline"/>
        <sz val="8"/>
        <color rgb="FF000000"/>
        <name val="Calibri"/>
        <scheme val="minor"/>
      </font>
      <fill>
        <patternFill patternType="solid">
          <fgColor indexed="64"/>
          <bgColor rgb="FF00497F"/>
        </patternFill>
      </fill>
      <alignment horizontal="left" vertical="center" textRotation="0" wrapText="1" indent="0" justifyLastLine="0" shrinkToFit="0" readingOrder="0"/>
      <border diagonalUp="0" diagonalDown="0">
        <left style="thin">
          <color rgb="FF000000"/>
        </left>
        <right style="thin">
          <color rgb="FF000000"/>
        </right>
        <top/>
        <bottom/>
        <vertical style="thin">
          <color rgb="FF000000"/>
        </vertical>
        <horizontal style="thin">
          <color rgb="FF000000"/>
        </horizontal>
      </border>
    </dxf>
  </dxfs>
  <tableStyles count="0" defaultTableStyle="TableStyleMedium2" defaultPivotStyle="PivotStyleLight16"/>
  <colors>
    <mruColors>
      <color rgb="FF00497F"/>
      <color rgb="FF8A8A8A"/>
      <color rgb="FFFFFFFF"/>
      <color rgb="FF1073FF"/>
      <color rgb="FF5B6D91"/>
      <color rgb="FFD7DEE8"/>
      <color rgb="FFF1F2F6"/>
      <color rgb="FF032882"/>
      <color rgb="FFF2F3F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microsoft.com/office/2017/06/relationships/rdRichValue" Target="richData/rdrichvalue.xml"/><Relationship Id="rId21" Type="http://schemas.openxmlformats.org/officeDocument/2006/relationships/worksheet" Target="worksheets/sheet21.xml"/><Relationship Id="rId34" Type="http://schemas.openxmlformats.org/officeDocument/2006/relationships/theme" Target="theme/theme1.xml"/><Relationship Id="rId42" Type="http://schemas.microsoft.com/office/2022/11/relationships/FeaturePropertyBag" Target="featurePropertyBag/featurePropertyBag.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sheetMetadata" Target="metadata.xml"/><Relationship Id="rId40" Type="http://schemas.microsoft.com/office/2017/06/relationships/rdRichValueStructure" Target="richData/rdrichvaluestructure.xml"/><Relationship Id="rId45"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styles" Target="styles.xml"/><Relationship Id="rId43" Type="http://schemas.openxmlformats.org/officeDocument/2006/relationships/calcChain" Target="calcChain.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microsoft.com/office/2022/10/relationships/richValueRel" Target="richData/richValueRel.xml"/><Relationship Id="rId46" Type="http://schemas.openxmlformats.org/officeDocument/2006/relationships/customXml" Target="../customXml/item3.xml"/><Relationship Id="rId20" Type="http://schemas.openxmlformats.org/officeDocument/2006/relationships/worksheet" Target="worksheets/sheet20.xml"/><Relationship Id="rId41"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jpeg"/><Relationship Id="rId1" Type="http://schemas.openxmlformats.org/officeDocument/2006/relationships/image" Target="../media/image15.png"/></Relationships>
</file>

<file path=xl/drawings/_rels/drawing2.xml.rels><?xml version="1.0" encoding="UTF-8" standalone="yes"?>
<Relationships xmlns="http://schemas.openxmlformats.org/package/2006/relationships"><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xdr:from>
      <xdr:col>1</xdr:col>
      <xdr:colOff>215900</xdr:colOff>
      <xdr:row>0</xdr:row>
      <xdr:rowOff>38100</xdr:rowOff>
    </xdr:from>
    <xdr:to>
      <xdr:col>14</xdr:col>
      <xdr:colOff>247650</xdr:colOff>
      <xdr:row>32</xdr:row>
      <xdr:rowOff>38100</xdr:rowOff>
    </xdr:to>
    <xdr:sp macro="" textlink="">
      <xdr:nvSpPr>
        <xdr:cNvPr id="5" name="Freeform 5">
          <a:extLst>
            <a:ext uri="{FF2B5EF4-FFF2-40B4-BE49-F238E27FC236}">
              <a16:creationId xmlns:a16="http://schemas.microsoft.com/office/drawing/2014/main" id="{6892E0B4-3544-0E40-B146-DB5B0AF5A02A}"/>
            </a:ext>
          </a:extLst>
        </xdr:cNvPr>
        <xdr:cNvSpPr/>
      </xdr:nvSpPr>
      <xdr:spPr>
        <a:xfrm>
          <a:off x="1041400" y="38100"/>
          <a:ext cx="10763250" cy="6502400"/>
        </a:xfrm>
        <a:custGeom>
          <a:avLst/>
          <a:gdLst/>
          <a:ahLst/>
          <a:cxnLst/>
          <a:rect l="l" t="t" r="r" b="b"/>
          <a:pathLst>
            <a:path w="10763250" h="6248400">
              <a:moveTo>
                <a:pt x="0" y="0"/>
              </a:moveTo>
              <a:lnTo>
                <a:pt x="10763250" y="0"/>
              </a:lnTo>
              <a:lnTo>
                <a:pt x="10763250" y="6248400"/>
              </a:lnTo>
              <a:lnTo>
                <a:pt x="0" y="6248400"/>
              </a:lnTo>
              <a:lnTo>
                <a:pt x="0" y="0"/>
              </a:lnTo>
              <a:close/>
            </a:path>
          </a:pathLst>
        </a:custGeom>
        <a:blipFill>
          <a:blip xmlns:r="http://schemas.openxmlformats.org/officeDocument/2006/relationships" r:embed="rId1"/>
          <a:stretch>
            <a:fillRect/>
          </a:stretch>
        </a:blipFill>
      </xdr:spPr>
      <xdr:txBody>
        <a:bodyPr wrap="square"/>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s-CL" sz="3600"/>
        </a:p>
      </xdr:txBody>
    </xdr:sp>
    <xdr:clientData/>
  </xdr:twoCellAnchor>
  <xdr:twoCellAnchor>
    <xdr:from>
      <xdr:col>6</xdr:col>
      <xdr:colOff>63500</xdr:colOff>
      <xdr:row>0</xdr:row>
      <xdr:rowOff>0</xdr:rowOff>
    </xdr:from>
    <xdr:to>
      <xdr:col>8</xdr:col>
      <xdr:colOff>222250</xdr:colOff>
      <xdr:row>5</xdr:row>
      <xdr:rowOff>146050</xdr:rowOff>
    </xdr:to>
    <xdr:sp macro="" textlink="">
      <xdr:nvSpPr>
        <xdr:cNvPr id="2" name="Freeform 6">
          <a:extLst>
            <a:ext uri="{FF2B5EF4-FFF2-40B4-BE49-F238E27FC236}">
              <a16:creationId xmlns:a16="http://schemas.microsoft.com/office/drawing/2014/main" id="{7B27909F-4CB8-D864-AD33-CE529F6EEF24}"/>
            </a:ext>
          </a:extLst>
        </xdr:cNvPr>
        <xdr:cNvSpPr/>
      </xdr:nvSpPr>
      <xdr:spPr>
        <a:xfrm>
          <a:off x="5842000" y="0"/>
          <a:ext cx="1809750" cy="1162050"/>
        </a:xfrm>
        <a:custGeom>
          <a:avLst/>
          <a:gdLst/>
          <a:ahLst/>
          <a:cxnLst/>
          <a:rect l="l" t="t" r="r" b="b"/>
          <a:pathLst>
            <a:path w="1809750" h="1162050">
              <a:moveTo>
                <a:pt x="0" y="0"/>
              </a:moveTo>
              <a:lnTo>
                <a:pt x="1809750" y="0"/>
              </a:lnTo>
              <a:lnTo>
                <a:pt x="1809750" y="1162050"/>
              </a:lnTo>
              <a:lnTo>
                <a:pt x="0" y="1162050"/>
              </a:lnTo>
              <a:lnTo>
                <a:pt x="0" y="0"/>
              </a:lnTo>
              <a:close/>
            </a:path>
          </a:pathLst>
        </a:custGeom>
        <a:blipFill>
          <a:blip xmlns:r="http://schemas.openxmlformats.org/officeDocument/2006/relationships" r:embed="rId2"/>
          <a:stretch>
            <a:fillRect/>
          </a:stretch>
        </a:blipFill>
      </xdr:spPr>
      <xdr:txBody>
        <a:bodyPr wrap="square"/>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s-CL"/>
        </a:p>
      </xdr:txBody>
    </xdr:sp>
    <xdr:clientData/>
  </xdr:twoCellAnchor>
  <xdr:twoCellAnchor>
    <xdr:from>
      <xdr:col>4</xdr:col>
      <xdr:colOff>16934</xdr:colOff>
      <xdr:row>10</xdr:row>
      <xdr:rowOff>131233</xdr:rowOff>
    </xdr:from>
    <xdr:to>
      <xdr:col>11</xdr:col>
      <xdr:colOff>410580</xdr:colOff>
      <xdr:row>14</xdr:row>
      <xdr:rowOff>163793</xdr:rowOff>
    </xdr:to>
    <xdr:sp macro="" textlink="">
      <xdr:nvSpPr>
        <xdr:cNvPr id="6" name="TextBox 8">
          <a:extLst>
            <a:ext uri="{FF2B5EF4-FFF2-40B4-BE49-F238E27FC236}">
              <a16:creationId xmlns:a16="http://schemas.microsoft.com/office/drawing/2014/main" id="{CE7DD989-97A5-D3A8-1A40-38625AA29AA9}"/>
            </a:ext>
          </a:extLst>
        </xdr:cNvPr>
        <xdr:cNvSpPr txBox="1"/>
      </xdr:nvSpPr>
      <xdr:spPr>
        <a:xfrm>
          <a:off x="3369734" y="2163233"/>
          <a:ext cx="6261046" cy="845360"/>
        </a:xfrm>
        <a:prstGeom prst="rect">
          <a:avLst/>
        </a:prstGeom>
      </xdr:spPr>
      <xdr:txBody>
        <a:bodyPr wrap="square" lIns="0" tIns="0" rIns="0" bIns="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5400" b="1" spc="4">
              <a:solidFill>
                <a:srgbClr val="515153"/>
              </a:solidFill>
              <a:latin typeface="+mj-lt"/>
              <a:ea typeface="Montserrat Semi-Bold"/>
              <a:cs typeface="Montserrat Semi-Bold"/>
              <a:sym typeface="Montserrat Semi-Bold"/>
            </a:rPr>
            <a:t>ESG</a:t>
          </a:r>
          <a:r>
            <a:rPr lang="en-US" sz="5400" b="1" spc="4" baseline="0">
              <a:solidFill>
                <a:srgbClr val="515153"/>
              </a:solidFill>
              <a:latin typeface="+mj-lt"/>
              <a:ea typeface="Montserrat Semi-Bold"/>
              <a:cs typeface="Montserrat Semi-Bold"/>
              <a:sym typeface="Montserrat Semi-Bold"/>
            </a:rPr>
            <a:t> Databook </a:t>
          </a:r>
          <a:r>
            <a:rPr lang="en-US" sz="5400" b="1" spc="4">
              <a:solidFill>
                <a:srgbClr val="515153"/>
              </a:solidFill>
              <a:latin typeface="+mj-lt"/>
              <a:ea typeface="Montserrat Semi-Bold"/>
              <a:cs typeface="Montserrat Semi-Bold"/>
              <a:sym typeface="Montserrat Semi-Bold"/>
            </a:rPr>
            <a:t>2025</a:t>
          </a:r>
          <a:endParaRPr lang="en-US" sz="5400" b="1" spc="8">
            <a:solidFill>
              <a:srgbClr val="515153"/>
            </a:solidFill>
            <a:latin typeface="+mj-lt"/>
            <a:ea typeface="Montserrat Semi-Bold"/>
            <a:cs typeface="Montserrat Semi-Bold"/>
            <a:sym typeface="Montserrat Semi-Bold"/>
          </a:endParaRPr>
        </a:p>
      </xdr:txBody>
    </xdr:sp>
    <xdr:clientData/>
  </xdr:twoCellAnchor>
  <xdr:twoCellAnchor>
    <xdr:from>
      <xdr:col>4</xdr:col>
      <xdr:colOff>723900</xdr:colOff>
      <xdr:row>24</xdr:row>
      <xdr:rowOff>139700</xdr:rowOff>
    </xdr:from>
    <xdr:to>
      <xdr:col>9</xdr:col>
      <xdr:colOff>654050</xdr:colOff>
      <xdr:row>28</xdr:row>
      <xdr:rowOff>50800</xdr:rowOff>
    </xdr:to>
    <xdr:sp macro="" textlink="">
      <xdr:nvSpPr>
        <xdr:cNvPr id="7" name="Freeform 7">
          <a:extLst>
            <a:ext uri="{FF2B5EF4-FFF2-40B4-BE49-F238E27FC236}">
              <a16:creationId xmlns:a16="http://schemas.microsoft.com/office/drawing/2014/main" id="{D7A41242-026C-A46C-7F64-D6D99F900C57}"/>
            </a:ext>
          </a:extLst>
        </xdr:cNvPr>
        <xdr:cNvSpPr/>
      </xdr:nvSpPr>
      <xdr:spPr>
        <a:xfrm>
          <a:off x="4025900" y="5016500"/>
          <a:ext cx="4057650" cy="723900"/>
        </a:xfrm>
        <a:custGeom>
          <a:avLst/>
          <a:gdLst/>
          <a:ahLst/>
          <a:cxnLst/>
          <a:rect l="l" t="t" r="r" b="b"/>
          <a:pathLst>
            <a:path w="4057650" h="723900">
              <a:moveTo>
                <a:pt x="0" y="0"/>
              </a:moveTo>
              <a:lnTo>
                <a:pt x="4057650" y="0"/>
              </a:lnTo>
              <a:lnTo>
                <a:pt x="4057650" y="723900"/>
              </a:lnTo>
              <a:lnTo>
                <a:pt x="0" y="723900"/>
              </a:lnTo>
              <a:lnTo>
                <a:pt x="0" y="0"/>
              </a:lnTo>
              <a:close/>
            </a:path>
          </a:pathLst>
        </a:custGeom>
        <a:blipFill>
          <a:blip xmlns:r="http://schemas.openxmlformats.org/officeDocument/2006/relationships" r:embed="rId3"/>
          <a:stretch>
            <a:fillRect/>
          </a:stretch>
        </a:blipFill>
      </xdr:spPr>
      <xdr:txBody>
        <a:bodyPr wrap="square"/>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s-CL"/>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104775</xdr:colOff>
      <xdr:row>10</xdr:row>
      <xdr:rowOff>76200</xdr:rowOff>
    </xdr:from>
    <xdr:to>
      <xdr:col>1</xdr:col>
      <xdr:colOff>3702050</xdr:colOff>
      <xdr:row>10</xdr:row>
      <xdr:rowOff>1171575</xdr:rowOff>
    </xdr:to>
    <xdr:pic>
      <xdr:nvPicPr>
        <xdr:cNvPr id="15" name="Imagen 1">
          <a:extLst>
            <a:ext uri="{FF2B5EF4-FFF2-40B4-BE49-F238E27FC236}">
              <a16:creationId xmlns:a16="http://schemas.microsoft.com/office/drawing/2014/main" id="{FEB40775-ED37-FACD-497A-6F9E6C2FD34D}"/>
            </a:ext>
          </a:extLst>
        </xdr:cNvPr>
        <xdr:cNvPicPr>
          <a:picLocks noChangeAspect="1"/>
        </xdr:cNvPicPr>
      </xdr:nvPicPr>
      <xdr:blipFill>
        <a:blip xmlns:r="http://schemas.openxmlformats.org/officeDocument/2006/relationships" r:embed="rId1"/>
        <a:srcRect l="19166" t="63805" r="2000" b="982"/>
        <a:stretch>
          <a:fillRect/>
        </a:stretch>
      </xdr:blipFill>
      <xdr:spPr>
        <a:xfrm>
          <a:off x="3476625" y="3829050"/>
          <a:ext cx="3600450" cy="1095375"/>
        </a:xfrm>
        <a:prstGeom prst="rect">
          <a:avLst/>
        </a:prstGeom>
      </xdr:spPr>
    </xdr:pic>
    <xdr:clientData/>
  </xdr:twoCellAnchor>
</xdr:wsDr>
</file>

<file path=xl/featurePropertyBag/featurePropertyBag.xml><?xml version="1.0" encoding="utf-8"?>
<FeaturePropertyBags xmlns="http://schemas.microsoft.com/office/spreadsheetml/2022/featurepropertybag">
  <bag type="Checkbox"/>
  <bag type="XFControls">
    <bagId k="CellControl">0</bagId>
  </bag>
  <bag type="XFComplement">
    <bagId k="XFControls">1</bagId>
  </bag>
  <bag type="XFComplements" extRef="XFComplementsMapperExtRef">
    <a k="MappedFeaturePropertyBags">
      <bagId>2</bagId>
    </a>
  </bag>
</FeaturePropertyBags>
</file>

<file path=xl/richData/_rels/richValueRel.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3" Type="http://schemas.openxmlformats.org/officeDocument/2006/relationships/image" Target="../media/image3.jpeg"/><Relationship Id="rId7" Type="http://schemas.openxmlformats.org/officeDocument/2006/relationships/image" Target="../media/image7.jpeg"/><Relationship Id="rId12" Type="http://schemas.openxmlformats.org/officeDocument/2006/relationships/image" Target="../media/image12.jpe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jpeg"/><Relationship Id="rId10" Type="http://schemas.openxmlformats.org/officeDocument/2006/relationships/image" Target="../media/image10.jpe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4">
  <rv s="0">
    <v>0</v>
    <v>5</v>
  </rv>
  <rv s="0">
    <v>1</v>
    <v>5</v>
  </rv>
  <rv s="0">
    <v>2</v>
    <v>5</v>
  </rv>
  <rv s="0">
    <v>3</v>
    <v>5</v>
  </rv>
  <rv s="0">
    <v>4</v>
    <v>5</v>
  </rv>
  <rv s="0">
    <v>5</v>
    <v>5</v>
  </rv>
  <rv s="0">
    <v>6</v>
    <v>5</v>
  </rv>
  <rv s="0">
    <v>7</v>
    <v>5</v>
  </rv>
  <rv s="0">
    <v>8</v>
    <v>5</v>
  </rv>
  <rv s="0">
    <v>9</v>
    <v>5</v>
  </rv>
  <rv s="0">
    <v>10</v>
    <v>5</v>
  </rv>
  <rv s="0">
    <v>11</v>
    <v>5</v>
  </rv>
  <rv s="0">
    <v>12</v>
    <v>5</v>
  </rv>
  <rv s="0">
    <v>13</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ichValueRel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CA5B3D-6872-6E45-9C76-CE3DB8CA83FA}" name="Tabla1" displayName="Tabla1" ref="B5:H13" totalsRowShown="0" headerRowDxfId="10" dataDxfId="8" headerRowBorderDxfId="9" tableBorderDxfId="7">
  <autoFilter ref="B5:H13" xr:uid="{00CA5B3D-6872-6E45-9C76-CE3DB8CA83FA}">
    <filterColumn colId="0" hiddenButton="1"/>
    <filterColumn colId="1" hiddenButton="1"/>
    <filterColumn colId="2" hiddenButton="1"/>
    <filterColumn colId="3" hiddenButton="1"/>
    <filterColumn colId="4" hiddenButton="1"/>
    <filterColumn colId="5" hiddenButton="1"/>
    <filterColumn colId="6" hiddenButton="1"/>
  </autoFilter>
  <tableColumns count="7">
    <tableColumn id="1" xr3:uid="{C95DE403-76E5-BE46-9055-2786AD55C7BE}" name="Residuos" dataDxfId="6"/>
    <tableColumn id="2" xr3:uid="{01B2E46C-B037-BF46-AAA5-571F9D02141C}" name="Unidad" dataDxfId="5"/>
    <tableColumn id="3" xr3:uid="{F615EA4D-7E43-7245-B19B-AB8953FA766F}" name="2022" dataDxfId="4"/>
    <tableColumn id="4" xr3:uid="{9DE354B0-12D3-6643-A373-262F46283CDA}" name="2023" dataDxfId="3"/>
    <tableColumn id="5" xr3:uid="{B502DD5F-AC36-5248-AAA9-02E6612EF9F4}" name="2024" dataDxfId="2"/>
    <tableColumn id="6" xr3:uid="{F2BE4672-A495-9544-BB13-99566874D0AF}" name="2025" dataDxfId="1"/>
    <tableColumn id="7" xr3:uid="{BB6216F8-DA4E-1A44-BF23-D328FDB9F191}" name="Variación 2024 vs 2025" dataDxfId="0"/>
  </tableColumns>
  <tableStyleInfo name="TableStyleLight9"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2" Type="http://schemas.openxmlformats.org/officeDocument/2006/relationships/hyperlink" Target="https://www.cencosud.com/cencosud/site/docs/20260410/20260410140537/memoria_integrada_2025_cencosud.pdf" TargetMode="External"/><Relationship Id="rId1" Type="http://schemas.openxmlformats.org/officeDocument/2006/relationships/hyperlink" Target="https://www.cencosud.com/cencosud/site/docs/20220602/20220602133747/po_015_politica_tiempo_minimo_mensual_en_el_ejercicio_de_funciones_de_directores.pdf" TargetMode="External"/></Relationships>
</file>

<file path=xl/worksheets/_rels/sheet6.xml.rels><?xml version="1.0" encoding="UTF-8" standalone="yes"?>
<Relationships xmlns="http://schemas.openxmlformats.org/package/2006/relationships"><Relationship Id="rId1" Type="http://schemas.openxmlformats.org/officeDocument/2006/relationships/hyperlink" Target="https://www.cencosud.com/cencosud/site/docs/20260410/20260410140537/memoria_integrada_2025_cencosud.pdf" TargetMode="External"/></Relationships>
</file>

<file path=xl/worksheets/_rels/sheet7.xml.rels><?xml version="1.0" encoding="UTF-8" standalone="yes"?>
<Relationships xmlns="http://schemas.openxmlformats.org/package/2006/relationships"><Relationship Id="rId3" Type="http://schemas.openxmlformats.org/officeDocument/2006/relationships/hyperlink" Target="https://www.cencosud.com/cencosud/site/docs/20250204/20250204123859/politica_corporativa_anticorrupcion_cenco_s_a.pdf" TargetMode="External"/><Relationship Id="rId2" Type="http://schemas.openxmlformats.org/officeDocument/2006/relationships/hyperlink" Target="https://www.cencosud.com/cencosud/site/docs/20260410/20260410140537/memoria_integrada_2025_cencosud.pdf" TargetMode="External"/><Relationship Id="rId1" Type="http://schemas.openxmlformats.org/officeDocument/2006/relationships/hyperlink" Target="https://www.cencosud.com/cencosud/site/docs/20220310/20220310131643/codigo_cencosud_digital_espanol_.pdf" TargetMode="External"/></Relationships>
</file>

<file path=xl/worksheets/_rels/sheet9.xml.rels><?xml version="1.0" encoding="UTF-8" standalone="yes"?>
<Relationships xmlns="http://schemas.openxmlformats.org/package/2006/relationships"><Relationship Id="rId8" Type="http://schemas.openxmlformats.org/officeDocument/2006/relationships/hyperlink" Target="https://www.cencosud.com/cencosud/site/docs/20220110/20220110105034/politica_de_sostenibilidad_2024.pdf" TargetMode="External"/><Relationship Id="rId3" Type="http://schemas.openxmlformats.org/officeDocument/2006/relationships/hyperlink" Target="https://www.cencosud.com/cencosud/site/docs/20260410/20260410140537/memoria_integrada_2025_cencosud.pdf" TargetMode="External"/><Relationship Id="rId7" Type="http://schemas.openxmlformats.org/officeDocument/2006/relationships/hyperlink" Target="https://assets.ctfassets.net/lufu0clouua1/5KHYlMQqEiXXYBZXfWKM0X/73df69341573a3e9c7f815944e2238ec/TFM_Supplier_Code_of_Conduct_Attachment_A_7755-2026.pdf" TargetMode="External"/><Relationship Id="rId2" Type="http://schemas.openxmlformats.org/officeDocument/2006/relationships/hyperlink" Target="https://www.cencosud.com/cencosud/site/docs/20260410/20260410140537/memoria_integrada_2025_cencosud.pdf" TargetMode="External"/><Relationship Id="rId1" Type="http://schemas.openxmlformats.org/officeDocument/2006/relationships/hyperlink" Target="https://www.cencosud.com/cencosud/site/docs/20260410/20260410140537/memoria_integrada_2025_cencosud.pdf" TargetMode="External"/><Relationship Id="rId6" Type="http://schemas.openxmlformats.org/officeDocument/2006/relationships/hyperlink" Target="https://www.cencosud.com/cencosud/site/docs/20251210/20251210162119/po_112_politica_de_derechos_humanos_cencosud_reg_vf_17_11_2025_espanol.pdf" TargetMode="External"/><Relationship Id="rId5" Type="http://schemas.openxmlformats.org/officeDocument/2006/relationships/hyperlink" Target="https://www.cencosud.com/cencosud/site/docs/20251210/20251210162119/po_112_politica_de_derechos_humanos_cencosud_reg_vf_17_11_2025_espanol.pdf" TargetMode="External"/><Relationship Id="rId4" Type="http://schemas.openxmlformats.org/officeDocument/2006/relationships/hyperlink" Target="https://www.cencosud.com/cencosud/site/docs/20251210/20251210162119/po_112_politica_de_derechos_humanos_cencosud_reg_vf_17_11_2025_espanol.pdf" TargetMode="External"/></Relationships>
</file>

<file path=xl/worksheets/_rels/sheet11.xml.rels><?xml version="1.0" encoding="UTF-8" standalone="yes"?>
<Relationships xmlns="http://schemas.openxmlformats.org/package/2006/relationships"><Relationship Id="rId2" Type="http://schemas.openxmlformats.org/officeDocument/2006/relationships/hyperlink" Target="https://www.cencosud.com/cencosud/site/docs/20260410/20260410140537/memoria_integrada_2025_cencosud.pdf" TargetMode="External"/><Relationship Id="rId1" Type="http://schemas.openxmlformats.org/officeDocument/2006/relationships/hyperlink" Target="https://www.cencosud.com/cencosud/site/docs/20260410/20260410140537/memoria_integrada_2025_cencosud.pdf" TargetMode="External"/></Relationships>
</file>

<file path=xl/worksheets/_rels/sheet14.xml.rels><?xml version="1.0" encoding="UTF-8" standalone="yes"?>
<Relationships xmlns="http://schemas.openxmlformats.org/package/2006/relationships"><Relationship Id="rId1" Type="http://schemas.openxmlformats.org/officeDocument/2006/relationships/hyperlink" Target="https://www.cencosud.com/cencosud/site/docs/20231123/20231123093447/politica_integrada_gestion_ambiental_y_eficiencia_energetica_cencosud_regional_21_11_23.pdf" TargetMode="External"/></Relationships>
</file>

<file path=xl/worksheets/_rels/sheet17.xml.rels><?xml version="1.0" encoding="UTF-8" standalone="yes"?>
<Relationships xmlns="http://schemas.openxmlformats.org/package/2006/relationships"><Relationship Id="rId1" Type="http://schemas.openxmlformats.org/officeDocument/2006/relationships/table" Target="../tables/table1.xml"/></Relationships>
</file>

<file path=xl/worksheets/_rels/sheet22.xml.rels><?xml version="1.0" encoding="UTF-8" standalone="yes"?>
<Relationships xmlns="http://schemas.openxmlformats.org/package/2006/relationships"><Relationship Id="rId2" Type="http://schemas.openxmlformats.org/officeDocument/2006/relationships/hyperlink" Target="https://www.cencosud.com/cencosud/site/docs/20220310/20220310131643/codigo_cencosud_digital_espanol_.pdf" TargetMode="External"/><Relationship Id="rId1" Type="http://schemas.openxmlformats.org/officeDocument/2006/relationships/hyperlink" Target="https://www.cencosud.com/cencosud/site/docs/20220110/20220110154913/politica_dei.pdf" TargetMode="External"/></Relationships>
</file>

<file path=xl/worksheets/_rels/sheet23.xml.rels><?xml version="1.0" encoding="UTF-8" standalone="yes"?>
<Relationships xmlns="http://schemas.openxmlformats.org/package/2006/relationships"><Relationship Id="rId8" Type="http://schemas.openxmlformats.org/officeDocument/2006/relationships/hyperlink" Target="https://www.cencosud.com/cencosud/site/docs/20251210/20251210162119/cencosud_codigo_digital_espanol.pdf" TargetMode="External"/><Relationship Id="rId3" Type="http://schemas.openxmlformats.org/officeDocument/2006/relationships/hyperlink" Target="https://www.cencosud.com/cencosud/site/docs/20251210/20251210162119/po_112_politica_de_derechos_humanos_cencosud_reg_vf_17_11_2025_espanol.pdf" TargetMode="External"/><Relationship Id="rId7" Type="http://schemas.openxmlformats.org/officeDocument/2006/relationships/hyperlink" Target="https://www.cencosud.com/cencosud/site/docs/20251210/20251210162119/po_112_politica_de_derechos_humanos_cencosud_reg_vf_17_11_2025_espanol.pdf" TargetMode="External"/><Relationship Id="rId2" Type="http://schemas.openxmlformats.org/officeDocument/2006/relationships/hyperlink" Target="https://www.cencosud.com/cencosud/site/docs/20251210/20251210162119/po_112_politica_de_derechos_humanos_cencosud_reg_vf_17_11_2025_espanol.pdf" TargetMode="External"/><Relationship Id="rId1" Type="http://schemas.openxmlformats.org/officeDocument/2006/relationships/hyperlink" Target="https://www.cencosud.com/cencosud/site/docs/20251210/20251210162119/po_112_politica_de_derechos_humanos_cencosud_reg_vf_17_11_2025_espanol.pdf" TargetMode="External"/><Relationship Id="rId6" Type="http://schemas.openxmlformats.org/officeDocument/2006/relationships/hyperlink" Target="https://www.cencosud.com/cencosud/site/docs/20220110/20220110154913/politica_dei.pdf" TargetMode="External"/><Relationship Id="rId5" Type="http://schemas.openxmlformats.org/officeDocument/2006/relationships/hyperlink" Target="https://www.cencosud.com/cencosud/site/docs/20251210/20251210162119/po_112_politica_de_derechos_humanos_cencosud_reg_vf_17_11_2025_espanol.pdf" TargetMode="External"/><Relationship Id="rId4" Type="http://schemas.openxmlformats.org/officeDocument/2006/relationships/hyperlink" Target="https://www.cencosud.com/cencosud/site/docs/20220110/20220110105034/politica_de_sostenibilidad_2024.pdf" TargetMode="External"/></Relationships>
</file>

<file path=xl/worksheets/_rels/sheet25.xml.rels><?xml version="1.0" encoding="UTF-8" standalone="yes"?>
<Relationships xmlns="http://schemas.openxmlformats.org/package/2006/relationships"><Relationship Id="rId1" Type="http://schemas.openxmlformats.org/officeDocument/2006/relationships/hyperlink" Target="https://www.cencosud.com/cencosud/site/docs/20230627/20230627150242/politica_ssl_lbs_2025_esp.pdf" TargetMode="External"/></Relationships>
</file>

<file path=xl/worksheets/_rels/sheet27.xml.rels><?xml version="1.0" encoding="UTF-8" standalone="yes"?>
<Relationships xmlns="http://schemas.openxmlformats.org/package/2006/relationships"><Relationship Id="rId3" Type="http://schemas.openxmlformats.org/officeDocument/2006/relationships/hyperlink" Target="https://www.cencosud.com/cencosud/site/docs/20251210/20251210162119/politica_seguridad_de_la_informacion_esp_v4.pdf" TargetMode="External"/><Relationship Id="rId2" Type="http://schemas.openxmlformats.org/officeDocument/2006/relationships/hyperlink" Target="https://www.cencosud.com/cencosud/site/docs/20260410/20260410085306/memoria_integrada_2025_cencosud.pdf" TargetMode="External"/><Relationship Id="rId1" Type="http://schemas.openxmlformats.org/officeDocument/2006/relationships/hyperlink" Target="https://www.cencosud.com/cencosud/site/docs/20251210/20251210162119/cencosud_codigo_digital_espanol.pdf" TargetMode="External"/></Relationships>
</file>

<file path=xl/worksheets/_rels/sheet28.xml.rels><?xml version="1.0" encoding="UTF-8" standalone="yes"?>
<Relationships xmlns="http://schemas.openxmlformats.org/package/2006/relationships"><Relationship Id="rId3" Type="http://schemas.openxmlformats.org/officeDocument/2006/relationships/hyperlink" Target="https://www.paris.cl/informaciones-legales/politica-privacidad-de-datos/" TargetMode="External"/><Relationship Id="rId2" Type="http://schemas.openxmlformats.org/officeDocument/2006/relationships/hyperlink" Target="https://assets.jumbo.cl/uploads/2022/08/Politica_de_Privacidad_Jumbo_web.pdf?_gl=1*1jvlvx3*_gcl_au*MTc1ODI1MDgzNS4xNzgyMzI1MDUx" TargetMode="External"/><Relationship Id="rId1" Type="http://schemas.openxmlformats.org/officeDocument/2006/relationships/hyperlink" Target="https://www.easy.cl/legals/privacy-policy-and-data-processing" TargetMode="External"/><Relationship Id="rId4" Type="http://schemas.openxmlformats.org/officeDocument/2006/relationships/hyperlink" Target="https://www.cencosud.com/cencosud/site/docs/20250731/20250731165319/politica_seguridad_de_la_informacion_esp_v3.pdf" TargetMode="External"/></Relationships>
</file>

<file path=xl/worksheets/_rels/sheet30.xml.rels><?xml version="1.0" encoding="UTF-8" standalone="yes"?>
<Relationships xmlns="http://schemas.openxmlformats.org/package/2006/relationships"><Relationship Id="rId117" Type="http://schemas.openxmlformats.org/officeDocument/2006/relationships/hyperlink" Target="https://www.cencosud.com/cencosud/site/docs/20260410/20260410140537/memoria_integrada_2025_cencosud.pdf" TargetMode="External"/><Relationship Id="rId21" Type="http://schemas.openxmlformats.org/officeDocument/2006/relationships/hyperlink" Target="https://www.cencosud.com/cencosud/site/docs/20260410/20260410140537/memoria_integrada_2025_cencosud.pdf" TargetMode="External"/><Relationship Id="rId42" Type="http://schemas.openxmlformats.org/officeDocument/2006/relationships/hyperlink" Target="https://www.cencosud.com/cencosud/site/docs/20260410/20260410140537/memoria_integrada_2025_cencosud.pdf" TargetMode="External"/><Relationship Id="rId47" Type="http://schemas.openxmlformats.org/officeDocument/2006/relationships/hyperlink" Target="https://www.cencosud.com/cencosud/site/docs/20260410/20260410140537/memoria_integrada_2025_cencosud.pdf" TargetMode="External"/><Relationship Id="rId63" Type="http://schemas.openxmlformats.org/officeDocument/2006/relationships/hyperlink" Target="https://www.cencosud.com/cencosud/site/docs/20260410/20260410140537/memoria_integrada_2025_cencosud.pdf" TargetMode="External"/><Relationship Id="rId68" Type="http://schemas.openxmlformats.org/officeDocument/2006/relationships/hyperlink" Target="https://www.cencosud.com/cencosud/site/docs/20260410/20260410140537/memoria_integrada_2025_cencosud.pdf" TargetMode="External"/><Relationship Id="rId84" Type="http://schemas.openxmlformats.org/officeDocument/2006/relationships/hyperlink" Target="https://www.cencosud.com/cencosud/site/docs/20260410/20260410140537/memoria_integrada_2025_cencosud.pdf" TargetMode="External"/><Relationship Id="rId89" Type="http://schemas.openxmlformats.org/officeDocument/2006/relationships/hyperlink" Target="https://www.cencosud.com/cencosud/site/docs/20260410/20260410140537/memoria_integrada_2025_cencosud.pdf" TargetMode="External"/><Relationship Id="rId112" Type="http://schemas.openxmlformats.org/officeDocument/2006/relationships/hyperlink" Target="https://www.cencosud.com/cencosud/site/docs/20260410/20260410140537/memoria_integrada_2025_cencosud.pdf" TargetMode="External"/><Relationship Id="rId16" Type="http://schemas.openxmlformats.org/officeDocument/2006/relationships/hyperlink" Target="https://www.cencosud.com/cencosud/site/docs/20260410/20260410140537/memoria_integrada_2025_cencosud.pdf" TargetMode="External"/><Relationship Id="rId107" Type="http://schemas.openxmlformats.org/officeDocument/2006/relationships/hyperlink" Target="https://www.cencosud.com/cencosud/site/docs/20260410/20260410140537/memoria_integrada_2025_cencosud.pdf" TargetMode="External"/><Relationship Id="rId11" Type="http://schemas.openxmlformats.org/officeDocument/2006/relationships/hyperlink" Target="https://www.cencosud.com/cencosud/site/docs/20260410/20260410140537/memoria_integrada_2025_cencosud.pdf" TargetMode="External"/><Relationship Id="rId32" Type="http://schemas.openxmlformats.org/officeDocument/2006/relationships/hyperlink" Target="https://www.cencosud.com/cencosud/site/docs/20260410/20260410140537/memoria_integrada_2025_cencosud.pdf" TargetMode="External"/><Relationship Id="rId37" Type="http://schemas.openxmlformats.org/officeDocument/2006/relationships/hyperlink" Target="https://www.cencosud.com/cencosud/site/docs/20260410/20260410140537/memoria_integrada_2025_cencosud.pdf" TargetMode="External"/><Relationship Id="rId53" Type="http://schemas.openxmlformats.org/officeDocument/2006/relationships/hyperlink" Target="https://www.cencosud.com/cencosud/site/docs/20260410/20260410140537/memoria_integrada_2025_cencosud.pdf" TargetMode="External"/><Relationship Id="rId58" Type="http://schemas.openxmlformats.org/officeDocument/2006/relationships/hyperlink" Target="https://www.cencosud.com/cencosud/site/docs/20260410/20260410140537/memoria_integrada_2025_cencosud.pdf" TargetMode="External"/><Relationship Id="rId74" Type="http://schemas.openxmlformats.org/officeDocument/2006/relationships/hyperlink" Target="https://www.cencosud.com/cencosud/site/docs/20260410/20260410140537/memoria_integrada_2025_cencosud.pdf" TargetMode="External"/><Relationship Id="rId79" Type="http://schemas.openxmlformats.org/officeDocument/2006/relationships/hyperlink" Target="https://www.cencosud.com/cencosud/site/docs/20260410/20260410140537/memoria_integrada_2025_cencosud.pdf" TargetMode="External"/><Relationship Id="rId102" Type="http://schemas.openxmlformats.org/officeDocument/2006/relationships/hyperlink" Target="https://www.cencosud.com/cencosud/site/docs/20260410/20260410140537/memoria_integrada_2025_cencosud.pdf" TargetMode="External"/><Relationship Id="rId123" Type="http://schemas.openxmlformats.org/officeDocument/2006/relationships/hyperlink" Target="https://www.cencosud.com/cencosud/site/docs/20260410/20260410140537/memoria_integrada_2025_cencosud.pdf" TargetMode="External"/><Relationship Id="rId128" Type="http://schemas.openxmlformats.org/officeDocument/2006/relationships/hyperlink" Target="https://www.cencosud.com/cencosud/site/docs/20260410/20260410140537/memoria_integrada_2025_cencosud.pdf" TargetMode="External"/><Relationship Id="rId5" Type="http://schemas.openxmlformats.org/officeDocument/2006/relationships/hyperlink" Target="https://www.cencosud.com/cencosud/site/docs/20260410/20260410140537/memoria_integrada_2025_cencosud.pdf" TargetMode="External"/><Relationship Id="rId90" Type="http://schemas.openxmlformats.org/officeDocument/2006/relationships/hyperlink" Target="https://www.cencosud.com/cencosud/site/docs/20260410/20260410140537/memoria_integrada_2025_cencosud.pdf" TargetMode="External"/><Relationship Id="rId95" Type="http://schemas.openxmlformats.org/officeDocument/2006/relationships/hyperlink" Target="https://www.cencosud.com/cencosud/site/docs/20260410/20260410140537/memoria_integrada_2025_cencosud.pdf" TargetMode="External"/><Relationship Id="rId22" Type="http://schemas.openxmlformats.org/officeDocument/2006/relationships/hyperlink" Target="https://www.cencosud.com/cencosud/site/docs/20260410/20260410140537/memoria_integrada_2025_cencosud.pdf" TargetMode="External"/><Relationship Id="rId27" Type="http://schemas.openxmlformats.org/officeDocument/2006/relationships/hyperlink" Target="https://www.cencosud.com/cencosud/site/docs/20260410/20260410140537/memoria_integrada_2025_cencosud.pdf" TargetMode="External"/><Relationship Id="rId43" Type="http://schemas.openxmlformats.org/officeDocument/2006/relationships/hyperlink" Target="https://www.cencosud.com/cencosud/site/docs/20260410/20260410140537/memoria_integrada_2025_cencosud.pdf" TargetMode="External"/><Relationship Id="rId48" Type="http://schemas.openxmlformats.org/officeDocument/2006/relationships/hyperlink" Target="https://www.cencosud.com/cencosud/site/docs/20260410/20260410140537/memoria_integrada_2025_cencosud.pdf" TargetMode="External"/><Relationship Id="rId64" Type="http://schemas.openxmlformats.org/officeDocument/2006/relationships/hyperlink" Target="https://www.cencosud.com/cencosud/site/docs/20260410/20260410140537/memoria_integrada_2025_cencosud.pdf" TargetMode="External"/><Relationship Id="rId69" Type="http://schemas.openxmlformats.org/officeDocument/2006/relationships/hyperlink" Target="https://www.cencosud.com/cencosud/site/docs/20260410/20260410140537/memoria_integrada_2025_cencosud.pdf" TargetMode="External"/><Relationship Id="rId113" Type="http://schemas.openxmlformats.org/officeDocument/2006/relationships/hyperlink" Target="https://www.cencosud.com/cencosud/site/docs/20260410/20260410140537/memoria_integrada_2025_cencosud.pdf" TargetMode="External"/><Relationship Id="rId118" Type="http://schemas.openxmlformats.org/officeDocument/2006/relationships/hyperlink" Target="https://www.cencosud.com/cencosud/site/docs/20260410/20260410140537/memoria_integrada_2025_cencosud.pdf" TargetMode="External"/><Relationship Id="rId80" Type="http://schemas.openxmlformats.org/officeDocument/2006/relationships/hyperlink" Target="https://www.cencosud.com/cencosud/site/docs/20260410/20260410140537/memoria_integrada_2025_cencosud.pdf" TargetMode="External"/><Relationship Id="rId85" Type="http://schemas.openxmlformats.org/officeDocument/2006/relationships/hyperlink" Target="https://www.cencosud.com/cencosud/site/docs/20260410/20260410140537/memoria_integrada_2025_cencosud.pdf" TargetMode="External"/><Relationship Id="rId12" Type="http://schemas.openxmlformats.org/officeDocument/2006/relationships/hyperlink" Target="https://www.cencosud.com/cencosud/site/docs/20260410/20260410140537/memoria_integrada_2025_cencosud.pdf" TargetMode="External"/><Relationship Id="rId17" Type="http://schemas.openxmlformats.org/officeDocument/2006/relationships/hyperlink" Target="https://www.cencosud.com/cencosud/site/docs/20260410/20260410140537/memoria_integrada_2025_cencosud.pdf" TargetMode="External"/><Relationship Id="rId33" Type="http://schemas.openxmlformats.org/officeDocument/2006/relationships/hyperlink" Target="https://www.cencosud.com/cencosud/site/docs/20260410/20260410140537/memoria_integrada_2025_cencosud.pdf" TargetMode="External"/><Relationship Id="rId38" Type="http://schemas.openxmlformats.org/officeDocument/2006/relationships/hyperlink" Target="https://www.cencosud.com/cencosud/site/docs/20260410/20260410140537/memoria_integrada_2025_cencosud.pdf" TargetMode="External"/><Relationship Id="rId59" Type="http://schemas.openxmlformats.org/officeDocument/2006/relationships/hyperlink" Target="https://www.cencosud.com/cencosud/site/docs/20260410/20260410140537/memoria_integrada_2025_cencosud.pdf" TargetMode="External"/><Relationship Id="rId103" Type="http://schemas.openxmlformats.org/officeDocument/2006/relationships/hyperlink" Target="https://www.cencosud.com/cencosud/site/docs/20260410/20260410140537/memoria_integrada_2025_cencosud.pdf" TargetMode="External"/><Relationship Id="rId108" Type="http://schemas.openxmlformats.org/officeDocument/2006/relationships/hyperlink" Target="https://www.cencosud.com/cencosud/site/docs/20260410/20260410140537/memoria_integrada_2025_cencosud.pdf" TargetMode="External"/><Relationship Id="rId124" Type="http://schemas.openxmlformats.org/officeDocument/2006/relationships/hyperlink" Target="https://www.cencosud.com/cencosud/site/docs/20260410/20260410140537/memoria_integrada_2025_cencosud.pdf" TargetMode="External"/><Relationship Id="rId129" Type="http://schemas.openxmlformats.org/officeDocument/2006/relationships/hyperlink" Target="https://www.cencosud.com/cencosud/site/docs/20260410/20260410140537/memoria_integrada_2025_cencosud.pdf" TargetMode="External"/><Relationship Id="rId54" Type="http://schemas.openxmlformats.org/officeDocument/2006/relationships/hyperlink" Target="https://www.cencosud.com/cencosud/site/docs/20260410/20260410140537/memoria_integrada_2025_cencosud.pdf" TargetMode="External"/><Relationship Id="rId70" Type="http://schemas.openxmlformats.org/officeDocument/2006/relationships/hyperlink" Target="https://www.cencosud.com/cencosud/site/docs/20260410/20260410140537/memoria_integrada_2025_cencosud.pdf" TargetMode="External"/><Relationship Id="rId75" Type="http://schemas.openxmlformats.org/officeDocument/2006/relationships/hyperlink" Target="https://www.cencosud.com/cencosud/site/docs/20260410/20260410140537/memoria_integrada_2025_cencosud.pdf" TargetMode="External"/><Relationship Id="rId91" Type="http://schemas.openxmlformats.org/officeDocument/2006/relationships/hyperlink" Target="https://www.cencosud.com/cencosud/site/docs/20260410/20260410140537/memoria_integrada_2025_cencosud.pdf" TargetMode="External"/><Relationship Id="rId96" Type="http://schemas.openxmlformats.org/officeDocument/2006/relationships/hyperlink" Target="https://www.cencosud.com/cencosud/site/docs/20260410/20260410140537/memoria_integrada_2025_cencosud.pdf" TargetMode="External"/><Relationship Id="rId1" Type="http://schemas.openxmlformats.org/officeDocument/2006/relationships/hyperlink" Target="https://www.cencosud.com/cencosud/site/docs/20260410/20260410140537/memoria_integrada_2025_cencosud.pdf" TargetMode="External"/><Relationship Id="rId6" Type="http://schemas.openxmlformats.org/officeDocument/2006/relationships/hyperlink" Target="https://www.cencosud.com/cencosud/site/docs/20260410/20260410140537/memoria_integrada_2025_cencosud.pdf" TargetMode="External"/><Relationship Id="rId23" Type="http://schemas.openxmlformats.org/officeDocument/2006/relationships/hyperlink" Target="https://www.cencosud.com/cencosud/site/docs/20260410/20260410140537/memoria_integrada_2025_cencosud.pdf" TargetMode="External"/><Relationship Id="rId28" Type="http://schemas.openxmlformats.org/officeDocument/2006/relationships/hyperlink" Target="https://www.cencosud.com/cencosud/site/docs/20260410/20260410140537/memoria_integrada_2025_cencosud.pdf" TargetMode="External"/><Relationship Id="rId49" Type="http://schemas.openxmlformats.org/officeDocument/2006/relationships/hyperlink" Target="https://www.cencosud.com/cencosud/site/docs/20260410/20260410140537/memoria_integrada_2025_cencosud.pdf" TargetMode="External"/><Relationship Id="rId114" Type="http://schemas.openxmlformats.org/officeDocument/2006/relationships/hyperlink" Target="https://www.cencosud.com/cencosud/site/docs/20260410/20260410140537/memoria_integrada_2025_cencosud.pdf" TargetMode="External"/><Relationship Id="rId119" Type="http://schemas.openxmlformats.org/officeDocument/2006/relationships/hyperlink" Target="https://www.cencosud.com/cencosud/site/docs/20260410/20260410140537/memoria_integrada_2025_cencosud.pdf" TargetMode="External"/><Relationship Id="rId44" Type="http://schemas.openxmlformats.org/officeDocument/2006/relationships/hyperlink" Target="https://www.cencosud.com/cencosud/site/docs/20260410/20260410140537/memoria_integrada_2025_cencosud.pdf" TargetMode="External"/><Relationship Id="rId60" Type="http://schemas.openxmlformats.org/officeDocument/2006/relationships/hyperlink" Target="https://www.cencosud.com/cencosud/site/docs/20260410/20260410140537/memoria_integrada_2025_cencosud.pdf" TargetMode="External"/><Relationship Id="rId65" Type="http://schemas.openxmlformats.org/officeDocument/2006/relationships/hyperlink" Target="https://www.cencosud.com/cencosud/site/docs/20260410/20260410140537/memoria_integrada_2025_cencosud.pdf" TargetMode="External"/><Relationship Id="rId81" Type="http://schemas.openxmlformats.org/officeDocument/2006/relationships/hyperlink" Target="https://www.cencosud.com/cencosud/site/docs/20260410/20260410140537/memoria_integrada_2025_cencosud.pdf" TargetMode="External"/><Relationship Id="rId86" Type="http://schemas.openxmlformats.org/officeDocument/2006/relationships/hyperlink" Target="https://www.cencosud.com/cencosud/site/docs/20260410/20260410140537/memoria_integrada_2025_cencosud.pdf" TargetMode="External"/><Relationship Id="rId13" Type="http://schemas.openxmlformats.org/officeDocument/2006/relationships/hyperlink" Target="https://www.cencosud.com/cencosud/site/docs/20260410/20260410140537/memoria_integrada_2025_cencosud.pdf" TargetMode="External"/><Relationship Id="rId18" Type="http://schemas.openxmlformats.org/officeDocument/2006/relationships/hyperlink" Target="https://www.cencosud.com/cencosud/site/docs/20260410/20260410140537/memoria_integrada_2025_cencosud.pdf" TargetMode="External"/><Relationship Id="rId39" Type="http://schemas.openxmlformats.org/officeDocument/2006/relationships/hyperlink" Target="https://www.cencosud.com/cencosud/site/docs/20260410/20260410140537/memoria_integrada_2025_cencosud.pdf" TargetMode="External"/><Relationship Id="rId109" Type="http://schemas.openxmlformats.org/officeDocument/2006/relationships/hyperlink" Target="https://www.cencosud.com/cencosud/site/docs/20260410/20260410140537/memoria_integrada_2025_cencosud.pdf" TargetMode="External"/><Relationship Id="rId34" Type="http://schemas.openxmlformats.org/officeDocument/2006/relationships/hyperlink" Target="https://www.cencosud.com/cencosud/site/docs/20260410/20260410140537/memoria_integrada_2025_cencosud.pdf" TargetMode="External"/><Relationship Id="rId50" Type="http://schemas.openxmlformats.org/officeDocument/2006/relationships/hyperlink" Target="https://www.cencosud.com/cencosud/site/docs/20260410/20260410140537/memoria_integrada_2025_cencosud.pdf" TargetMode="External"/><Relationship Id="rId55" Type="http://schemas.openxmlformats.org/officeDocument/2006/relationships/hyperlink" Target="https://www.cencosud.com/cencosud/site/docs/20260410/20260410140537/memoria_integrada_2025_cencosud.pdf" TargetMode="External"/><Relationship Id="rId76" Type="http://schemas.openxmlformats.org/officeDocument/2006/relationships/hyperlink" Target="https://www.cencosud.com/cencosud/site/docs/20260410/20260410140537/memoria_integrada_2025_cencosud.pdf" TargetMode="External"/><Relationship Id="rId97" Type="http://schemas.openxmlformats.org/officeDocument/2006/relationships/hyperlink" Target="https://www.cencosud.com/cencosud/site/docs/20260410/20260410140537/memoria_integrada_2025_cencosud.pdf" TargetMode="External"/><Relationship Id="rId104" Type="http://schemas.openxmlformats.org/officeDocument/2006/relationships/hyperlink" Target="https://www.cencosud.com/cencosud/site/docs/20260410/20260410140537/memoria_integrada_2025_cencosud.pdf" TargetMode="External"/><Relationship Id="rId120" Type="http://schemas.openxmlformats.org/officeDocument/2006/relationships/hyperlink" Target="https://www.cencosud.com/cencosud/site/docs/20260410/20260410140537/memoria_integrada_2025_cencosud.pdf" TargetMode="External"/><Relationship Id="rId125" Type="http://schemas.openxmlformats.org/officeDocument/2006/relationships/hyperlink" Target="https://www.cencosud.com/cencosud/site/docs/20260410/20260410140537/memoria_integrada_2025_cencosud.pdf" TargetMode="External"/><Relationship Id="rId7" Type="http://schemas.openxmlformats.org/officeDocument/2006/relationships/hyperlink" Target="https://www.cencosud.com/cencosud/site/docs/20260410/20260410140537/memoria_integrada_2025_cencosud.pdf" TargetMode="External"/><Relationship Id="rId71" Type="http://schemas.openxmlformats.org/officeDocument/2006/relationships/hyperlink" Target="https://www.cencosud.com/cencosud/site/docs/20260410/20260410140537/memoria_integrada_2025_cencosud.pdf" TargetMode="External"/><Relationship Id="rId92" Type="http://schemas.openxmlformats.org/officeDocument/2006/relationships/hyperlink" Target="https://www.cencosud.com/cencosud/site/docs/20260410/20260410140537/memoria_integrada_2025_cencosud.pdf" TargetMode="External"/><Relationship Id="rId2" Type="http://schemas.openxmlformats.org/officeDocument/2006/relationships/hyperlink" Target="https://www.cencosud.com/cencosud/site/docs/20260410/20260410140537/memoria_integrada_2025_cencosud.pdf" TargetMode="External"/><Relationship Id="rId29" Type="http://schemas.openxmlformats.org/officeDocument/2006/relationships/hyperlink" Target="https://www.cencosud.com/cencosud/site/docs/20260410/20260410140537/memoria_integrada_2025_cencosud.pdf" TargetMode="External"/><Relationship Id="rId24" Type="http://schemas.openxmlformats.org/officeDocument/2006/relationships/hyperlink" Target="https://www.cencosud.com/cencosud/site/docs/20260410/20260410140537/memoria_integrada_2025_cencosud.pdf" TargetMode="External"/><Relationship Id="rId40" Type="http://schemas.openxmlformats.org/officeDocument/2006/relationships/hyperlink" Target="https://www.cencosud.com/cencosud/site/docs/20260410/20260410140537/memoria_integrada_2025_cencosud.pdf" TargetMode="External"/><Relationship Id="rId45" Type="http://schemas.openxmlformats.org/officeDocument/2006/relationships/hyperlink" Target="https://www.cencosud.com/cencosud/site/docs/20260410/20260410140537/memoria_integrada_2025_cencosud.pdf" TargetMode="External"/><Relationship Id="rId66" Type="http://schemas.openxmlformats.org/officeDocument/2006/relationships/hyperlink" Target="https://www.cencosud.com/cencosud/site/docs/20260410/20260410140537/memoria_integrada_2025_cencosud.pdf" TargetMode="External"/><Relationship Id="rId87" Type="http://schemas.openxmlformats.org/officeDocument/2006/relationships/hyperlink" Target="https://www.cencosud.com/cencosud/site/docs/20260410/20260410140537/memoria_integrada_2025_cencosud.pdf" TargetMode="External"/><Relationship Id="rId110" Type="http://schemas.openxmlformats.org/officeDocument/2006/relationships/hyperlink" Target="https://www.cencosud.com/cencosud/site/docs/20260410/20260410140537/memoria_integrada_2025_cencosud.pdf" TargetMode="External"/><Relationship Id="rId115" Type="http://schemas.openxmlformats.org/officeDocument/2006/relationships/hyperlink" Target="https://www.cencosud.com/cencosud/site/docs/20260410/20260410140537/memoria_integrada_2025_cencosud.pdf" TargetMode="External"/><Relationship Id="rId61" Type="http://schemas.openxmlformats.org/officeDocument/2006/relationships/hyperlink" Target="https://www.cencosud.com/cencosud/site/docs/20260410/20260410140537/memoria_integrada_2025_cencosud.pdf" TargetMode="External"/><Relationship Id="rId82" Type="http://schemas.openxmlformats.org/officeDocument/2006/relationships/hyperlink" Target="https://www.cencosud.com/cencosud/site/docs/20260410/20260410140537/memoria_integrada_2025_cencosud.pdf" TargetMode="External"/><Relationship Id="rId19" Type="http://schemas.openxmlformats.org/officeDocument/2006/relationships/hyperlink" Target="https://www.cencosud.com/cencosud/site/docs/20260410/20260410140537/memoria_integrada_2025_cencosud.pdf" TargetMode="External"/><Relationship Id="rId14" Type="http://schemas.openxmlformats.org/officeDocument/2006/relationships/hyperlink" Target="https://www.cencosud.com/cencosud/site/docs/20260410/20260410140537/memoria_integrada_2025_cencosud.pdf" TargetMode="External"/><Relationship Id="rId30" Type="http://schemas.openxmlformats.org/officeDocument/2006/relationships/hyperlink" Target="https://www.cencosud.com/cencosud/site/docs/20260410/20260410140537/memoria_integrada_2025_cencosud.pdf" TargetMode="External"/><Relationship Id="rId35" Type="http://schemas.openxmlformats.org/officeDocument/2006/relationships/hyperlink" Target="https://www.cencosud.com/cencosud/site/docs/20260410/20260410140537/memoria_integrada_2025_cencosud.pdf" TargetMode="External"/><Relationship Id="rId56" Type="http://schemas.openxmlformats.org/officeDocument/2006/relationships/hyperlink" Target="https://www.cencosud.com/cencosud/site/docs/20260410/20260410140537/memoria_integrada_2025_cencosud.pdf" TargetMode="External"/><Relationship Id="rId77" Type="http://schemas.openxmlformats.org/officeDocument/2006/relationships/hyperlink" Target="https://www.cencosud.com/cencosud/site/docs/20260410/20260410140537/memoria_integrada_2025_cencosud.pdf" TargetMode="External"/><Relationship Id="rId100" Type="http://schemas.openxmlformats.org/officeDocument/2006/relationships/hyperlink" Target="https://www.cencosud.com/cencosud/site/docs/20260410/20260410140537/memoria_integrada_2025_cencosud.pdf" TargetMode="External"/><Relationship Id="rId105" Type="http://schemas.openxmlformats.org/officeDocument/2006/relationships/hyperlink" Target="https://www.cencosud.com/cencosud/site/docs/20260410/20260410140537/memoria_integrada_2025_cencosud.pdf" TargetMode="External"/><Relationship Id="rId126" Type="http://schemas.openxmlformats.org/officeDocument/2006/relationships/hyperlink" Target="https://www.cencosud.com/cencosud/site/docs/20260410/20260410140537/memoria_integrada_2025_cencosud.pdf" TargetMode="External"/><Relationship Id="rId8" Type="http://schemas.openxmlformats.org/officeDocument/2006/relationships/hyperlink" Target="https://www.cencosud.com/cencosud/site/docs/20260410/20260410140537/memoria_integrada_2025_cencosud.pdf" TargetMode="External"/><Relationship Id="rId51" Type="http://schemas.openxmlformats.org/officeDocument/2006/relationships/hyperlink" Target="https://www.cencosud.com/cencosud/site/docs/20260410/20260410140537/memoria_integrada_2025_cencosud.pdf" TargetMode="External"/><Relationship Id="rId72" Type="http://schemas.openxmlformats.org/officeDocument/2006/relationships/hyperlink" Target="https://www.cencosud.com/cencosud/site/docs/20260410/20260410140537/memoria_integrada_2025_cencosud.pdf" TargetMode="External"/><Relationship Id="rId93" Type="http://schemas.openxmlformats.org/officeDocument/2006/relationships/hyperlink" Target="https://www.cencosud.com/cencosud/site/docs/20260410/20260410140537/memoria_integrada_2025_cencosud.pdf" TargetMode="External"/><Relationship Id="rId98" Type="http://schemas.openxmlformats.org/officeDocument/2006/relationships/hyperlink" Target="https://www.cencosud.com/cencosud/site/docs/20260410/20260410140537/memoria_integrada_2025_cencosud.pdf" TargetMode="External"/><Relationship Id="rId121" Type="http://schemas.openxmlformats.org/officeDocument/2006/relationships/hyperlink" Target="https://www.cencosud.com/cencosud/site/docs/20260410/20260410140537/memoria_integrada_2025_cencosud.pdf" TargetMode="External"/><Relationship Id="rId3" Type="http://schemas.openxmlformats.org/officeDocument/2006/relationships/hyperlink" Target="https://www.cencosud.com/cencosud/site/docs/20260410/20260410140537/memoria_integrada_2025_cencosud.pdf" TargetMode="External"/><Relationship Id="rId25" Type="http://schemas.openxmlformats.org/officeDocument/2006/relationships/hyperlink" Target="https://www.cencosud.com/cencosud/site/docs/20260410/20260410140537/memoria_integrada_2025_cencosud.pdf" TargetMode="External"/><Relationship Id="rId46" Type="http://schemas.openxmlformats.org/officeDocument/2006/relationships/hyperlink" Target="https://www.cencosud.com/cencosud/site/docs/20260410/20260410140537/memoria_integrada_2025_cencosud.pdf" TargetMode="External"/><Relationship Id="rId67" Type="http://schemas.openxmlformats.org/officeDocument/2006/relationships/hyperlink" Target="https://www.cencosud.com/cencosud/site/docs/20260410/20260410140537/memoria_integrada_2025_cencosud.pdf" TargetMode="External"/><Relationship Id="rId116" Type="http://schemas.openxmlformats.org/officeDocument/2006/relationships/hyperlink" Target="https://www.cencosud.com/cencosud/site/docs/20260410/20260410140537/memoria_integrada_2025_cencosud.pdf" TargetMode="External"/><Relationship Id="rId20" Type="http://schemas.openxmlformats.org/officeDocument/2006/relationships/hyperlink" Target="https://www.cencosud.com/cencosud/site/docs/20260410/20260410140537/memoria_integrada_2025_cencosud.pdf" TargetMode="External"/><Relationship Id="rId41" Type="http://schemas.openxmlformats.org/officeDocument/2006/relationships/hyperlink" Target="https://www.cencosud.com/cencosud/site/docs/20260410/20260410140537/memoria_integrada_2025_cencosud.pdf" TargetMode="External"/><Relationship Id="rId62" Type="http://schemas.openxmlformats.org/officeDocument/2006/relationships/hyperlink" Target="https://www.cencosud.com/cencosud/site/docs/20260410/20260410140537/memoria_integrada_2025_cencosud.pdf" TargetMode="External"/><Relationship Id="rId83" Type="http://schemas.openxmlformats.org/officeDocument/2006/relationships/hyperlink" Target="https://www.cencosud.com/cencosud/site/docs/20260410/20260410140537/memoria_integrada_2025_cencosud.pdf" TargetMode="External"/><Relationship Id="rId88" Type="http://schemas.openxmlformats.org/officeDocument/2006/relationships/hyperlink" Target="https://www.cencosud.com/cencosud/site/docs/20260410/20260410140537/memoria_integrada_2025_cencosud.pdf" TargetMode="External"/><Relationship Id="rId111" Type="http://schemas.openxmlformats.org/officeDocument/2006/relationships/hyperlink" Target="https://www.cencosud.com/cencosud/site/docs/20260410/20260410140537/memoria_integrada_2025_cencosud.pdf" TargetMode="External"/><Relationship Id="rId15" Type="http://schemas.openxmlformats.org/officeDocument/2006/relationships/hyperlink" Target="https://www.cencosud.com/cencosud/site/docs/20260410/20260410140537/memoria_integrada_2025_cencosud.pdf" TargetMode="External"/><Relationship Id="rId36" Type="http://schemas.openxmlformats.org/officeDocument/2006/relationships/hyperlink" Target="https://www.cencosud.com/cencosud/site/docs/20260410/20260410140537/memoria_integrada_2025_cencosud.pdf" TargetMode="External"/><Relationship Id="rId57" Type="http://schemas.openxmlformats.org/officeDocument/2006/relationships/hyperlink" Target="https://www.cencosud.com/cencosud/site/docs/20260410/20260410140537/memoria_integrada_2025_cencosud.pdf" TargetMode="External"/><Relationship Id="rId106" Type="http://schemas.openxmlformats.org/officeDocument/2006/relationships/hyperlink" Target="https://www.cencosud.com/cencosud/site/docs/20260410/20260410140537/memoria_integrada_2025_cencosud.pdf" TargetMode="External"/><Relationship Id="rId127" Type="http://schemas.openxmlformats.org/officeDocument/2006/relationships/hyperlink" Target="https://www.cencosud.com/cencosud/site/docs/20260410/20260410140537/memoria_integrada_2025_cencosud.pdf" TargetMode="External"/><Relationship Id="rId10" Type="http://schemas.openxmlformats.org/officeDocument/2006/relationships/hyperlink" Target="https://www.cencosud.com/cencosud/site/docs/20260410/20260410140537/memoria_integrada_2025_cencosud.pdf" TargetMode="External"/><Relationship Id="rId31" Type="http://schemas.openxmlformats.org/officeDocument/2006/relationships/hyperlink" Target="https://www.cencosud.com/cencosud/site/docs/20260410/20260410140537/memoria_integrada_2025_cencosud.pdf" TargetMode="External"/><Relationship Id="rId52" Type="http://schemas.openxmlformats.org/officeDocument/2006/relationships/hyperlink" Target="https://www.cencosud.com/cencosud/site/docs/20260410/20260410140537/memoria_integrada_2025_cencosud.pdf" TargetMode="External"/><Relationship Id="rId73" Type="http://schemas.openxmlformats.org/officeDocument/2006/relationships/hyperlink" Target="https://www.cencosud.com/cencosud/site/docs/20260410/20260410140537/memoria_integrada_2025_cencosud.pdf" TargetMode="External"/><Relationship Id="rId78" Type="http://schemas.openxmlformats.org/officeDocument/2006/relationships/hyperlink" Target="https://www.cencosud.com/cencosud/site/docs/20260410/20260410140537/memoria_integrada_2025_cencosud.pdf" TargetMode="External"/><Relationship Id="rId94" Type="http://schemas.openxmlformats.org/officeDocument/2006/relationships/hyperlink" Target="https://www.cencosud.com/cencosud/site/docs/20260410/20260410140537/memoria_integrada_2025_cencosud.pdf" TargetMode="External"/><Relationship Id="rId99" Type="http://schemas.openxmlformats.org/officeDocument/2006/relationships/hyperlink" Target="https://www.cencosud.com/cencosud/site/docs/20260410/20260410140537/memoria_integrada_2025_cencosud.pdf" TargetMode="External"/><Relationship Id="rId101" Type="http://schemas.openxmlformats.org/officeDocument/2006/relationships/hyperlink" Target="https://www.cencosud.com/cencosud/site/docs/20260410/20260410140537/memoria_integrada_2025_cencosud.pdf" TargetMode="External"/><Relationship Id="rId122" Type="http://schemas.openxmlformats.org/officeDocument/2006/relationships/hyperlink" Target="https://www.cencosud.com/cencosud/site/docs/20260410/20260410140537/memoria_integrada_2025_cencosud.pdf" TargetMode="External"/><Relationship Id="rId4" Type="http://schemas.openxmlformats.org/officeDocument/2006/relationships/hyperlink" Target="https://www.cencosud.com/cencosud/site/docs/20260410/20260410140537/memoria_integrada_2025_cencosud.pdf" TargetMode="External"/><Relationship Id="rId9" Type="http://schemas.openxmlformats.org/officeDocument/2006/relationships/hyperlink" Target="https://www.cencosud.com/cencosud/site/docs/20260410/20260410140537/memoria_integrada_2025_cencosud.pdf" TargetMode="External"/><Relationship Id="rId26" Type="http://schemas.openxmlformats.org/officeDocument/2006/relationships/hyperlink" Target="https://www.cencosud.com/cencosud/site/docs/20260410/20260410140537/memoria_integrada_2025_cencosud.pdf" TargetMode="Externa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BBAD18-525F-6548-91F7-68CD4B606285}">
  <dimension ref="A1:O148"/>
  <sheetViews>
    <sheetView showGridLines="0" zoomScale="75" zoomScaleNormal="75" workbookViewId="0">
      <selection activeCell="L42" sqref="L42"/>
    </sheetView>
  </sheetViews>
  <sheetFormatPr baseColWidth="10" defaultColWidth="11" defaultRowHeight="16"/>
  <sheetData>
    <row r="1" spans="1:15">
      <c r="A1" s="1"/>
      <c r="B1" s="1"/>
      <c r="C1" s="1"/>
      <c r="D1" s="1"/>
      <c r="E1" s="1"/>
      <c r="F1" s="1"/>
      <c r="G1" s="1"/>
      <c r="H1" s="1"/>
      <c r="I1" s="1"/>
      <c r="J1" s="1"/>
      <c r="K1" s="1"/>
      <c r="L1" s="1"/>
      <c r="M1" s="1"/>
      <c r="N1" s="1"/>
      <c r="O1" s="1"/>
    </row>
    <row r="2" spans="1:15">
      <c r="A2" s="1"/>
      <c r="B2" s="1"/>
      <c r="C2" s="1"/>
      <c r="D2" s="1"/>
      <c r="E2" s="1"/>
      <c r="F2" s="1"/>
      <c r="G2" s="1"/>
      <c r="H2" s="1"/>
      <c r="I2" s="1"/>
      <c r="J2" s="1"/>
      <c r="K2" s="1"/>
      <c r="L2" s="1"/>
      <c r="M2" s="1"/>
      <c r="N2" s="1"/>
      <c r="O2" s="1"/>
    </row>
    <row r="3" spans="1:15">
      <c r="A3" s="1"/>
      <c r="B3" s="1"/>
      <c r="C3" s="1"/>
      <c r="D3" s="1"/>
      <c r="E3" s="1"/>
      <c r="F3" s="1"/>
      <c r="G3" s="1"/>
      <c r="H3" s="1"/>
      <c r="I3" s="1"/>
      <c r="J3" s="1"/>
      <c r="K3" s="1"/>
      <c r="L3" s="1"/>
      <c r="M3" s="1"/>
      <c r="N3" s="1"/>
      <c r="O3" s="1"/>
    </row>
    <row r="4" spans="1:15">
      <c r="A4" s="1"/>
      <c r="B4" s="1"/>
      <c r="C4" s="1"/>
      <c r="D4" s="1"/>
      <c r="E4" s="1"/>
      <c r="F4" s="1"/>
      <c r="G4" s="1"/>
      <c r="H4" s="1"/>
      <c r="I4" s="1"/>
      <c r="J4" s="1"/>
      <c r="K4" s="1"/>
      <c r="L4" s="1"/>
      <c r="M4" s="1"/>
      <c r="N4" s="1"/>
      <c r="O4" s="1"/>
    </row>
    <row r="5" spans="1:15">
      <c r="A5" s="1"/>
      <c r="B5" s="1"/>
      <c r="C5" s="1"/>
      <c r="D5" s="1"/>
      <c r="E5" s="1"/>
      <c r="F5" s="1"/>
      <c r="G5" s="1"/>
      <c r="H5" s="1"/>
      <c r="I5" s="1"/>
      <c r="J5" s="1"/>
      <c r="K5" s="1"/>
      <c r="L5" s="1"/>
      <c r="M5" s="1"/>
      <c r="N5" s="1"/>
      <c r="O5" s="1"/>
    </row>
    <row r="6" spans="1:15">
      <c r="A6" s="1"/>
      <c r="B6" s="1"/>
      <c r="C6" s="1"/>
      <c r="D6" s="1"/>
      <c r="E6" s="1"/>
      <c r="F6" s="1"/>
      <c r="G6" s="1"/>
      <c r="H6" s="1"/>
      <c r="I6" s="1"/>
      <c r="J6" s="1"/>
      <c r="K6" s="1"/>
      <c r="L6" s="1"/>
      <c r="M6" s="1"/>
      <c r="N6" s="1"/>
      <c r="O6" s="1"/>
    </row>
    <row r="7" spans="1:15">
      <c r="A7" s="1"/>
      <c r="B7" s="1"/>
      <c r="C7" s="1"/>
      <c r="D7" s="1"/>
      <c r="E7" s="1"/>
      <c r="F7" s="1"/>
      <c r="G7" s="1"/>
      <c r="H7" s="1"/>
      <c r="I7" s="1"/>
      <c r="J7" s="1"/>
      <c r="K7" s="1"/>
      <c r="L7" s="1"/>
      <c r="M7" s="1"/>
      <c r="N7" s="1"/>
      <c r="O7" s="1"/>
    </row>
    <row r="8" spans="1:15">
      <c r="A8" s="1"/>
      <c r="B8" s="1"/>
      <c r="C8" s="1"/>
      <c r="D8" s="1"/>
      <c r="E8" s="1"/>
      <c r="F8" s="1"/>
      <c r="G8" s="1"/>
      <c r="H8" s="1"/>
      <c r="I8" s="1"/>
      <c r="J8" s="1"/>
      <c r="K8" s="1"/>
      <c r="L8" s="1"/>
      <c r="M8" s="1"/>
      <c r="N8" s="1"/>
      <c r="O8" s="1"/>
    </row>
    <row r="9" spans="1:15">
      <c r="A9" s="1"/>
      <c r="B9" s="1"/>
      <c r="C9" s="1"/>
      <c r="D9" s="1"/>
      <c r="E9" s="1"/>
      <c r="F9" s="1"/>
      <c r="G9" s="1"/>
      <c r="H9" s="1"/>
      <c r="I9" s="1"/>
      <c r="J9" s="1"/>
      <c r="K9" s="1"/>
      <c r="L9" s="1"/>
      <c r="M9" s="1"/>
      <c r="N9" s="1"/>
      <c r="O9" s="1"/>
    </row>
    <row r="10" spans="1:15">
      <c r="A10" s="1"/>
      <c r="B10" s="1"/>
      <c r="C10" s="1"/>
      <c r="D10" s="1"/>
      <c r="E10" s="1"/>
      <c r="F10" s="1"/>
      <c r="G10" s="1"/>
      <c r="H10" s="1"/>
      <c r="I10" s="1"/>
      <c r="J10" s="1"/>
      <c r="K10" s="1"/>
      <c r="L10" s="1"/>
      <c r="M10" s="1"/>
      <c r="N10" s="1"/>
      <c r="O10" s="1"/>
    </row>
    <row r="11" spans="1:15">
      <c r="A11" s="1"/>
      <c r="B11" s="1"/>
      <c r="C11" s="1"/>
      <c r="D11" s="1"/>
      <c r="E11" s="1"/>
      <c r="F11" s="1"/>
      <c r="G11" s="1"/>
      <c r="H11" s="1"/>
      <c r="I11" s="1"/>
      <c r="J11" s="1"/>
      <c r="K11" s="1"/>
      <c r="L11" s="1"/>
      <c r="M11" s="1"/>
      <c r="N11" s="1"/>
      <c r="O11" s="1"/>
    </row>
    <row r="12" spans="1:15">
      <c r="A12" s="1"/>
      <c r="B12" s="1"/>
      <c r="C12" s="1"/>
      <c r="D12" s="1"/>
      <c r="E12" s="1"/>
      <c r="F12" s="1"/>
      <c r="G12" s="1"/>
      <c r="H12" s="1"/>
      <c r="I12" s="1"/>
      <c r="J12" s="1"/>
      <c r="K12" s="1"/>
      <c r="L12" s="1"/>
      <c r="M12" s="1"/>
      <c r="N12" s="1"/>
      <c r="O12" s="1"/>
    </row>
    <row r="13" spans="1:15">
      <c r="A13" s="1"/>
      <c r="B13" s="1"/>
      <c r="C13" s="1"/>
      <c r="D13" s="1"/>
      <c r="E13" s="1"/>
      <c r="F13" s="1"/>
      <c r="G13" s="1"/>
      <c r="H13" s="1"/>
      <c r="I13" s="1"/>
      <c r="J13" s="1"/>
      <c r="K13" s="1"/>
      <c r="L13" s="1"/>
      <c r="M13" s="1"/>
      <c r="N13" s="1"/>
      <c r="O13" s="1"/>
    </row>
    <row r="14" spans="1:15">
      <c r="A14" s="1"/>
      <c r="B14" s="1"/>
      <c r="C14" s="1"/>
      <c r="D14" s="1"/>
      <c r="E14" s="1"/>
      <c r="F14" s="1"/>
      <c r="G14" s="1"/>
      <c r="H14" s="1"/>
      <c r="I14" s="1"/>
      <c r="J14" s="1"/>
      <c r="K14" s="1"/>
      <c r="L14" s="1"/>
      <c r="M14" s="1"/>
      <c r="N14" s="1"/>
      <c r="O14" s="1"/>
    </row>
    <row r="15" spans="1:15">
      <c r="A15" s="1"/>
      <c r="B15" s="1"/>
      <c r="C15" s="1"/>
      <c r="D15" s="1"/>
      <c r="E15" s="1"/>
      <c r="F15" s="1"/>
      <c r="G15" s="1"/>
      <c r="H15" s="1"/>
      <c r="I15" s="1"/>
      <c r="J15" s="1"/>
      <c r="K15" s="1"/>
      <c r="L15" s="1"/>
      <c r="M15" s="1"/>
      <c r="N15" s="1"/>
      <c r="O15" s="1"/>
    </row>
    <row r="16" spans="1:15">
      <c r="A16" s="1"/>
      <c r="B16" s="1"/>
      <c r="C16" s="1"/>
      <c r="D16" s="1"/>
      <c r="E16" s="1"/>
      <c r="F16" s="1"/>
      <c r="G16" s="1"/>
      <c r="H16" s="1"/>
      <c r="I16" s="1"/>
      <c r="J16" s="1"/>
      <c r="K16" s="1"/>
      <c r="L16" s="1"/>
      <c r="M16" s="1"/>
      <c r="N16" s="1"/>
      <c r="O16" s="1"/>
    </row>
    <row r="17" spans="1:15">
      <c r="A17" s="1"/>
      <c r="B17" s="1"/>
      <c r="C17" s="1"/>
      <c r="D17" s="1"/>
      <c r="E17" s="1"/>
      <c r="F17" s="1"/>
      <c r="G17" s="1"/>
      <c r="H17" s="1"/>
      <c r="I17" s="1"/>
      <c r="J17" s="1"/>
      <c r="K17" s="1"/>
      <c r="L17" s="1"/>
      <c r="M17" s="1"/>
      <c r="N17" s="1"/>
      <c r="O17" s="1"/>
    </row>
    <row r="18" spans="1:15">
      <c r="A18" s="1"/>
      <c r="B18" s="1"/>
      <c r="C18" s="1"/>
      <c r="D18" s="1"/>
      <c r="E18" s="1"/>
      <c r="F18" s="1"/>
      <c r="G18" s="1"/>
      <c r="H18" s="1"/>
      <c r="I18" s="1"/>
      <c r="J18" s="1"/>
      <c r="K18" s="1"/>
      <c r="L18" s="1"/>
      <c r="M18" s="1"/>
      <c r="N18" s="1"/>
      <c r="O18" s="1"/>
    </row>
    <row r="19" spans="1:15">
      <c r="A19" s="1"/>
      <c r="B19" s="1"/>
      <c r="C19" s="1"/>
      <c r="D19" s="1"/>
      <c r="E19" s="1"/>
      <c r="F19" s="1"/>
      <c r="G19" s="1"/>
      <c r="H19" s="1"/>
      <c r="I19" s="1"/>
      <c r="J19" s="1"/>
      <c r="K19" s="1"/>
      <c r="L19" s="1"/>
      <c r="M19" s="1"/>
      <c r="N19" s="1"/>
      <c r="O19" s="1"/>
    </row>
    <row r="20" spans="1:15">
      <c r="A20" s="1"/>
      <c r="B20" s="1"/>
      <c r="C20" s="1"/>
      <c r="D20" s="1"/>
      <c r="E20" s="1"/>
      <c r="F20" s="1"/>
      <c r="G20" s="1"/>
      <c r="H20" s="1"/>
      <c r="I20" s="1"/>
      <c r="J20" s="1"/>
      <c r="K20" s="1"/>
      <c r="L20" s="1"/>
      <c r="M20" s="1"/>
      <c r="N20" s="1"/>
      <c r="O20" s="1"/>
    </row>
    <row r="21" spans="1:15">
      <c r="A21" s="1"/>
      <c r="B21" s="1"/>
      <c r="C21" s="1"/>
      <c r="D21" s="1"/>
      <c r="E21" s="1"/>
      <c r="F21" s="1"/>
      <c r="G21" s="1"/>
      <c r="H21" s="1"/>
      <c r="I21" s="1"/>
      <c r="J21" s="1"/>
      <c r="K21" s="1"/>
      <c r="L21" s="1"/>
      <c r="M21" s="1"/>
      <c r="N21" s="1"/>
      <c r="O21" s="1"/>
    </row>
    <row r="22" spans="1:15">
      <c r="A22" s="1"/>
      <c r="B22" s="1"/>
      <c r="C22" s="1"/>
      <c r="D22" s="1"/>
      <c r="E22" s="1"/>
      <c r="F22" s="1"/>
      <c r="G22" s="1"/>
      <c r="H22" s="1"/>
      <c r="I22" s="1"/>
      <c r="J22" s="1"/>
      <c r="K22" s="1"/>
      <c r="L22" s="1"/>
      <c r="M22" s="1"/>
      <c r="N22" s="1"/>
      <c r="O22" s="1"/>
    </row>
    <row r="23" spans="1:15">
      <c r="A23" s="1"/>
      <c r="B23" s="1"/>
      <c r="C23" s="1"/>
      <c r="D23" s="1"/>
      <c r="E23" s="1"/>
      <c r="F23" s="1"/>
      <c r="G23" s="1"/>
      <c r="H23" s="1"/>
      <c r="I23" s="1"/>
      <c r="J23" s="1"/>
      <c r="K23" s="1"/>
      <c r="L23" s="1"/>
      <c r="M23" s="1"/>
      <c r="N23" s="1"/>
      <c r="O23" s="1"/>
    </row>
    <row r="24" spans="1:15">
      <c r="A24" s="1"/>
      <c r="B24" s="1"/>
      <c r="C24" s="1"/>
      <c r="D24" s="1"/>
      <c r="E24" s="1"/>
      <c r="F24" s="1"/>
      <c r="G24" s="1"/>
      <c r="H24" s="1"/>
      <c r="I24" s="1"/>
      <c r="J24" s="1"/>
      <c r="K24" s="1"/>
      <c r="L24" s="1"/>
      <c r="M24" s="1"/>
      <c r="N24" s="1"/>
      <c r="O24" s="1"/>
    </row>
    <row r="25" spans="1:15">
      <c r="A25" s="1"/>
      <c r="B25" s="1"/>
      <c r="C25" s="1"/>
      <c r="D25" s="1"/>
      <c r="E25" s="1"/>
      <c r="F25" s="1"/>
      <c r="G25" s="1"/>
      <c r="H25" s="1"/>
      <c r="I25" s="1"/>
      <c r="J25" s="1"/>
      <c r="K25" s="1"/>
      <c r="L25" s="1"/>
      <c r="M25" s="1"/>
      <c r="N25" s="1"/>
      <c r="O25" s="1"/>
    </row>
    <row r="26" spans="1:15">
      <c r="A26" s="1"/>
      <c r="B26" s="1"/>
      <c r="C26" s="1"/>
      <c r="D26" s="1"/>
      <c r="E26" s="1"/>
      <c r="F26" s="1"/>
      <c r="G26" s="1"/>
      <c r="H26" s="1"/>
      <c r="I26" s="1"/>
      <c r="J26" s="1"/>
      <c r="K26" s="1"/>
      <c r="L26" s="1"/>
      <c r="M26" s="1"/>
      <c r="N26" s="1"/>
      <c r="O26" s="1"/>
    </row>
    <row r="27" spans="1:15">
      <c r="A27" s="1"/>
      <c r="B27" s="1"/>
      <c r="C27" s="1"/>
      <c r="D27" s="1"/>
      <c r="E27" s="1"/>
      <c r="F27" s="1"/>
      <c r="G27" s="1"/>
      <c r="H27" s="1"/>
      <c r="I27" s="1"/>
      <c r="J27" s="1"/>
      <c r="K27" s="1"/>
      <c r="L27" s="1"/>
      <c r="M27" s="1"/>
      <c r="N27" s="1"/>
      <c r="O27" s="1"/>
    </row>
    <row r="28" spans="1:15">
      <c r="A28" s="1"/>
      <c r="B28" s="1"/>
      <c r="C28" s="1"/>
      <c r="D28" s="1"/>
      <c r="E28" s="1"/>
      <c r="F28" s="1"/>
      <c r="G28" s="1"/>
      <c r="H28" s="1"/>
      <c r="I28" s="1"/>
      <c r="J28" s="1"/>
      <c r="K28" s="1"/>
      <c r="L28" s="1"/>
      <c r="M28" s="1"/>
      <c r="N28" s="1"/>
      <c r="O28" s="1"/>
    </row>
    <row r="29" spans="1:15">
      <c r="A29" s="1"/>
      <c r="B29" s="1"/>
      <c r="C29" s="1"/>
      <c r="D29" s="1"/>
      <c r="E29" s="1"/>
      <c r="F29" s="1"/>
      <c r="G29" s="1"/>
      <c r="H29" s="1"/>
      <c r="I29" s="1"/>
      <c r="J29" s="1"/>
      <c r="K29" s="1"/>
      <c r="L29" s="1"/>
      <c r="M29" s="1"/>
      <c r="N29" s="1"/>
      <c r="O29" s="1"/>
    </row>
    <row r="30" spans="1:15">
      <c r="A30" s="1"/>
      <c r="B30" s="1"/>
      <c r="C30" s="1"/>
      <c r="D30" s="1"/>
      <c r="E30" s="1"/>
      <c r="F30" s="1"/>
      <c r="G30" s="1"/>
      <c r="H30" s="1"/>
      <c r="I30" s="1"/>
      <c r="J30" s="1"/>
      <c r="K30" s="1"/>
      <c r="L30" s="1"/>
      <c r="M30" s="1"/>
      <c r="N30" s="1"/>
      <c r="O30" s="1"/>
    </row>
    <row r="31" spans="1:15">
      <c r="A31" s="1"/>
      <c r="B31" s="1"/>
      <c r="C31" s="1"/>
      <c r="D31" s="1"/>
      <c r="E31" s="1"/>
      <c r="F31" s="1"/>
      <c r="G31" s="1"/>
      <c r="H31" s="1"/>
      <c r="I31" s="1"/>
      <c r="J31" s="1"/>
      <c r="K31" s="1"/>
      <c r="L31" s="1"/>
      <c r="M31" s="1"/>
      <c r="N31" s="1"/>
      <c r="O31" s="1"/>
    </row>
    <row r="32" spans="1:15">
      <c r="A32" s="1"/>
      <c r="B32" s="1"/>
      <c r="C32" s="1"/>
      <c r="D32" s="1"/>
      <c r="E32" s="1"/>
      <c r="F32" s="1"/>
      <c r="G32" s="1"/>
      <c r="H32" s="1"/>
      <c r="I32" s="1"/>
      <c r="J32" s="1"/>
      <c r="K32" s="1"/>
      <c r="L32" s="1"/>
      <c r="M32" s="1"/>
      <c r="N32" s="1"/>
      <c r="O32" s="1"/>
    </row>
    <row r="33" spans="1:15">
      <c r="A33" s="1"/>
      <c r="B33" s="1"/>
      <c r="C33" s="1"/>
      <c r="D33" s="1"/>
      <c r="E33" s="1"/>
      <c r="F33" s="1"/>
      <c r="G33" s="1"/>
      <c r="H33" s="1"/>
      <c r="I33" s="1"/>
      <c r="J33" s="1"/>
      <c r="K33" s="1"/>
      <c r="L33" s="1"/>
      <c r="M33" s="1"/>
      <c r="N33" s="1"/>
      <c r="O33" s="1"/>
    </row>
    <row r="34" spans="1:15">
      <c r="A34" s="1"/>
      <c r="B34" s="1"/>
      <c r="C34" s="1"/>
      <c r="D34" s="1"/>
      <c r="E34" s="1"/>
      <c r="F34" s="1"/>
      <c r="G34" s="1"/>
      <c r="H34" s="1"/>
      <c r="I34" s="1"/>
      <c r="J34" s="1"/>
      <c r="K34" s="1"/>
      <c r="L34" s="1"/>
      <c r="M34" s="1"/>
      <c r="N34" s="1"/>
      <c r="O34" s="1"/>
    </row>
    <row r="35" spans="1:15">
      <c r="A35" s="1"/>
      <c r="B35" s="1"/>
      <c r="C35" s="1"/>
      <c r="D35" s="1"/>
      <c r="E35" s="1"/>
      <c r="F35" s="1"/>
      <c r="G35" s="1"/>
      <c r="H35" s="1"/>
      <c r="I35" s="1"/>
      <c r="J35" s="1"/>
      <c r="K35" s="1"/>
      <c r="L35" s="1"/>
      <c r="M35" s="1"/>
      <c r="N35" s="1"/>
      <c r="O35" s="1"/>
    </row>
    <row r="36" spans="1:15">
      <c r="A36" s="1"/>
      <c r="B36" s="1"/>
      <c r="C36" s="1"/>
      <c r="D36" s="1"/>
      <c r="E36" s="1"/>
      <c r="F36" s="1"/>
      <c r="G36" s="1"/>
      <c r="H36" s="1"/>
      <c r="I36" s="1"/>
      <c r="J36" s="1"/>
      <c r="K36" s="1"/>
      <c r="L36" s="1"/>
      <c r="M36" s="1"/>
      <c r="N36" s="1"/>
      <c r="O36" s="1"/>
    </row>
    <row r="37" spans="1:15">
      <c r="A37" s="1"/>
      <c r="B37" s="1"/>
      <c r="C37" s="1"/>
      <c r="D37" s="1"/>
      <c r="E37" s="1"/>
      <c r="F37" s="1"/>
      <c r="G37" s="1"/>
      <c r="H37" s="1"/>
      <c r="I37" s="1"/>
      <c r="J37" s="1"/>
      <c r="K37" s="1"/>
      <c r="L37" s="1"/>
      <c r="M37" s="1"/>
      <c r="N37" s="1"/>
      <c r="O37" s="1"/>
    </row>
    <row r="38" spans="1:15">
      <c r="A38" s="1"/>
      <c r="B38" s="1"/>
      <c r="C38" s="1"/>
      <c r="D38" s="1"/>
      <c r="E38" s="1"/>
      <c r="F38" s="1"/>
      <c r="G38" s="1"/>
      <c r="H38" s="1"/>
      <c r="I38" s="1"/>
      <c r="J38" s="1"/>
      <c r="K38" s="1"/>
      <c r="L38" s="1"/>
      <c r="M38" s="1"/>
      <c r="N38" s="1"/>
      <c r="O38" s="1"/>
    </row>
    <row r="39" spans="1:15">
      <c r="A39" s="1"/>
      <c r="B39" s="1"/>
      <c r="C39" s="1"/>
      <c r="D39" s="1"/>
      <c r="E39" s="1"/>
      <c r="F39" s="1"/>
      <c r="G39" s="1"/>
      <c r="H39" s="1"/>
      <c r="I39" s="1"/>
      <c r="J39" s="1"/>
      <c r="K39" s="1"/>
      <c r="L39" s="1"/>
      <c r="M39" s="1"/>
      <c r="N39" s="1"/>
      <c r="O39" s="1"/>
    </row>
    <row r="40" spans="1:15">
      <c r="A40" s="1"/>
      <c r="B40" s="1"/>
      <c r="C40" s="1"/>
      <c r="D40" s="1"/>
      <c r="E40" s="1"/>
      <c r="F40" s="1"/>
      <c r="G40" s="1"/>
      <c r="H40" s="1"/>
      <c r="I40" s="1"/>
      <c r="J40" s="1"/>
      <c r="K40" s="1"/>
      <c r="L40" s="1"/>
      <c r="M40" s="1"/>
      <c r="N40" s="1"/>
      <c r="O40" s="1"/>
    </row>
    <row r="41" spans="1:15">
      <c r="A41" s="1"/>
      <c r="B41" s="1"/>
      <c r="C41" s="1"/>
      <c r="D41" s="1"/>
      <c r="E41" s="1"/>
      <c r="F41" s="1"/>
      <c r="G41" s="1"/>
      <c r="H41" s="1"/>
      <c r="I41" s="1"/>
      <c r="J41" s="1"/>
      <c r="K41" s="1"/>
      <c r="L41" s="1"/>
      <c r="M41" s="1"/>
      <c r="N41" s="1"/>
      <c r="O41" s="1"/>
    </row>
    <row r="42" spans="1:15">
      <c r="A42" s="1"/>
      <c r="B42" s="1"/>
      <c r="C42" s="1"/>
      <c r="D42" s="1"/>
      <c r="E42" s="1"/>
      <c r="F42" s="1"/>
      <c r="G42" s="1"/>
      <c r="H42" s="1"/>
      <c r="I42" s="1"/>
      <c r="J42" s="1"/>
      <c r="K42" s="1"/>
      <c r="L42" s="1"/>
      <c r="M42" s="1"/>
      <c r="N42" s="1"/>
      <c r="O42" s="1"/>
    </row>
    <row r="43" spans="1:15">
      <c r="A43" s="1"/>
      <c r="B43" s="1"/>
      <c r="C43" s="1"/>
      <c r="D43" s="1"/>
      <c r="E43" s="1"/>
      <c r="F43" s="1"/>
      <c r="G43" s="1"/>
      <c r="H43" s="1"/>
      <c r="I43" s="1"/>
      <c r="J43" s="1"/>
      <c r="K43" s="1"/>
      <c r="L43" s="1"/>
      <c r="M43" s="1"/>
      <c r="N43" s="1"/>
      <c r="O43" s="1"/>
    </row>
    <row r="44" spans="1:15">
      <c r="A44" s="1"/>
      <c r="B44" s="1"/>
      <c r="C44" s="1"/>
      <c r="D44" s="1"/>
      <c r="E44" s="1"/>
      <c r="F44" s="1"/>
      <c r="G44" s="1"/>
      <c r="H44" s="1"/>
      <c r="I44" s="1"/>
      <c r="J44" s="1"/>
      <c r="K44" s="1"/>
      <c r="L44" s="1"/>
      <c r="M44" s="1"/>
      <c r="N44" s="1"/>
      <c r="O44" s="1"/>
    </row>
    <row r="45" spans="1:15">
      <c r="A45" s="1"/>
      <c r="B45" s="1"/>
      <c r="C45" s="1"/>
      <c r="D45" s="1"/>
      <c r="E45" s="1"/>
      <c r="F45" s="1"/>
      <c r="G45" s="1"/>
      <c r="H45" s="1"/>
      <c r="I45" s="1"/>
      <c r="J45" s="1"/>
      <c r="K45" s="1"/>
      <c r="L45" s="1"/>
      <c r="M45" s="1"/>
      <c r="N45" s="1"/>
      <c r="O45" s="1"/>
    </row>
    <row r="46" spans="1:15">
      <c r="A46" s="2"/>
      <c r="B46" s="2"/>
      <c r="C46" s="2"/>
      <c r="D46" s="2"/>
      <c r="E46" s="2"/>
      <c r="F46" s="2"/>
      <c r="G46" s="2"/>
      <c r="H46" s="2"/>
      <c r="I46" s="2"/>
      <c r="J46" s="2"/>
      <c r="K46" s="2"/>
      <c r="L46" s="2"/>
      <c r="M46" s="2"/>
      <c r="N46" s="2"/>
      <c r="O46" s="2"/>
    </row>
    <row r="47" spans="1:15">
      <c r="A47" s="2"/>
      <c r="B47" s="2"/>
      <c r="C47" s="2"/>
      <c r="D47" s="2"/>
      <c r="E47" s="2"/>
      <c r="F47" s="2"/>
      <c r="G47" s="2"/>
      <c r="H47" s="2"/>
      <c r="I47" s="2"/>
      <c r="J47" s="2"/>
      <c r="K47" s="2"/>
      <c r="L47" s="2"/>
      <c r="M47" s="2"/>
      <c r="N47" s="2"/>
      <c r="O47" s="2"/>
    </row>
    <row r="48" spans="1:15">
      <c r="A48" s="2"/>
      <c r="B48" s="2"/>
      <c r="C48" s="2"/>
      <c r="D48" s="2"/>
      <c r="E48" s="2"/>
      <c r="F48" s="2"/>
      <c r="G48" s="2"/>
      <c r="H48" s="2"/>
      <c r="I48" s="2"/>
      <c r="J48" s="2"/>
      <c r="K48" s="2"/>
      <c r="L48" s="2"/>
      <c r="M48" s="2"/>
      <c r="N48" s="2"/>
      <c r="O48" s="2"/>
    </row>
    <row r="49" spans="1:15">
      <c r="A49" s="2"/>
      <c r="B49" s="2"/>
      <c r="C49" s="2"/>
      <c r="D49" s="2"/>
      <c r="E49" s="2"/>
      <c r="F49" s="2"/>
      <c r="G49" s="2"/>
      <c r="H49" s="2"/>
      <c r="I49" s="2"/>
      <c r="J49" s="2"/>
      <c r="K49" s="2"/>
      <c r="L49" s="2"/>
      <c r="M49" s="2"/>
      <c r="N49" s="2"/>
      <c r="O49" s="2"/>
    </row>
    <row r="50" spans="1:15">
      <c r="A50" s="2"/>
      <c r="B50" s="2"/>
      <c r="C50" s="2"/>
      <c r="D50" s="2"/>
      <c r="E50" s="2"/>
      <c r="F50" s="2"/>
      <c r="G50" s="2"/>
      <c r="H50" s="2"/>
      <c r="I50" s="2"/>
      <c r="J50" s="2"/>
      <c r="K50" s="2"/>
      <c r="L50" s="2"/>
      <c r="M50" s="2"/>
      <c r="N50" s="2"/>
      <c r="O50" s="2"/>
    </row>
    <row r="51" spans="1:15">
      <c r="A51" s="2"/>
      <c r="B51" s="2"/>
      <c r="C51" s="2"/>
      <c r="D51" s="2"/>
      <c r="E51" s="2"/>
      <c r="F51" s="2"/>
      <c r="G51" s="2"/>
      <c r="H51" s="2"/>
      <c r="I51" s="2"/>
      <c r="J51" s="2"/>
      <c r="K51" s="2"/>
      <c r="L51" s="2"/>
      <c r="M51" s="2"/>
      <c r="N51" s="2"/>
      <c r="O51" s="2"/>
    </row>
    <row r="52" spans="1:15">
      <c r="A52" s="2"/>
      <c r="B52" s="2"/>
      <c r="C52" s="2"/>
      <c r="D52" s="2"/>
      <c r="E52" s="2"/>
      <c r="F52" s="2"/>
      <c r="G52" s="2"/>
      <c r="H52" s="2"/>
      <c r="I52" s="2"/>
      <c r="J52" s="2"/>
      <c r="K52" s="2"/>
      <c r="L52" s="2"/>
      <c r="M52" s="2"/>
      <c r="N52" s="2"/>
      <c r="O52" s="2"/>
    </row>
    <row r="53" spans="1:15">
      <c r="A53" s="2"/>
      <c r="B53" s="2"/>
      <c r="C53" s="2"/>
      <c r="D53" s="2"/>
      <c r="E53" s="2"/>
      <c r="F53" s="2"/>
      <c r="G53" s="2"/>
      <c r="H53" s="2"/>
      <c r="I53" s="2"/>
      <c r="J53" s="2"/>
      <c r="K53" s="2"/>
      <c r="L53" s="2"/>
      <c r="M53" s="2"/>
      <c r="N53" s="2"/>
      <c r="O53" s="2"/>
    </row>
    <row r="54" spans="1:15">
      <c r="A54" s="2"/>
      <c r="B54" s="2"/>
      <c r="C54" s="2"/>
      <c r="D54" s="2"/>
      <c r="E54" s="2"/>
      <c r="F54" s="2"/>
      <c r="G54" s="2"/>
      <c r="H54" s="2"/>
      <c r="I54" s="2"/>
      <c r="J54" s="2"/>
      <c r="K54" s="2"/>
      <c r="L54" s="2"/>
      <c r="M54" s="2"/>
      <c r="N54" s="2"/>
      <c r="O54" s="2"/>
    </row>
    <row r="55" spans="1:15">
      <c r="A55" s="2"/>
      <c r="B55" s="2"/>
      <c r="C55" s="2"/>
      <c r="D55" s="2"/>
      <c r="E55" s="2"/>
      <c r="F55" s="2"/>
      <c r="G55" s="2"/>
      <c r="H55" s="2"/>
      <c r="I55" s="2"/>
      <c r="J55" s="2"/>
      <c r="K55" s="2"/>
      <c r="L55" s="2"/>
      <c r="M55" s="2"/>
      <c r="N55" s="2"/>
      <c r="O55" s="2"/>
    </row>
    <row r="56" spans="1:15">
      <c r="A56" s="2"/>
      <c r="B56" s="2"/>
      <c r="C56" s="2"/>
      <c r="D56" s="2"/>
      <c r="E56" s="2"/>
      <c r="F56" s="2"/>
      <c r="G56" s="2"/>
      <c r="H56" s="2"/>
      <c r="I56" s="2"/>
      <c r="J56" s="2"/>
      <c r="K56" s="2"/>
      <c r="L56" s="2"/>
      <c r="M56" s="2"/>
      <c r="N56" s="2"/>
      <c r="O56" s="2"/>
    </row>
    <row r="57" spans="1:15">
      <c r="A57" s="2"/>
      <c r="B57" s="2"/>
      <c r="C57" s="2"/>
      <c r="D57" s="2"/>
      <c r="E57" s="2"/>
      <c r="F57" s="2"/>
      <c r="G57" s="2"/>
      <c r="H57" s="2"/>
      <c r="I57" s="2"/>
      <c r="J57" s="2"/>
      <c r="K57" s="2"/>
      <c r="L57" s="2"/>
      <c r="M57" s="2"/>
      <c r="N57" s="2"/>
      <c r="O57" s="2"/>
    </row>
    <row r="58" spans="1:15">
      <c r="A58" s="2"/>
      <c r="B58" s="2"/>
      <c r="C58" s="2"/>
      <c r="D58" s="2"/>
      <c r="E58" s="2"/>
      <c r="F58" s="2"/>
      <c r="G58" s="2"/>
      <c r="H58" s="2"/>
      <c r="I58" s="2"/>
      <c r="J58" s="2"/>
      <c r="K58" s="2"/>
      <c r="L58" s="2"/>
      <c r="M58" s="2"/>
      <c r="N58" s="2"/>
      <c r="O58" s="2"/>
    </row>
    <row r="59" spans="1:15">
      <c r="A59" s="2"/>
      <c r="B59" s="2"/>
      <c r="C59" s="2"/>
      <c r="D59" s="2"/>
      <c r="E59" s="2"/>
      <c r="F59" s="2"/>
      <c r="G59" s="2"/>
      <c r="H59" s="2"/>
      <c r="I59" s="2"/>
      <c r="J59" s="2"/>
      <c r="K59" s="2"/>
      <c r="L59" s="2"/>
      <c r="M59" s="2"/>
      <c r="N59" s="2"/>
      <c r="O59" s="2"/>
    </row>
    <row r="60" spans="1:15">
      <c r="A60" s="2"/>
      <c r="B60" s="2"/>
      <c r="C60" s="2"/>
      <c r="D60" s="2"/>
      <c r="E60" s="2"/>
      <c r="F60" s="2"/>
      <c r="G60" s="2"/>
      <c r="H60" s="2"/>
      <c r="I60" s="2"/>
      <c r="J60" s="2"/>
      <c r="K60" s="2"/>
      <c r="L60" s="2"/>
      <c r="M60" s="2"/>
      <c r="N60" s="2"/>
      <c r="O60" s="2"/>
    </row>
    <row r="61" spans="1:15">
      <c r="A61" s="2"/>
      <c r="B61" s="2"/>
      <c r="C61" s="2"/>
      <c r="D61" s="2"/>
      <c r="E61" s="2"/>
      <c r="F61" s="2"/>
      <c r="G61" s="2"/>
      <c r="H61" s="2"/>
      <c r="I61" s="2"/>
      <c r="J61" s="2"/>
      <c r="K61" s="2"/>
      <c r="L61" s="2"/>
      <c r="M61" s="2"/>
      <c r="N61" s="2"/>
      <c r="O61" s="2"/>
    </row>
    <row r="62" spans="1:15">
      <c r="A62" s="2"/>
      <c r="B62" s="2"/>
      <c r="C62" s="2"/>
      <c r="D62" s="2"/>
      <c r="E62" s="2"/>
      <c r="F62" s="2"/>
      <c r="G62" s="2"/>
      <c r="H62" s="2"/>
      <c r="I62" s="2"/>
      <c r="J62" s="2"/>
      <c r="K62" s="2"/>
      <c r="L62" s="2"/>
      <c r="M62" s="2"/>
      <c r="N62" s="2"/>
      <c r="O62" s="2"/>
    </row>
    <row r="63" spans="1:15">
      <c r="A63" s="2"/>
      <c r="B63" s="2"/>
      <c r="C63" s="2"/>
      <c r="D63" s="2"/>
      <c r="E63" s="2"/>
      <c r="F63" s="2"/>
      <c r="G63" s="2"/>
      <c r="H63" s="2"/>
      <c r="I63" s="2"/>
      <c r="J63" s="2"/>
      <c r="K63" s="2"/>
      <c r="L63" s="2"/>
      <c r="M63" s="2"/>
      <c r="N63" s="2"/>
      <c r="O63" s="2"/>
    </row>
    <row r="64" spans="1:15">
      <c r="A64" s="2"/>
      <c r="B64" s="2"/>
      <c r="C64" s="2"/>
      <c r="D64" s="2"/>
      <c r="E64" s="2"/>
      <c r="F64" s="2"/>
      <c r="G64" s="2"/>
      <c r="H64" s="2"/>
      <c r="I64" s="2"/>
      <c r="J64" s="2"/>
      <c r="K64" s="2"/>
      <c r="L64" s="2"/>
      <c r="M64" s="2"/>
      <c r="N64" s="2"/>
      <c r="O64" s="2"/>
    </row>
    <row r="65" spans="1:15">
      <c r="A65" s="2"/>
      <c r="B65" s="2"/>
      <c r="C65" s="2"/>
      <c r="D65" s="2"/>
      <c r="E65" s="2"/>
      <c r="F65" s="2"/>
      <c r="G65" s="2"/>
      <c r="H65" s="2"/>
      <c r="I65" s="2"/>
      <c r="J65" s="2"/>
      <c r="K65" s="2"/>
      <c r="L65" s="2"/>
      <c r="M65" s="2"/>
      <c r="N65" s="2"/>
      <c r="O65" s="2"/>
    </row>
    <row r="66" spans="1:15">
      <c r="A66" s="2"/>
      <c r="B66" s="2"/>
      <c r="C66" s="2"/>
      <c r="D66" s="2"/>
      <c r="E66" s="2"/>
      <c r="F66" s="2"/>
      <c r="G66" s="2"/>
      <c r="H66" s="2"/>
      <c r="I66" s="2"/>
      <c r="J66" s="2"/>
      <c r="K66" s="2"/>
      <c r="L66" s="2"/>
      <c r="M66" s="2"/>
      <c r="N66" s="2"/>
      <c r="O66" s="2"/>
    </row>
    <row r="67" spans="1:15">
      <c r="A67" s="2"/>
      <c r="B67" s="2"/>
      <c r="C67" s="2"/>
      <c r="D67" s="2"/>
      <c r="E67" s="2"/>
      <c r="F67" s="2"/>
      <c r="G67" s="2"/>
      <c r="H67" s="2"/>
      <c r="I67" s="2"/>
      <c r="J67" s="2"/>
      <c r="K67" s="2"/>
      <c r="L67" s="2"/>
      <c r="M67" s="2"/>
      <c r="N67" s="2"/>
      <c r="O67" s="2"/>
    </row>
    <row r="68" spans="1:15">
      <c r="A68" s="2"/>
      <c r="B68" s="2"/>
      <c r="C68" s="2"/>
      <c r="D68" s="2"/>
      <c r="E68" s="2"/>
      <c r="F68" s="2"/>
      <c r="G68" s="2"/>
      <c r="H68" s="2"/>
      <c r="I68" s="2"/>
      <c r="J68" s="2"/>
      <c r="K68" s="2"/>
      <c r="L68" s="2"/>
      <c r="M68" s="2"/>
      <c r="N68" s="2"/>
      <c r="O68" s="2"/>
    </row>
    <row r="69" spans="1:15">
      <c r="A69" s="2"/>
      <c r="B69" s="2"/>
      <c r="C69" s="2"/>
      <c r="D69" s="2"/>
      <c r="E69" s="2"/>
      <c r="F69" s="2"/>
      <c r="G69" s="2"/>
      <c r="H69" s="2"/>
      <c r="I69" s="2"/>
      <c r="J69" s="2"/>
      <c r="K69" s="2"/>
      <c r="L69" s="2"/>
      <c r="M69" s="2"/>
      <c r="N69" s="2"/>
      <c r="O69" s="2"/>
    </row>
    <row r="70" spans="1:15">
      <c r="A70" s="2"/>
      <c r="B70" s="2"/>
      <c r="C70" s="2"/>
      <c r="D70" s="2"/>
      <c r="E70" s="2"/>
      <c r="F70" s="2"/>
      <c r="G70" s="2"/>
      <c r="H70" s="2"/>
      <c r="I70" s="2"/>
      <c r="J70" s="2"/>
      <c r="K70" s="2"/>
      <c r="L70" s="2"/>
      <c r="M70" s="2"/>
      <c r="N70" s="2"/>
      <c r="O70" s="2"/>
    </row>
    <row r="71" spans="1:15">
      <c r="A71" s="2"/>
      <c r="B71" s="2"/>
      <c r="C71" s="2"/>
      <c r="D71" s="2"/>
      <c r="E71" s="2"/>
      <c r="F71" s="2"/>
      <c r="G71" s="2"/>
      <c r="H71" s="2"/>
      <c r="I71" s="2"/>
      <c r="J71" s="2"/>
      <c r="K71" s="2"/>
      <c r="L71" s="2"/>
      <c r="M71" s="2"/>
      <c r="N71" s="2"/>
      <c r="O71" s="2"/>
    </row>
    <row r="72" spans="1:15">
      <c r="A72" s="2"/>
      <c r="B72" s="2"/>
      <c r="C72" s="2"/>
      <c r="D72" s="2"/>
      <c r="E72" s="2"/>
      <c r="F72" s="2"/>
      <c r="G72" s="2"/>
      <c r="H72" s="2"/>
      <c r="I72" s="2"/>
      <c r="J72" s="2"/>
      <c r="K72" s="2"/>
      <c r="L72" s="2"/>
      <c r="M72" s="2"/>
      <c r="N72" s="2"/>
      <c r="O72" s="2"/>
    </row>
    <row r="73" spans="1:15">
      <c r="A73" s="2"/>
      <c r="B73" s="2"/>
      <c r="C73" s="2"/>
      <c r="D73" s="2"/>
      <c r="E73" s="2"/>
      <c r="F73" s="2"/>
      <c r="G73" s="2"/>
      <c r="H73" s="2"/>
      <c r="I73" s="2"/>
      <c r="J73" s="2"/>
      <c r="K73" s="2"/>
      <c r="L73" s="2"/>
      <c r="M73" s="2"/>
      <c r="N73" s="2"/>
      <c r="O73" s="2"/>
    </row>
    <row r="74" spans="1:15">
      <c r="A74" s="2"/>
      <c r="B74" s="2"/>
      <c r="C74" s="2"/>
      <c r="D74" s="2"/>
      <c r="E74" s="2"/>
      <c r="F74" s="2"/>
      <c r="G74" s="2"/>
      <c r="H74" s="2"/>
      <c r="I74" s="2"/>
      <c r="J74" s="2"/>
      <c r="K74" s="2"/>
      <c r="L74" s="2"/>
      <c r="M74" s="2"/>
      <c r="N74" s="2"/>
      <c r="O74" s="2"/>
    </row>
    <row r="75" spans="1:15">
      <c r="A75" s="2"/>
      <c r="B75" s="2"/>
      <c r="C75" s="2"/>
      <c r="D75" s="2"/>
      <c r="E75" s="2"/>
      <c r="F75" s="2"/>
      <c r="G75" s="2"/>
      <c r="H75" s="2"/>
      <c r="I75" s="2"/>
      <c r="J75" s="2"/>
      <c r="K75" s="2"/>
      <c r="L75" s="2"/>
      <c r="M75" s="2"/>
      <c r="N75" s="2"/>
      <c r="O75" s="2"/>
    </row>
    <row r="76" spans="1:15">
      <c r="A76" s="2"/>
      <c r="B76" s="2"/>
      <c r="C76" s="2"/>
      <c r="D76" s="2"/>
      <c r="E76" s="2"/>
      <c r="F76" s="2"/>
      <c r="G76" s="2"/>
      <c r="H76" s="2"/>
      <c r="I76" s="2"/>
      <c r="J76" s="2"/>
      <c r="K76" s="2"/>
      <c r="L76" s="2"/>
      <c r="M76" s="2"/>
      <c r="N76" s="2"/>
      <c r="O76" s="2"/>
    </row>
    <row r="77" spans="1:15">
      <c r="A77" s="2"/>
      <c r="B77" s="2"/>
      <c r="C77" s="2"/>
      <c r="D77" s="2"/>
      <c r="E77" s="2"/>
      <c r="F77" s="2"/>
      <c r="G77" s="2"/>
      <c r="H77" s="2"/>
      <c r="I77" s="2"/>
      <c r="J77" s="2"/>
      <c r="K77" s="2"/>
      <c r="L77" s="2"/>
      <c r="M77" s="2"/>
      <c r="N77" s="2"/>
      <c r="O77" s="2"/>
    </row>
    <row r="78" spans="1:15">
      <c r="A78" s="2"/>
      <c r="B78" s="2"/>
      <c r="C78" s="2"/>
      <c r="D78" s="2"/>
      <c r="E78" s="2"/>
      <c r="F78" s="2"/>
      <c r="G78" s="2"/>
      <c r="H78" s="2"/>
      <c r="I78" s="2"/>
      <c r="J78" s="2"/>
      <c r="K78" s="2"/>
      <c r="L78" s="2"/>
      <c r="M78" s="2"/>
      <c r="N78" s="2"/>
      <c r="O78" s="2"/>
    </row>
    <row r="79" spans="1:15">
      <c r="A79" s="2"/>
      <c r="B79" s="2"/>
      <c r="C79" s="2"/>
      <c r="D79" s="2"/>
      <c r="E79" s="2"/>
      <c r="F79" s="2"/>
      <c r="G79" s="2"/>
      <c r="H79" s="2"/>
      <c r="I79" s="2"/>
      <c r="J79" s="2"/>
      <c r="K79" s="2"/>
      <c r="L79" s="2"/>
      <c r="M79" s="2"/>
      <c r="N79" s="2"/>
      <c r="O79" s="2"/>
    </row>
    <row r="80" spans="1:15">
      <c r="A80" s="2"/>
      <c r="B80" s="2"/>
      <c r="C80" s="2"/>
      <c r="D80" s="2"/>
      <c r="E80" s="2"/>
      <c r="F80" s="2"/>
      <c r="G80" s="2"/>
      <c r="H80" s="2"/>
      <c r="I80" s="2"/>
      <c r="J80" s="2"/>
      <c r="K80" s="2"/>
      <c r="L80" s="2"/>
      <c r="M80" s="2"/>
      <c r="N80" s="2"/>
      <c r="O80" s="2"/>
    </row>
    <row r="81" spans="1:15">
      <c r="A81" s="2"/>
      <c r="B81" s="2"/>
      <c r="C81" s="2"/>
      <c r="D81" s="2"/>
      <c r="E81" s="2"/>
      <c r="F81" s="2"/>
      <c r="G81" s="2"/>
      <c r="H81" s="2"/>
      <c r="I81" s="2"/>
      <c r="J81" s="2"/>
      <c r="K81" s="2"/>
      <c r="L81" s="2"/>
      <c r="M81" s="2"/>
      <c r="N81" s="2"/>
      <c r="O81" s="2"/>
    </row>
    <row r="82" spans="1:15">
      <c r="A82" s="2"/>
      <c r="B82" s="2"/>
      <c r="C82" s="2"/>
      <c r="D82" s="2"/>
      <c r="E82" s="2"/>
      <c r="F82" s="2"/>
      <c r="G82" s="2"/>
      <c r="H82" s="2"/>
      <c r="I82" s="2"/>
      <c r="J82" s="2"/>
      <c r="K82" s="2"/>
      <c r="L82" s="2"/>
      <c r="M82" s="2"/>
      <c r="N82" s="2"/>
      <c r="O82" s="2"/>
    </row>
    <row r="83" spans="1:15">
      <c r="A83" s="2"/>
      <c r="B83" s="2"/>
      <c r="C83" s="2"/>
      <c r="D83" s="2"/>
      <c r="E83" s="2"/>
      <c r="F83" s="2"/>
      <c r="G83" s="2"/>
      <c r="H83" s="2"/>
      <c r="I83" s="2"/>
      <c r="J83" s="2"/>
      <c r="K83" s="2"/>
      <c r="L83" s="2"/>
      <c r="M83" s="2"/>
      <c r="N83" s="2"/>
      <c r="O83" s="2"/>
    </row>
    <row r="84" spans="1:15">
      <c r="A84" s="2"/>
      <c r="B84" s="2"/>
      <c r="C84" s="2"/>
      <c r="D84" s="2"/>
      <c r="E84" s="2"/>
      <c r="F84" s="2"/>
      <c r="G84" s="2"/>
      <c r="H84" s="2"/>
      <c r="I84" s="2"/>
      <c r="J84" s="2"/>
      <c r="K84" s="2"/>
      <c r="L84" s="2"/>
      <c r="M84" s="2"/>
      <c r="N84" s="2"/>
      <c r="O84" s="2"/>
    </row>
    <row r="85" spans="1:15">
      <c r="A85" s="2"/>
      <c r="B85" s="2"/>
      <c r="C85" s="2"/>
      <c r="D85" s="2"/>
      <c r="E85" s="2"/>
      <c r="F85" s="2"/>
      <c r="G85" s="2"/>
      <c r="H85" s="2"/>
      <c r="I85" s="2"/>
      <c r="J85" s="2"/>
      <c r="K85" s="2"/>
      <c r="L85" s="2"/>
      <c r="M85" s="2"/>
      <c r="N85" s="2"/>
      <c r="O85" s="2"/>
    </row>
    <row r="86" spans="1:15">
      <c r="A86" s="2"/>
      <c r="B86" s="2"/>
      <c r="C86" s="2"/>
      <c r="D86" s="2"/>
      <c r="E86" s="2"/>
      <c r="F86" s="2"/>
      <c r="G86" s="2"/>
      <c r="H86" s="2"/>
      <c r="I86" s="2"/>
      <c r="J86" s="2"/>
      <c r="K86" s="2"/>
      <c r="L86" s="2"/>
      <c r="M86" s="2"/>
      <c r="N86" s="2"/>
      <c r="O86" s="2"/>
    </row>
    <row r="87" spans="1:15">
      <c r="A87" s="2"/>
      <c r="B87" s="2"/>
      <c r="C87" s="2"/>
      <c r="D87" s="2"/>
      <c r="E87" s="2"/>
      <c r="F87" s="2"/>
      <c r="G87" s="2"/>
      <c r="H87" s="2"/>
      <c r="I87" s="2"/>
      <c r="J87" s="2"/>
      <c r="K87" s="2"/>
      <c r="L87" s="2"/>
      <c r="M87" s="2"/>
      <c r="N87" s="2"/>
      <c r="O87" s="2"/>
    </row>
    <row r="88" spans="1:15">
      <c r="A88" s="2"/>
      <c r="B88" s="2"/>
      <c r="C88" s="2"/>
      <c r="D88" s="2"/>
      <c r="E88" s="2"/>
      <c r="F88" s="2"/>
      <c r="G88" s="2"/>
      <c r="H88" s="2"/>
      <c r="I88" s="2"/>
      <c r="J88" s="2"/>
      <c r="K88" s="2"/>
      <c r="L88" s="2"/>
      <c r="M88" s="2"/>
      <c r="N88" s="2"/>
      <c r="O88" s="2"/>
    </row>
    <row r="89" spans="1:15">
      <c r="A89" s="2"/>
      <c r="B89" s="2"/>
      <c r="C89" s="2"/>
      <c r="D89" s="2"/>
      <c r="E89" s="2"/>
      <c r="F89" s="2"/>
      <c r="G89" s="2"/>
      <c r="H89" s="2"/>
      <c r="I89" s="2"/>
      <c r="J89" s="2"/>
      <c r="K89" s="2"/>
      <c r="L89" s="2"/>
      <c r="M89" s="2"/>
      <c r="N89" s="2"/>
      <c r="O89" s="2"/>
    </row>
    <row r="90" spans="1:15">
      <c r="A90" s="2"/>
      <c r="B90" s="2"/>
      <c r="C90" s="2"/>
      <c r="D90" s="2"/>
      <c r="E90" s="2"/>
      <c r="F90" s="2"/>
      <c r="G90" s="2"/>
      <c r="H90" s="2"/>
      <c r="I90" s="2"/>
      <c r="J90" s="2"/>
      <c r="K90" s="2"/>
      <c r="L90" s="2"/>
      <c r="M90" s="2"/>
      <c r="N90" s="2"/>
      <c r="O90" s="2"/>
    </row>
    <row r="91" spans="1:15">
      <c r="A91" s="2"/>
      <c r="B91" s="2"/>
      <c r="C91" s="2"/>
      <c r="D91" s="2"/>
      <c r="E91" s="2"/>
      <c r="F91" s="2"/>
      <c r="G91" s="2"/>
      <c r="H91" s="2"/>
      <c r="I91" s="2"/>
      <c r="J91" s="2"/>
      <c r="K91" s="2"/>
      <c r="L91" s="2"/>
      <c r="M91" s="2"/>
      <c r="N91" s="2"/>
      <c r="O91" s="2"/>
    </row>
    <row r="92" spans="1:15">
      <c r="A92" s="2"/>
      <c r="B92" s="2"/>
      <c r="C92" s="2"/>
      <c r="D92" s="2"/>
      <c r="E92" s="2"/>
      <c r="F92" s="2"/>
      <c r="G92" s="2"/>
      <c r="H92" s="2"/>
      <c r="I92" s="2"/>
      <c r="J92" s="2"/>
      <c r="K92" s="2"/>
      <c r="L92" s="2"/>
      <c r="M92" s="2"/>
      <c r="N92" s="2"/>
      <c r="O92" s="2"/>
    </row>
    <row r="93" spans="1:15">
      <c r="A93" s="2"/>
      <c r="B93" s="2"/>
      <c r="C93" s="2"/>
      <c r="D93" s="2"/>
      <c r="E93" s="2"/>
      <c r="F93" s="2"/>
      <c r="G93" s="2"/>
      <c r="H93" s="2"/>
      <c r="I93" s="2"/>
      <c r="J93" s="2"/>
      <c r="K93" s="2"/>
      <c r="L93" s="2"/>
      <c r="M93" s="2"/>
      <c r="N93" s="2"/>
      <c r="O93" s="2"/>
    </row>
    <row r="94" spans="1:15">
      <c r="A94" s="2"/>
      <c r="B94" s="2"/>
      <c r="C94" s="2"/>
      <c r="D94" s="2"/>
      <c r="E94" s="2"/>
      <c r="F94" s="2"/>
      <c r="G94" s="2"/>
      <c r="H94" s="2"/>
      <c r="I94" s="2"/>
      <c r="J94" s="2"/>
      <c r="K94" s="2"/>
      <c r="L94" s="2"/>
      <c r="M94" s="2"/>
      <c r="N94" s="2"/>
      <c r="O94" s="2"/>
    </row>
    <row r="95" spans="1:15">
      <c r="A95" s="2"/>
      <c r="B95" s="2"/>
      <c r="C95" s="2"/>
      <c r="D95" s="2"/>
      <c r="E95" s="2"/>
      <c r="F95" s="2"/>
      <c r="G95" s="2"/>
      <c r="H95" s="2"/>
      <c r="I95" s="2"/>
      <c r="J95" s="2"/>
      <c r="K95" s="2"/>
      <c r="L95" s="2"/>
      <c r="M95" s="2"/>
      <c r="N95" s="2"/>
      <c r="O95" s="2"/>
    </row>
    <row r="96" spans="1:15">
      <c r="A96" s="2"/>
      <c r="B96" s="2"/>
      <c r="C96" s="2"/>
      <c r="D96" s="2"/>
      <c r="E96" s="2"/>
      <c r="F96" s="2"/>
      <c r="G96" s="2"/>
      <c r="H96" s="2"/>
      <c r="I96" s="2"/>
      <c r="J96" s="2"/>
      <c r="K96" s="2"/>
      <c r="L96" s="2"/>
      <c r="M96" s="2"/>
      <c r="N96" s="2"/>
      <c r="O96" s="2"/>
    </row>
    <row r="97" spans="1:15">
      <c r="A97" s="2"/>
      <c r="B97" s="2"/>
      <c r="C97" s="2"/>
      <c r="D97" s="2"/>
      <c r="E97" s="2"/>
      <c r="F97" s="2"/>
      <c r="G97" s="2"/>
      <c r="H97" s="2"/>
      <c r="I97" s="2"/>
      <c r="J97" s="2"/>
      <c r="K97" s="2"/>
      <c r="L97" s="2"/>
      <c r="M97" s="2"/>
      <c r="N97" s="2"/>
      <c r="O97" s="2"/>
    </row>
    <row r="98" spans="1:15">
      <c r="A98" s="2"/>
      <c r="B98" s="2"/>
      <c r="C98" s="2"/>
      <c r="D98" s="2"/>
      <c r="E98" s="2"/>
      <c r="F98" s="2"/>
      <c r="G98" s="2"/>
      <c r="H98" s="2"/>
      <c r="I98" s="2"/>
      <c r="J98" s="2"/>
      <c r="K98" s="2"/>
      <c r="L98" s="2"/>
      <c r="M98" s="2"/>
      <c r="N98" s="2"/>
      <c r="O98" s="2"/>
    </row>
    <row r="99" spans="1:15">
      <c r="A99" s="2"/>
      <c r="B99" s="2"/>
      <c r="C99" s="2"/>
      <c r="D99" s="2"/>
      <c r="E99" s="2"/>
      <c r="F99" s="2"/>
      <c r="G99" s="2"/>
      <c r="H99" s="2"/>
      <c r="I99" s="2"/>
      <c r="J99" s="2"/>
      <c r="K99" s="2"/>
      <c r="L99" s="2"/>
      <c r="M99" s="2"/>
      <c r="N99" s="2"/>
      <c r="O99" s="2"/>
    </row>
    <row r="100" spans="1:15">
      <c r="A100" s="2"/>
      <c r="B100" s="2"/>
      <c r="C100" s="2"/>
      <c r="D100" s="2"/>
      <c r="E100" s="2"/>
      <c r="F100" s="2"/>
      <c r="G100" s="2"/>
      <c r="H100" s="2"/>
      <c r="I100" s="2"/>
      <c r="J100" s="2"/>
      <c r="K100" s="2"/>
      <c r="L100" s="2"/>
      <c r="M100" s="2"/>
      <c r="N100" s="2"/>
      <c r="O100" s="2"/>
    </row>
    <row r="101" spans="1:15">
      <c r="A101" s="2"/>
      <c r="B101" s="2"/>
      <c r="C101" s="2"/>
      <c r="D101" s="2"/>
      <c r="E101" s="2"/>
      <c r="F101" s="2"/>
      <c r="G101" s="2"/>
      <c r="H101" s="2"/>
      <c r="I101" s="2"/>
      <c r="J101" s="2"/>
      <c r="K101" s="2"/>
      <c r="L101" s="2"/>
      <c r="M101" s="2"/>
      <c r="N101" s="2"/>
      <c r="O101" s="2"/>
    </row>
    <row r="102" spans="1:15">
      <c r="A102" s="2"/>
      <c r="B102" s="2"/>
      <c r="C102" s="2"/>
      <c r="D102" s="2"/>
      <c r="E102" s="2"/>
      <c r="F102" s="2"/>
      <c r="G102" s="2"/>
      <c r="H102" s="2"/>
      <c r="I102" s="2"/>
      <c r="J102" s="2"/>
      <c r="K102" s="2"/>
      <c r="L102" s="2"/>
      <c r="M102" s="2"/>
      <c r="N102" s="2"/>
      <c r="O102" s="2"/>
    </row>
    <row r="103" spans="1:15">
      <c r="A103" s="2"/>
      <c r="B103" s="2"/>
      <c r="C103" s="2"/>
      <c r="D103" s="2"/>
      <c r="E103" s="2"/>
      <c r="F103" s="2"/>
      <c r="G103" s="2"/>
      <c r="H103" s="2"/>
      <c r="I103" s="2"/>
      <c r="J103" s="2"/>
      <c r="K103" s="2"/>
      <c r="L103" s="2"/>
      <c r="M103" s="2"/>
      <c r="N103" s="2"/>
      <c r="O103" s="2"/>
    </row>
    <row r="104" spans="1:15">
      <c r="A104" s="2"/>
      <c r="B104" s="2"/>
      <c r="C104" s="2"/>
      <c r="D104" s="2"/>
      <c r="E104" s="2"/>
      <c r="F104" s="2"/>
      <c r="G104" s="2"/>
      <c r="H104" s="2"/>
      <c r="I104" s="2"/>
      <c r="J104" s="2"/>
      <c r="K104" s="2"/>
      <c r="L104" s="2"/>
      <c r="M104" s="2"/>
      <c r="N104" s="2"/>
      <c r="O104" s="2"/>
    </row>
    <row r="105" spans="1:15">
      <c r="A105" s="2"/>
      <c r="B105" s="2"/>
      <c r="C105" s="2"/>
      <c r="D105" s="2"/>
      <c r="E105" s="2"/>
      <c r="F105" s="2"/>
      <c r="G105" s="2"/>
      <c r="H105" s="2"/>
      <c r="I105" s="2"/>
      <c r="J105" s="2"/>
      <c r="K105" s="2"/>
      <c r="L105" s="2"/>
      <c r="M105" s="2"/>
      <c r="N105" s="2"/>
      <c r="O105" s="2"/>
    </row>
    <row r="106" spans="1:15">
      <c r="A106" s="2"/>
      <c r="B106" s="2"/>
      <c r="C106" s="2"/>
      <c r="D106" s="2"/>
      <c r="E106" s="2"/>
      <c r="F106" s="2"/>
      <c r="G106" s="2"/>
      <c r="H106" s="2"/>
      <c r="I106" s="2"/>
      <c r="J106" s="2"/>
      <c r="K106" s="2"/>
      <c r="L106" s="2"/>
      <c r="M106" s="2"/>
      <c r="N106" s="2"/>
      <c r="O106" s="2"/>
    </row>
    <row r="107" spans="1:15">
      <c r="A107" s="2"/>
      <c r="B107" s="2"/>
      <c r="C107" s="2"/>
      <c r="D107" s="2"/>
      <c r="E107" s="2"/>
      <c r="F107" s="2"/>
      <c r="G107" s="2"/>
      <c r="H107" s="2"/>
      <c r="I107" s="2"/>
      <c r="J107" s="2"/>
      <c r="K107" s="2"/>
      <c r="L107" s="2"/>
      <c r="M107" s="2"/>
      <c r="N107" s="2"/>
      <c r="O107" s="2"/>
    </row>
    <row r="108" spans="1:15">
      <c r="A108" s="2"/>
      <c r="B108" s="2"/>
      <c r="C108" s="2"/>
      <c r="D108" s="2"/>
      <c r="E108" s="2"/>
      <c r="F108" s="2"/>
      <c r="G108" s="2"/>
      <c r="H108" s="2"/>
      <c r="I108" s="2"/>
      <c r="J108" s="2"/>
      <c r="K108" s="2"/>
      <c r="L108" s="2"/>
      <c r="M108" s="2"/>
      <c r="N108" s="2"/>
      <c r="O108" s="2"/>
    </row>
    <row r="109" spans="1:15">
      <c r="A109" s="2"/>
      <c r="B109" s="2"/>
      <c r="C109" s="2"/>
      <c r="D109" s="2"/>
      <c r="E109" s="2"/>
      <c r="F109" s="2"/>
      <c r="G109" s="2"/>
      <c r="H109" s="2"/>
      <c r="I109" s="2"/>
      <c r="J109" s="2"/>
      <c r="K109" s="2"/>
      <c r="L109" s="2"/>
      <c r="M109" s="2"/>
      <c r="N109" s="2"/>
      <c r="O109" s="2"/>
    </row>
    <row r="110" spans="1:15">
      <c r="A110" s="2"/>
      <c r="B110" s="2"/>
      <c r="C110" s="2"/>
      <c r="D110" s="2"/>
      <c r="E110" s="2"/>
      <c r="F110" s="2"/>
      <c r="G110" s="2"/>
      <c r="H110" s="2"/>
      <c r="I110" s="2"/>
      <c r="J110" s="2"/>
      <c r="K110" s="2"/>
      <c r="L110" s="2"/>
      <c r="M110" s="2"/>
      <c r="N110" s="2"/>
      <c r="O110" s="2"/>
    </row>
    <row r="111" spans="1:15">
      <c r="A111" s="2"/>
      <c r="B111" s="2"/>
      <c r="C111" s="2"/>
      <c r="D111" s="2"/>
      <c r="E111" s="2"/>
      <c r="F111" s="2"/>
      <c r="G111" s="2"/>
      <c r="H111" s="2"/>
      <c r="I111" s="2"/>
      <c r="J111" s="2"/>
      <c r="K111" s="2"/>
      <c r="L111" s="2"/>
      <c r="M111" s="2"/>
      <c r="N111" s="2"/>
      <c r="O111" s="2"/>
    </row>
    <row r="112" spans="1:15">
      <c r="A112" s="2"/>
      <c r="B112" s="2"/>
      <c r="C112" s="2"/>
      <c r="D112" s="2"/>
      <c r="E112" s="2"/>
      <c r="F112" s="2"/>
      <c r="G112" s="2"/>
      <c r="H112" s="2"/>
      <c r="I112" s="2"/>
      <c r="J112" s="2"/>
      <c r="K112" s="2"/>
      <c r="L112" s="2"/>
      <c r="M112" s="2"/>
      <c r="N112" s="2"/>
      <c r="O112" s="2"/>
    </row>
    <row r="113" spans="1:15">
      <c r="A113" s="2"/>
      <c r="B113" s="2"/>
      <c r="C113" s="2"/>
      <c r="D113" s="2"/>
      <c r="E113" s="2"/>
      <c r="F113" s="2"/>
      <c r="G113" s="2"/>
      <c r="H113" s="2"/>
      <c r="I113" s="2"/>
      <c r="J113" s="2"/>
      <c r="K113" s="2"/>
      <c r="L113" s="2"/>
      <c r="M113" s="2"/>
      <c r="N113" s="2"/>
      <c r="O113" s="2"/>
    </row>
    <row r="114" spans="1:15">
      <c r="A114" s="2"/>
      <c r="B114" s="2"/>
      <c r="C114" s="2"/>
      <c r="D114" s="2"/>
      <c r="E114" s="2"/>
      <c r="F114" s="2"/>
      <c r="G114" s="2"/>
      <c r="H114" s="2"/>
      <c r="I114" s="2"/>
      <c r="J114" s="2"/>
      <c r="K114" s="2"/>
      <c r="L114" s="2"/>
      <c r="M114" s="2"/>
      <c r="N114" s="2"/>
      <c r="O114" s="2"/>
    </row>
    <row r="115" spans="1:15">
      <c r="A115" s="2"/>
      <c r="B115" s="2"/>
      <c r="C115" s="2"/>
      <c r="D115" s="2"/>
      <c r="E115" s="2"/>
      <c r="F115" s="2"/>
      <c r="G115" s="2"/>
      <c r="H115" s="2"/>
      <c r="I115" s="2"/>
      <c r="J115" s="2"/>
      <c r="K115" s="2"/>
      <c r="L115" s="2"/>
      <c r="M115" s="2"/>
      <c r="N115" s="2"/>
      <c r="O115" s="2"/>
    </row>
    <row r="116" spans="1:15">
      <c r="A116" s="2"/>
      <c r="B116" s="2"/>
      <c r="C116" s="2"/>
      <c r="D116" s="2"/>
      <c r="E116" s="2"/>
      <c r="F116" s="2"/>
      <c r="G116" s="2"/>
      <c r="H116" s="2"/>
      <c r="I116" s="2"/>
      <c r="J116" s="2"/>
      <c r="K116" s="2"/>
      <c r="L116" s="2"/>
      <c r="M116" s="2"/>
      <c r="N116" s="2"/>
      <c r="O116" s="2"/>
    </row>
    <row r="117" spans="1:15">
      <c r="A117" s="2"/>
      <c r="B117" s="2"/>
      <c r="C117" s="2"/>
      <c r="D117" s="2"/>
      <c r="E117" s="2"/>
      <c r="F117" s="2"/>
      <c r="G117" s="2"/>
      <c r="H117" s="2"/>
      <c r="I117" s="2"/>
      <c r="J117" s="2"/>
      <c r="K117" s="2"/>
      <c r="L117" s="2"/>
      <c r="M117" s="2"/>
      <c r="N117" s="2"/>
      <c r="O117" s="2"/>
    </row>
    <row r="118" spans="1:15">
      <c r="A118" s="2"/>
      <c r="B118" s="2"/>
      <c r="C118" s="2"/>
      <c r="D118" s="2"/>
      <c r="E118" s="2"/>
      <c r="F118" s="2"/>
      <c r="G118" s="2"/>
      <c r="H118" s="2"/>
      <c r="I118" s="2"/>
      <c r="J118" s="2"/>
      <c r="K118" s="2"/>
      <c r="L118" s="2"/>
      <c r="M118" s="2"/>
      <c r="N118" s="2"/>
      <c r="O118" s="2"/>
    </row>
    <row r="119" spans="1:15">
      <c r="A119" s="2"/>
      <c r="B119" s="2"/>
      <c r="C119" s="2"/>
      <c r="D119" s="2"/>
      <c r="E119" s="2"/>
      <c r="F119" s="2"/>
      <c r="G119" s="2"/>
      <c r="H119" s="2"/>
      <c r="I119" s="2"/>
      <c r="J119" s="2"/>
      <c r="K119" s="2"/>
      <c r="L119" s="2"/>
      <c r="M119" s="2"/>
      <c r="N119" s="2"/>
      <c r="O119" s="2"/>
    </row>
    <row r="120" spans="1:15">
      <c r="A120" s="2"/>
      <c r="B120" s="2"/>
      <c r="C120" s="2"/>
      <c r="D120" s="2"/>
      <c r="E120" s="2"/>
      <c r="F120" s="2"/>
      <c r="G120" s="2"/>
      <c r="H120" s="2"/>
      <c r="I120" s="2"/>
      <c r="J120" s="2"/>
      <c r="K120" s="2"/>
      <c r="L120" s="2"/>
      <c r="M120" s="2"/>
      <c r="N120" s="2"/>
      <c r="O120" s="2"/>
    </row>
    <row r="121" spans="1:15">
      <c r="A121" s="2"/>
      <c r="B121" s="2"/>
      <c r="C121" s="2"/>
      <c r="D121" s="2"/>
      <c r="E121" s="2"/>
      <c r="F121" s="2"/>
      <c r="G121" s="2"/>
      <c r="H121" s="2"/>
      <c r="I121" s="2"/>
      <c r="J121" s="2"/>
      <c r="K121" s="2"/>
      <c r="L121" s="2"/>
      <c r="M121" s="2"/>
      <c r="N121" s="2"/>
      <c r="O121" s="2"/>
    </row>
    <row r="122" spans="1:15">
      <c r="A122" s="2"/>
      <c r="B122" s="2"/>
      <c r="C122" s="2"/>
      <c r="D122" s="2"/>
      <c r="E122" s="2"/>
      <c r="F122" s="2"/>
      <c r="G122" s="2"/>
      <c r="H122" s="2"/>
      <c r="I122" s="2"/>
      <c r="J122" s="2"/>
      <c r="K122" s="2"/>
      <c r="L122" s="2"/>
      <c r="M122" s="2"/>
      <c r="N122" s="2"/>
      <c r="O122" s="2"/>
    </row>
    <row r="123" spans="1:15">
      <c r="A123" s="2"/>
      <c r="B123" s="2"/>
      <c r="C123" s="2"/>
      <c r="D123" s="2"/>
      <c r="E123" s="2"/>
      <c r="F123" s="2"/>
      <c r="G123" s="2"/>
      <c r="H123" s="2"/>
      <c r="I123" s="2"/>
      <c r="J123" s="2"/>
      <c r="K123" s="2"/>
      <c r="L123" s="2"/>
      <c r="M123" s="2"/>
      <c r="N123" s="2"/>
      <c r="O123" s="2"/>
    </row>
    <row r="124" spans="1:15">
      <c r="A124" s="2"/>
      <c r="B124" s="2"/>
      <c r="C124" s="2"/>
      <c r="D124" s="2"/>
      <c r="E124" s="2"/>
      <c r="F124" s="2"/>
      <c r="G124" s="2"/>
      <c r="H124" s="2"/>
      <c r="I124" s="2"/>
      <c r="J124" s="2"/>
      <c r="K124" s="2"/>
      <c r="L124" s="2"/>
      <c r="M124" s="2"/>
      <c r="N124" s="2"/>
      <c r="O124" s="2"/>
    </row>
    <row r="125" spans="1:15">
      <c r="A125" s="2"/>
      <c r="B125" s="2"/>
      <c r="C125" s="2"/>
      <c r="D125" s="2"/>
      <c r="E125" s="2"/>
      <c r="F125" s="2"/>
      <c r="G125" s="2"/>
      <c r="H125" s="2"/>
      <c r="I125" s="2"/>
      <c r="J125" s="2"/>
      <c r="K125" s="2"/>
      <c r="L125" s="2"/>
      <c r="M125" s="2"/>
      <c r="N125" s="2"/>
      <c r="O125" s="2"/>
    </row>
    <row r="126" spans="1:15">
      <c r="A126" s="2"/>
      <c r="B126" s="2"/>
      <c r="C126" s="2"/>
      <c r="D126" s="2"/>
      <c r="E126" s="2"/>
      <c r="F126" s="2"/>
      <c r="G126" s="2"/>
      <c r="H126" s="2"/>
      <c r="I126" s="2"/>
      <c r="J126" s="2"/>
      <c r="K126" s="2"/>
      <c r="L126" s="2"/>
      <c r="M126" s="2"/>
      <c r="N126" s="2"/>
      <c r="O126" s="2"/>
    </row>
    <row r="127" spans="1:15">
      <c r="A127" s="2"/>
      <c r="B127" s="2"/>
      <c r="C127" s="2"/>
      <c r="D127" s="2"/>
      <c r="E127" s="2"/>
      <c r="F127" s="2"/>
      <c r="G127" s="2"/>
      <c r="H127" s="2"/>
      <c r="I127" s="2"/>
      <c r="J127" s="2"/>
      <c r="K127" s="2"/>
      <c r="L127" s="2"/>
      <c r="M127" s="2"/>
      <c r="N127" s="2"/>
      <c r="O127" s="2"/>
    </row>
    <row r="128" spans="1:15">
      <c r="A128" s="2"/>
      <c r="B128" s="2"/>
      <c r="C128" s="2"/>
      <c r="D128" s="2"/>
      <c r="E128" s="2"/>
      <c r="F128" s="2"/>
      <c r="G128" s="2"/>
      <c r="H128" s="2"/>
      <c r="I128" s="2"/>
      <c r="J128" s="2"/>
      <c r="K128" s="2"/>
      <c r="L128" s="2"/>
      <c r="M128" s="2"/>
      <c r="N128" s="2"/>
      <c r="O128" s="2"/>
    </row>
    <row r="129" spans="1:15">
      <c r="A129" s="2"/>
      <c r="B129" s="2"/>
      <c r="C129" s="2"/>
      <c r="D129" s="2"/>
      <c r="E129" s="2"/>
      <c r="F129" s="2"/>
      <c r="G129" s="2"/>
      <c r="H129" s="2"/>
      <c r="I129" s="2"/>
      <c r="J129" s="2"/>
      <c r="K129" s="2"/>
      <c r="L129" s="2"/>
      <c r="M129" s="2"/>
      <c r="N129" s="2"/>
      <c r="O129" s="2"/>
    </row>
    <row r="130" spans="1:15">
      <c r="A130" s="2"/>
      <c r="B130" s="2"/>
      <c r="C130" s="2"/>
      <c r="D130" s="2"/>
      <c r="E130" s="2"/>
      <c r="F130" s="2"/>
      <c r="G130" s="2"/>
      <c r="H130" s="2"/>
      <c r="I130" s="2"/>
      <c r="J130" s="2"/>
      <c r="K130" s="2"/>
      <c r="L130" s="2"/>
      <c r="M130" s="2"/>
      <c r="N130" s="2"/>
      <c r="O130" s="2"/>
    </row>
    <row r="131" spans="1:15">
      <c r="A131" s="2"/>
      <c r="B131" s="2"/>
      <c r="C131" s="2"/>
      <c r="D131" s="2"/>
      <c r="E131" s="2"/>
      <c r="F131" s="2"/>
      <c r="G131" s="2"/>
      <c r="H131" s="2"/>
      <c r="I131" s="2"/>
      <c r="J131" s="2"/>
      <c r="K131" s="2"/>
      <c r="L131" s="2"/>
      <c r="M131" s="2"/>
      <c r="N131" s="2"/>
      <c r="O131" s="2"/>
    </row>
    <row r="132" spans="1:15">
      <c r="A132" s="2"/>
      <c r="B132" s="2"/>
      <c r="C132" s="2"/>
      <c r="D132" s="2"/>
      <c r="E132" s="2"/>
      <c r="F132" s="2"/>
      <c r="G132" s="2"/>
      <c r="H132" s="2"/>
      <c r="I132" s="2"/>
      <c r="J132" s="2"/>
      <c r="K132" s="2"/>
      <c r="L132" s="2"/>
      <c r="M132" s="2"/>
      <c r="N132" s="2"/>
      <c r="O132" s="2"/>
    </row>
    <row r="133" spans="1:15">
      <c r="A133" s="2"/>
      <c r="B133" s="2"/>
      <c r="C133" s="2"/>
      <c r="D133" s="2"/>
      <c r="E133" s="2"/>
      <c r="F133" s="2"/>
      <c r="G133" s="2"/>
      <c r="H133" s="2"/>
      <c r="I133" s="2"/>
      <c r="J133" s="2"/>
      <c r="K133" s="2"/>
      <c r="L133" s="2"/>
      <c r="M133" s="2"/>
      <c r="N133" s="2"/>
      <c r="O133" s="2"/>
    </row>
    <row r="134" spans="1:15">
      <c r="A134" s="2"/>
      <c r="B134" s="2"/>
      <c r="C134" s="2"/>
      <c r="D134" s="2"/>
      <c r="E134" s="2"/>
      <c r="F134" s="2"/>
      <c r="G134" s="2"/>
      <c r="H134" s="2"/>
      <c r="I134" s="2"/>
      <c r="J134" s="2"/>
      <c r="K134" s="2"/>
      <c r="L134" s="2"/>
      <c r="M134" s="2"/>
      <c r="N134" s="2"/>
      <c r="O134" s="2"/>
    </row>
    <row r="135" spans="1:15">
      <c r="A135" s="2"/>
      <c r="B135" s="2"/>
      <c r="C135" s="2"/>
      <c r="D135" s="2"/>
      <c r="E135" s="2"/>
      <c r="F135" s="2"/>
      <c r="G135" s="2"/>
      <c r="H135" s="2"/>
      <c r="I135" s="2"/>
      <c r="J135" s="2"/>
      <c r="K135" s="2"/>
      <c r="L135" s="2"/>
      <c r="M135" s="2"/>
      <c r="N135" s="2"/>
      <c r="O135" s="2"/>
    </row>
    <row r="136" spans="1:15">
      <c r="A136" s="2"/>
      <c r="B136" s="2"/>
      <c r="C136" s="2"/>
      <c r="D136" s="2"/>
      <c r="E136" s="2"/>
      <c r="F136" s="2"/>
      <c r="G136" s="2"/>
      <c r="H136" s="2"/>
      <c r="I136" s="2"/>
      <c r="J136" s="2"/>
      <c r="K136" s="2"/>
      <c r="L136" s="2"/>
      <c r="M136" s="2"/>
      <c r="N136" s="2"/>
      <c r="O136" s="2"/>
    </row>
    <row r="137" spans="1:15">
      <c r="A137" s="2"/>
      <c r="B137" s="2"/>
      <c r="C137" s="2"/>
      <c r="D137" s="2"/>
      <c r="E137" s="2"/>
      <c r="F137" s="2"/>
      <c r="G137" s="2"/>
      <c r="H137" s="2"/>
      <c r="I137" s="2"/>
      <c r="J137" s="2"/>
      <c r="K137" s="2"/>
      <c r="L137" s="2"/>
      <c r="M137" s="2"/>
      <c r="N137" s="2"/>
      <c r="O137" s="2"/>
    </row>
    <row r="138" spans="1:15">
      <c r="A138" s="2"/>
      <c r="B138" s="2"/>
      <c r="C138" s="2"/>
      <c r="D138" s="2"/>
      <c r="E138" s="2"/>
      <c r="F138" s="2"/>
      <c r="G138" s="2"/>
      <c r="H138" s="2"/>
      <c r="I138" s="2"/>
      <c r="J138" s="2"/>
      <c r="K138" s="2"/>
      <c r="L138" s="2"/>
      <c r="M138" s="2"/>
      <c r="N138" s="2"/>
      <c r="O138" s="2"/>
    </row>
    <row r="139" spans="1:15">
      <c r="A139" s="2"/>
      <c r="B139" s="2"/>
      <c r="C139" s="2"/>
      <c r="D139" s="2"/>
      <c r="E139" s="2"/>
      <c r="F139" s="2"/>
      <c r="G139" s="2"/>
      <c r="H139" s="2"/>
      <c r="I139" s="2"/>
      <c r="J139" s="2"/>
      <c r="K139" s="2"/>
      <c r="L139" s="2"/>
      <c r="M139" s="2"/>
      <c r="N139" s="2"/>
      <c r="O139" s="2"/>
    </row>
    <row r="140" spans="1:15">
      <c r="A140" s="2"/>
      <c r="B140" s="2"/>
      <c r="C140" s="2"/>
      <c r="D140" s="2"/>
      <c r="E140" s="2"/>
      <c r="F140" s="2"/>
      <c r="G140" s="2"/>
      <c r="H140" s="2"/>
      <c r="I140" s="2"/>
      <c r="J140" s="2"/>
      <c r="K140" s="2"/>
      <c r="L140" s="2"/>
      <c r="M140" s="2"/>
      <c r="N140" s="2"/>
      <c r="O140" s="2"/>
    </row>
    <row r="141" spans="1:15">
      <c r="A141" s="2"/>
      <c r="B141" s="2"/>
      <c r="C141" s="2"/>
      <c r="D141" s="2"/>
      <c r="E141" s="2"/>
      <c r="F141" s="2"/>
      <c r="G141" s="2"/>
      <c r="H141" s="2"/>
      <c r="I141" s="2"/>
      <c r="J141" s="2"/>
      <c r="K141" s="2"/>
      <c r="L141" s="2"/>
      <c r="M141" s="2"/>
      <c r="N141" s="2"/>
      <c r="O141" s="2"/>
    </row>
    <row r="142" spans="1:15">
      <c r="A142" s="2"/>
      <c r="B142" s="2"/>
      <c r="C142" s="2"/>
      <c r="D142" s="2"/>
      <c r="E142" s="2"/>
      <c r="F142" s="2"/>
      <c r="G142" s="2"/>
      <c r="H142" s="2"/>
      <c r="I142" s="2"/>
      <c r="J142" s="2"/>
      <c r="K142" s="2"/>
      <c r="L142" s="2"/>
      <c r="M142" s="2"/>
      <c r="N142" s="2"/>
      <c r="O142" s="2"/>
    </row>
    <row r="143" spans="1:15">
      <c r="A143" s="2"/>
      <c r="B143" s="2"/>
      <c r="C143" s="2"/>
      <c r="D143" s="2"/>
      <c r="E143" s="2"/>
      <c r="F143" s="2"/>
      <c r="G143" s="2"/>
      <c r="H143" s="2"/>
      <c r="I143" s="2"/>
      <c r="J143" s="2"/>
      <c r="K143" s="2"/>
      <c r="L143" s="2"/>
      <c r="M143" s="2"/>
      <c r="N143" s="2"/>
      <c r="O143" s="2"/>
    </row>
    <row r="144" spans="1:15">
      <c r="A144" s="2"/>
      <c r="B144" s="2"/>
      <c r="C144" s="2"/>
      <c r="D144" s="2"/>
      <c r="E144" s="2"/>
      <c r="F144" s="2"/>
      <c r="G144" s="2"/>
      <c r="H144" s="2"/>
      <c r="I144" s="2"/>
      <c r="J144" s="2"/>
      <c r="K144" s="2"/>
      <c r="L144" s="2"/>
      <c r="M144" s="2"/>
      <c r="N144" s="2"/>
      <c r="O144" s="2"/>
    </row>
    <row r="145" spans="1:15">
      <c r="A145" s="2"/>
      <c r="B145" s="2"/>
      <c r="C145" s="2"/>
      <c r="D145" s="2"/>
      <c r="E145" s="2"/>
      <c r="F145" s="2"/>
      <c r="G145" s="2"/>
      <c r="H145" s="2"/>
      <c r="I145" s="2"/>
      <c r="J145" s="2"/>
      <c r="K145" s="2"/>
      <c r="L145" s="2"/>
      <c r="M145" s="2"/>
      <c r="N145" s="2"/>
      <c r="O145" s="2"/>
    </row>
    <row r="146" spans="1:15">
      <c r="A146" s="2"/>
      <c r="B146" s="2"/>
      <c r="C146" s="2"/>
      <c r="D146" s="2"/>
      <c r="E146" s="2"/>
      <c r="F146" s="2"/>
      <c r="G146" s="2"/>
      <c r="H146" s="2"/>
      <c r="I146" s="2"/>
      <c r="J146" s="2"/>
      <c r="K146" s="2"/>
      <c r="L146" s="2"/>
      <c r="M146" s="2"/>
      <c r="N146" s="2"/>
      <c r="O146" s="2"/>
    </row>
    <row r="147" spans="1:15">
      <c r="A147" s="2"/>
      <c r="B147" s="2"/>
      <c r="C147" s="2"/>
      <c r="D147" s="2"/>
      <c r="E147" s="2"/>
      <c r="F147" s="2"/>
      <c r="G147" s="2"/>
      <c r="H147" s="2"/>
      <c r="I147" s="2"/>
      <c r="J147" s="2"/>
      <c r="K147" s="2"/>
      <c r="L147" s="2"/>
      <c r="M147" s="2"/>
      <c r="N147" s="2"/>
      <c r="O147" s="2"/>
    </row>
    <row r="148" spans="1:15">
      <c r="A148" s="2"/>
      <c r="B148" s="2"/>
      <c r="C148" s="2"/>
      <c r="D148" s="2"/>
      <c r="E148" s="2"/>
      <c r="F148" s="2"/>
      <c r="G148" s="2"/>
      <c r="H148" s="2"/>
      <c r="I148" s="2"/>
      <c r="J148" s="2"/>
      <c r="K148" s="2"/>
      <c r="L148" s="2"/>
      <c r="M148" s="2"/>
      <c r="N148" s="2"/>
      <c r="O148" s="2"/>
    </row>
  </sheetData>
  <sheetProtection sheet="1" objects="1" scenarios="1"/>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BDE327-A279-114C-B14E-A1C0A3522F24}">
  <dimension ref="A1:C124"/>
  <sheetViews>
    <sheetView showGridLines="0" zoomScale="75" zoomScaleNormal="75" workbookViewId="0">
      <selection activeCell="I12" sqref="I12"/>
    </sheetView>
  </sheetViews>
  <sheetFormatPr baseColWidth="10" defaultColWidth="10.83203125" defaultRowHeight="15.5"/>
  <cols>
    <col min="1" max="1" width="71.25" style="103" bestFit="1" customWidth="1"/>
    <col min="2" max="2" width="47.08203125" style="103" customWidth="1"/>
    <col min="3" max="3" width="13.33203125" style="103" customWidth="1"/>
    <col min="4" max="4" width="13" style="103" customWidth="1"/>
    <col min="5" max="16384" width="10.83203125" style="103"/>
  </cols>
  <sheetData>
    <row r="1" spans="1:3" s="106" customFormat="1" ht="24.75" customHeight="1">
      <c r="A1" s="107" t="s">
        <v>0</v>
      </c>
    </row>
    <row r="2" spans="1:3" ht="17.5">
      <c r="A2" s="102" t="s">
        <v>1</v>
      </c>
      <c r="B2" s="102" t="s">
        <v>2</v>
      </c>
    </row>
    <row r="3" spans="1:3" ht="17.5">
      <c r="A3" s="3" t="s">
        <v>3</v>
      </c>
      <c r="B3" s="105"/>
    </row>
    <row r="4" spans="1:3" ht="18">
      <c r="A4" s="106" t="s">
        <v>4</v>
      </c>
      <c r="B4" s="85" t="str">
        <f>HYPERLINK("#'Transparencia y Reporte'!A1","Transparencia y Reporte")</f>
        <v>Transparencia y Reporte</v>
      </c>
      <c r="C4" s="104"/>
    </row>
    <row r="5" spans="1:3" ht="18">
      <c r="A5" s="106" t="s">
        <v>5</v>
      </c>
      <c r="B5" s="85" t="str">
        <f t="shared" ref="B5:B14" si="0">HYPERLINK("#'Gobierno Corporativo'!A1","Gobierno Corporativo")</f>
        <v>Gobierno Corporativo</v>
      </c>
      <c r="C5" s="104"/>
    </row>
    <row r="6" spans="1:3" ht="18">
      <c r="A6" s="106" t="s">
        <v>6</v>
      </c>
      <c r="B6" s="85" t="str">
        <f t="shared" si="0"/>
        <v>Gobierno Corporativo</v>
      </c>
      <c r="C6" s="104"/>
    </row>
    <row r="7" spans="1:3" ht="18">
      <c r="A7" s="106" t="s">
        <v>7</v>
      </c>
      <c r="B7" s="85" t="str">
        <f t="shared" si="0"/>
        <v>Gobierno Corporativo</v>
      </c>
      <c r="C7" s="104"/>
    </row>
    <row r="8" spans="1:3" ht="18">
      <c r="A8" s="106" t="s">
        <v>8</v>
      </c>
      <c r="B8" s="85" t="str">
        <f t="shared" si="0"/>
        <v>Gobierno Corporativo</v>
      </c>
      <c r="C8" s="104"/>
    </row>
    <row r="9" spans="1:3" ht="18">
      <c r="A9" s="106" t="s">
        <v>9</v>
      </c>
      <c r="B9" s="85" t="str">
        <f t="shared" si="0"/>
        <v>Gobierno Corporativo</v>
      </c>
      <c r="C9" s="104"/>
    </row>
    <row r="10" spans="1:3" ht="18">
      <c r="A10" s="106" t="s">
        <v>10</v>
      </c>
      <c r="B10" s="85" t="str">
        <f t="shared" si="0"/>
        <v>Gobierno Corporativo</v>
      </c>
      <c r="C10" s="104"/>
    </row>
    <row r="11" spans="1:3" ht="18">
      <c r="A11" s="106" t="s">
        <v>11</v>
      </c>
      <c r="B11" s="85" t="str">
        <f t="shared" si="0"/>
        <v>Gobierno Corporativo</v>
      </c>
      <c r="C11" s="104"/>
    </row>
    <row r="12" spans="1:3" ht="18">
      <c r="A12" s="106" t="s">
        <v>12</v>
      </c>
      <c r="B12" s="85" t="str">
        <f t="shared" si="0"/>
        <v>Gobierno Corporativo</v>
      </c>
      <c r="C12" s="104"/>
    </row>
    <row r="13" spans="1:3" ht="18">
      <c r="A13" s="106" t="s">
        <v>13</v>
      </c>
      <c r="B13" s="85" t="str">
        <f t="shared" si="0"/>
        <v>Gobierno Corporativo</v>
      </c>
      <c r="C13" s="104"/>
    </row>
    <row r="14" spans="1:3" ht="18">
      <c r="A14" s="106" t="s">
        <v>14</v>
      </c>
      <c r="B14" s="85" t="str">
        <f t="shared" si="0"/>
        <v>Gobierno Corporativo</v>
      </c>
      <c r="C14" s="104"/>
    </row>
    <row r="15" spans="1:3" ht="18">
      <c r="A15" s="106" t="s">
        <v>15</v>
      </c>
      <c r="B15" s="85" t="str">
        <f>HYPERLINK("#'Materialidad'!A1","Materialidad")</f>
        <v>Materialidad</v>
      </c>
      <c r="C15" s="104"/>
    </row>
    <row r="16" spans="1:3" ht="18">
      <c r="A16" s="106" t="s">
        <v>16</v>
      </c>
      <c r="B16" s="85" t="str">
        <f>HYPERLINK("#'Materialidad'!A1","Materialidad")</f>
        <v>Materialidad</v>
      </c>
      <c r="C16" s="104"/>
    </row>
    <row r="17" spans="1:3" ht="18">
      <c r="A17" s="106" t="s">
        <v>17</v>
      </c>
      <c r="B17" s="85" t="str">
        <f>HYPERLINK("#'Gestión de Riesgos y Crisis'!A1","Gestión de Riesgos y Crisis")</f>
        <v>Gestión de Riesgos y Crisis</v>
      </c>
      <c r="C17" s="104"/>
    </row>
    <row r="18" spans="1:3" ht="18">
      <c r="A18" s="106" t="s">
        <v>18</v>
      </c>
      <c r="B18" s="85" t="str">
        <f>HYPERLINK("#'Gestión de Riesgos y Crisis'!A1","Gestión de Riesgos y Crisis")</f>
        <v>Gestión de Riesgos y Crisis</v>
      </c>
      <c r="C18" s="104"/>
    </row>
    <row r="19" spans="1:3" ht="18">
      <c r="A19" s="106" t="s">
        <v>19</v>
      </c>
      <c r="B19" s="85" t="str">
        <f>HYPERLINK("#'Gestión de Riesgos y Crisis'!A1","Gestión de Riesgos y Crisis")</f>
        <v>Gestión de Riesgos y Crisis</v>
      </c>
      <c r="C19" s="104"/>
    </row>
    <row r="20" spans="1:3" ht="18">
      <c r="A20" s="106" t="s">
        <v>20</v>
      </c>
      <c r="B20" s="85" t="str">
        <f>HYPERLINK("#'Ética en los Negocios'!A1","Ética en los Negocios")</f>
        <v>Ética en los Negocios</v>
      </c>
      <c r="C20" s="104"/>
    </row>
    <row r="21" spans="1:3" ht="18">
      <c r="A21" s="106" t="s">
        <v>21</v>
      </c>
      <c r="B21" s="85" t="str">
        <f>HYPERLINK("#'Ética en los Negocios'!A1","Ética en los Negocios")</f>
        <v>Ética en los Negocios</v>
      </c>
      <c r="C21" s="104"/>
    </row>
    <row r="22" spans="1:3" ht="18">
      <c r="A22" s="106" t="s">
        <v>22</v>
      </c>
      <c r="B22" s="85" t="str">
        <f>HYPERLINK("#'Ética en los Negocios'!A1","Ética en los Negocios")</f>
        <v>Ética en los Negocios</v>
      </c>
      <c r="C22" s="104"/>
    </row>
    <row r="23" spans="1:3" ht="18">
      <c r="A23" s="106" t="s">
        <v>23</v>
      </c>
      <c r="B23" s="85" t="str">
        <f>HYPERLINK("#'Ética en los Negocios'!A1","Ética en los Negocios")</f>
        <v>Ética en los Negocios</v>
      </c>
      <c r="C23" s="104"/>
    </row>
    <row r="24" spans="1:3" ht="18">
      <c r="A24" s="106" t="s">
        <v>24</v>
      </c>
      <c r="B24" s="85" t="str">
        <f>HYPERLINK("#'Ética en los Negocios'!A1","Ética en los Negocios")</f>
        <v>Ética en los Negocios</v>
      </c>
      <c r="C24" s="104"/>
    </row>
    <row r="25" spans="1:3" ht="18">
      <c r="A25" s="106" t="s">
        <v>25</v>
      </c>
      <c r="B25" s="85" t="str">
        <f>HYPERLINK("#'Influencia Política'!A1","Influencia Política")</f>
        <v>Influencia Política</v>
      </c>
      <c r="C25" s="104"/>
    </row>
    <row r="26" spans="1:3" ht="18">
      <c r="A26" s="106" t="s">
        <v>26</v>
      </c>
      <c r="B26" s="85" t="str">
        <f>HYPERLINK("#'Influencia Política'!A1","Influencia Política")</f>
        <v>Influencia Política</v>
      </c>
      <c r="C26" s="104"/>
    </row>
    <row r="27" spans="1:3" ht="18">
      <c r="A27" s="106" t="s">
        <v>27</v>
      </c>
      <c r="B27" s="85" t="str">
        <f>HYPERLINK("#'Influencia Política'!A1","Influencia Política")</f>
        <v>Influencia Política</v>
      </c>
      <c r="C27" s="104"/>
    </row>
    <row r="28" spans="1:3" ht="18">
      <c r="A28" s="106" t="s">
        <v>28</v>
      </c>
      <c r="B28" s="85" t="str">
        <f>HYPERLINK("#'Gestión de la Cadena de Suminis'!A1","Gestión de la Cadena de Suministro")</f>
        <v>Gestión de la Cadena de Suministro</v>
      </c>
      <c r="C28" s="104"/>
    </row>
    <row r="29" spans="1:3" ht="18">
      <c r="A29" s="106" t="s">
        <v>29</v>
      </c>
      <c r="B29" s="85" t="str">
        <f>HYPERLINK("#'Gestión de la Cadena de Suminis'!A1","Gestión de la Cadena de Suministro")</f>
        <v>Gestión de la Cadena de Suministro</v>
      </c>
      <c r="C29" s="104"/>
    </row>
    <row r="30" spans="1:3" ht="18">
      <c r="A30" s="106" t="s">
        <v>30</v>
      </c>
      <c r="B30" s="85" t="str">
        <f>HYPERLINK("#'Gestión de la Cadena de Suminis'!A1","Gestión de la Cadena de Suministro")</f>
        <v>Gestión de la Cadena de Suministro</v>
      </c>
      <c r="C30" s="104"/>
    </row>
    <row r="31" spans="1:3" ht="18">
      <c r="A31" s="106" t="s">
        <v>31</v>
      </c>
      <c r="B31" s="85" t="str">
        <f>HYPERLINK("#'Estrategia tributaria'!A1","Estrategia tributaria")</f>
        <v>Estrategia tributaria</v>
      </c>
      <c r="C31" s="104"/>
    </row>
    <row r="32" spans="1:3" ht="18">
      <c r="A32" s="106" t="s">
        <v>32</v>
      </c>
      <c r="B32" s="85" t="str">
        <f>HYPERLINK("#'Estrategia tributaria'!A1","Estrategia tributaria")</f>
        <v>Estrategia tributaria</v>
      </c>
      <c r="C32" s="104"/>
    </row>
    <row r="33" spans="1:3" ht="18">
      <c r="A33" s="106" t="s">
        <v>33</v>
      </c>
      <c r="B33" s="85" t="str">
        <f>HYPERLINK("#'Estrategia tributaria'!A1","Estrategia tributaria")</f>
        <v>Estrategia tributaria</v>
      </c>
      <c r="C33" s="104"/>
    </row>
    <row r="34" spans="1:3" ht="18">
      <c r="A34" s="106" t="s">
        <v>34</v>
      </c>
      <c r="B34" s="85" t="str">
        <f>HYPERLINK("#'Seguridad de la Información'!A1","Seguridad de la Información")</f>
        <v>Seguridad de la Información</v>
      </c>
      <c r="C34" s="104"/>
    </row>
    <row r="35" spans="1:3" ht="18">
      <c r="A35" s="106" t="s">
        <v>35</v>
      </c>
      <c r="B35" s="85" t="str">
        <f>HYPERLINK("#'Seguridad de la Información'!A1","Seguridad de la Información")</f>
        <v>Seguridad de la Información</v>
      </c>
      <c r="C35" s="104"/>
    </row>
    <row r="36" spans="1:3" ht="18">
      <c r="A36" s="106" t="s">
        <v>36</v>
      </c>
      <c r="B36" s="85" t="str">
        <f>HYPERLINK("#'Seguridad de la Información'!A1","Seguridad de la Información")</f>
        <v>Seguridad de la Información</v>
      </c>
      <c r="C36" s="104"/>
    </row>
    <row r="37" spans="1:3" ht="18">
      <c r="A37" s="106" t="s">
        <v>37</v>
      </c>
      <c r="B37" s="85" t="str">
        <f>HYPERLINK("#'Inteligencia Artificial Respons'!A1","Inteligencia Artificial Responsable")</f>
        <v>Inteligencia Artificial Responsable</v>
      </c>
      <c r="C37" s="104"/>
    </row>
    <row r="38" spans="1:3" ht="18">
      <c r="A38" s="106" t="s">
        <v>38</v>
      </c>
      <c r="B38" s="85" t="str">
        <f>HYPERLINK("#'Inteligencia Artificial Respons'!A1","Inteligencia Artificial Responsable")</f>
        <v>Inteligencia Artificial Responsable</v>
      </c>
      <c r="C38" s="104"/>
    </row>
    <row r="39" spans="1:3" ht="18">
      <c r="A39" s="106" t="s">
        <v>39</v>
      </c>
      <c r="B39" s="85" t="str">
        <f>HYPERLINK("#'Calidad de Producto y Retiros'!A1","Calidad de Producto y Retiros")</f>
        <v>Calidad de Producto y Retiros</v>
      </c>
      <c r="C39" s="104"/>
    </row>
    <row r="40" spans="1:3" ht="18">
      <c r="A40" s="106" t="s">
        <v>40</v>
      </c>
      <c r="B40" s="85" t="str">
        <f>HYPERLINK("#'Calidad de Producto y Retiros'!A1","Calidad de Producto y Retiros")</f>
        <v>Calidad de Producto y Retiros</v>
      </c>
      <c r="C40" s="104"/>
    </row>
    <row r="41" spans="1:3" ht="17.5">
      <c r="C41" s="104"/>
    </row>
    <row r="42" spans="1:3" ht="17.5">
      <c r="A42" s="3" t="s">
        <v>41</v>
      </c>
      <c r="B42" s="106"/>
      <c r="C42" s="104"/>
    </row>
    <row r="43" spans="1:3" ht="18">
      <c r="A43" s="106" t="s">
        <v>42</v>
      </c>
      <c r="B43" s="85" t="str">
        <f>HYPERLINK("#'Política y Gestión Ambiental'!A1","Política y Gestión Ambiental")</f>
        <v>Política y Gestión Ambiental</v>
      </c>
      <c r="C43" s="104"/>
    </row>
    <row r="44" spans="1:3" ht="18">
      <c r="A44" s="106" t="s">
        <v>43</v>
      </c>
      <c r="B44" s="85" t="str">
        <f>HYPERLINK("#'Política y Gestión Ambiental'!A1","Política y Gestión Ambiental")</f>
        <v>Política y Gestión Ambiental</v>
      </c>
      <c r="C44" s="104"/>
    </row>
    <row r="45" spans="1:3" ht="18">
      <c r="A45" s="106" t="s">
        <v>44</v>
      </c>
      <c r="B45" s="85" t="str">
        <f>HYPERLINK("#'Energía'!A1","Energía")</f>
        <v>Energía</v>
      </c>
      <c r="C45" s="104"/>
    </row>
    <row r="46" spans="1:3" ht="18">
      <c r="A46" s="106" t="s">
        <v>45</v>
      </c>
      <c r="B46" s="85" t="str">
        <f>HYPERLINK("#'Energía'!A1","Energía")</f>
        <v>Energía</v>
      </c>
      <c r="C46" s="104"/>
    </row>
    <row r="47" spans="1:3" ht="18">
      <c r="A47" s="106" t="s">
        <v>46</v>
      </c>
      <c r="B47" s="85" t="str">
        <f>HYPERLINK("#'Embalaje'!A1","Embalaje")</f>
        <v>Embalaje</v>
      </c>
      <c r="C47" s="104"/>
    </row>
    <row r="48" spans="1:3" ht="18">
      <c r="A48" s="106" t="s">
        <v>47</v>
      </c>
      <c r="B48" s="85" t="str">
        <f>HYPERLINK("#'Embalaje'!A1","Embalaje")</f>
        <v>Embalaje</v>
      </c>
      <c r="C48" s="104"/>
    </row>
    <row r="49" spans="1:3" ht="18">
      <c r="A49" s="106" t="s">
        <v>48</v>
      </c>
      <c r="B49" s="85" t="str">
        <f>HYPERLINK("#'Embalaje'!A1","Embalaje")</f>
        <v>Embalaje</v>
      </c>
      <c r="C49" s="104"/>
    </row>
    <row r="50" spans="1:3" ht="18">
      <c r="A50" s="106" t="s">
        <v>49</v>
      </c>
      <c r="B50" s="85" t="str">
        <f>HYPERLINK("#'Residuos y Contaminantes'!A1","Residuos y Contaminantes")</f>
        <v>Residuos y Contaminantes</v>
      </c>
      <c r="C50" s="104"/>
    </row>
    <row r="51" spans="1:3" ht="18">
      <c r="A51" s="106" t="s">
        <v>50</v>
      </c>
      <c r="B51" s="85" t="str">
        <f>HYPERLINK("#'Residuos y Contaminantes'!A1","Residuos y Contaminantes")</f>
        <v>Residuos y Contaminantes</v>
      </c>
      <c r="C51" s="104"/>
    </row>
    <row r="52" spans="1:3" ht="18">
      <c r="A52" s="106" t="s">
        <v>51</v>
      </c>
      <c r="B52" s="85" t="str">
        <f>HYPERLINK("#'Residuos y Contaminantes'!A1","Residuos y Contaminantes")</f>
        <v>Residuos y Contaminantes</v>
      </c>
      <c r="C52" s="104"/>
    </row>
    <row r="53" spans="1:3" ht="18">
      <c r="A53" s="106" t="s">
        <v>52</v>
      </c>
      <c r="B53" s="85" t="str">
        <f>HYPERLINK("#'Agua'!A1","Agua")</f>
        <v>Agua</v>
      </c>
      <c r="C53" s="104"/>
    </row>
    <row r="54" spans="1:3" ht="18">
      <c r="A54" s="106" t="s">
        <v>53</v>
      </c>
      <c r="B54" s="85" t="str">
        <f>HYPERLINK("#'Agua'!A1","Agua")</f>
        <v>Agua</v>
      </c>
      <c r="C54" s="104"/>
    </row>
    <row r="55" spans="1:3" ht="18">
      <c r="A55" s="106" t="s">
        <v>54</v>
      </c>
      <c r="B55" s="85" t="str">
        <f>HYPERLINK("#'Agua'!A1","Agua")</f>
        <v>Agua</v>
      </c>
      <c r="C55" s="104"/>
    </row>
    <row r="56" spans="1:3" ht="18">
      <c r="A56" s="106" t="s">
        <v>55</v>
      </c>
      <c r="B56" s="85" t="str">
        <f>HYPERLINK("#'Agua'!A1","Agua")</f>
        <v>Agua</v>
      </c>
      <c r="C56" s="104"/>
    </row>
    <row r="57" spans="1:3" ht="18">
      <c r="A57" s="106" t="s">
        <v>56</v>
      </c>
      <c r="B57" s="85" t="str">
        <f t="shared" ref="B57:B69" si="1">HYPERLINK("#'Estrategia Climática'!A1","Estrategia Climática")</f>
        <v>Estrategia Climática</v>
      </c>
      <c r="C57" s="104"/>
    </row>
    <row r="58" spans="1:3" ht="18">
      <c r="A58" s="106" t="s">
        <v>57</v>
      </c>
      <c r="B58" s="85" t="str">
        <f t="shared" si="1"/>
        <v>Estrategia Climática</v>
      </c>
      <c r="C58" s="104"/>
    </row>
    <row r="59" spans="1:3" ht="18">
      <c r="A59" s="106" t="s">
        <v>58</v>
      </c>
      <c r="B59" s="85" t="str">
        <f t="shared" si="1"/>
        <v>Estrategia Climática</v>
      </c>
      <c r="C59" s="104"/>
    </row>
    <row r="60" spans="1:3" ht="18">
      <c r="A60" s="106" t="s">
        <v>59</v>
      </c>
      <c r="B60" s="85" t="str">
        <f t="shared" si="1"/>
        <v>Estrategia Climática</v>
      </c>
      <c r="C60" s="104"/>
    </row>
    <row r="61" spans="1:3" ht="18">
      <c r="A61" s="106" t="s">
        <v>60</v>
      </c>
      <c r="B61" s="85" t="str">
        <f t="shared" si="1"/>
        <v>Estrategia Climática</v>
      </c>
      <c r="C61" s="104"/>
    </row>
    <row r="62" spans="1:3" ht="18">
      <c r="A62" s="106" t="s">
        <v>61</v>
      </c>
      <c r="B62" s="85" t="str">
        <f t="shared" si="1"/>
        <v>Estrategia Climática</v>
      </c>
      <c r="C62" s="104"/>
    </row>
    <row r="63" spans="1:3" ht="18">
      <c r="A63" s="106" t="s">
        <v>62</v>
      </c>
      <c r="B63" s="85" t="str">
        <f t="shared" si="1"/>
        <v>Estrategia Climática</v>
      </c>
      <c r="C63" s="104"/>
    </row>
    <row r="64" spans="1:3" ht="18">
      <c r="A64" s="106" t="s">
        <v>63</v>
      </c>
      <c r="B64" s="85" t="str">
        <f t="shared" si="1"/>
        <v>Estrategia Climática</v>
      </c>
      <c r="C64" s="104"/>
    </row>
    <row r="65" spans="1:3" ht="18">
      <c r="A65" s="106" t="s">
        <v>64</v>
      </c>
      <c r="B65" s="85" t="str">
        <f t="shared" si="1"/>
        <v>Estrategia Climática</v>
      </c>
      <c r="C65" s="104"/>
    </row>
    <row r="66" spans="1:3" ht="18">
      <c r="A66" s="106" t="s">
        <v>65</v>
      </c>
      <c r="B66" s="85" t="str">
        <f t="shared" si="1"/>
        <v>Estrategia Climática</v>
      </c>
      <c r="C66" s="104"/>
    </row>
    <row r="67" spans="1:3" ht="18">
      <c r="A67" s="106" t="s">
        <v>66</v>
      </c>
      <c r="B67" s="85" t="str">
        <f t="shared" si="1"/>
        <v>Estrategia Climática</v>
      </c>
      <c r="C67" s="104"/>
    </row>
    <row r="68" spans="1:3" ht="18">
      <c r="A68" s="106" t="s">
        <v>67</v>
      </c>
      <c r="B68" s="85" t="str">
        <f t="shared" si="1"/>
        <v>Estrategia Climática</v>
      </c>
      <c r="C68" s="104"/>
    </row>
    <row r="69" spans="1:3" ht="18">
      <c r="A69" s="106" t="s">
        <v>68</v>
      </c>
      <c r="B69" s="85" t="str">
        <f t="shared" si="1"/>
        <v>Estrategia Climática</v>
      </c>
      <c r="C69" s="104"/>
    </row>
    <row r="70" spans="1:3" ht="18">
      <c r="A70" s="106" t="s">
        <v>69</v>
      </c>
      <c r="B70" s="85" t="str">
        <f>HYPERLINK("#'Biodiversidad'!A1","Biodiversidad")</f>
        <v>Biodiversidad</v>
      </c>
      <c r="C70" s="104"/>
    </row>
    <row r="71" spans="1:3" ht="18">
      <c r="A71" s="106" t="s">
        <v>70</v>
      </c>
      <c r="B71" s="85" t="str">
        <f>HYPERLINK("#'Biodiversidad'!A1","Biodiversidad")</f>
        <v>Biodiversidad</v>
      </c>
      <c r="C71" s="104"/>
    </row>
    <row r="72" spans="1:3" ht="18">
      <c r="A72" s="106" t="s">
        <v>71</v>
      </c>
      <c r="B72" s="85" t="str">
        <f>HYPERLINK("#'Biodiversidad'!A1","Biodiversidad")</f>
        <v>Biodiversidad</v>
      </c>
      <c r="C72" s="104"/>
    </row>
    <row r="73" spans="1:3" ht="18">
      <c r="A73" s="106" t="s">
        <v>72</v>
      </c>
      <c r="B73" s="85" t="str">
        <f>HYPERLINK("#'Biodiversidad'!A1","Biodiversidad")</f>
        <v>Biodiversidad</v>
      </c>
      <c r="C73" s="104"/>
    </row>
    <row r="74" spans="1:3" ht="18">
      <c r="A74" s="106" t="s">
        <v>73</v>
      </c>
      <c r="B74" s="85" t="str">
        <f>HYPERLINK("#'Gestión Responsable del Product'!A1","Gestión Responsable del Producto")</f>
        <v>Gestión Responsable del Producto</v>
      </c>
      <c r="C74" s="104"/>
    </row>
    <row r="75" spans="1:3" ht="18">
      <c r="A75" s="106" t="s">
        <v>74</v>
      </c>
      <c r="B75" s="85" t="str">
        <f>HYPERLINK("#'Gestión Responsable del Product'!A1","Gestión Responsable del Producto")</f>
        <v>Gestión Responsable del Producto</v>
      </c>
      <c r="C75" s="104"/>
    </row>
    <row r="76" spans="1:3" ht="18">
      <c r="A76" s="106" t="s">
        <v>75</v>
      </c>
      <c r="B76" s="85" t="str">
        <f>HYPERLINK("#'Materias Primas Sostenibles'!A1","Materias Primas Sostenibles")</f>
        <v>Materias Primas Sostenibles</v>
      </c>
      <c r="C76" s="104"/>
    </row>
    <row r="77" spans="1:3" ht="18">
      <c r="A77" s="106" t="s">
        <v>76</v>
      </c>
      <c r="B77" s="85" t="str">
        <f>HYPERLINK("#'Materias Primas Sostenibles'!A1","Materias Primas Sostenibles")</f>
        <v>Materias Primas Sostenibles</v>
      </c>
      <c r="C77" s="104"/>
    </row>
    <row r="78" spans="1:3" ht="18">
      <c r="A78" s="106" t="s">
        <v>77</v>
      </c>
      <c r="B78" s="85" t="str">
        <f>HYPERLINK("#'Materias Primas Sostenibles'!A1","Materias Primas Sostenibles")</f>
        <v>Materias Primas Sostenibles</v>
      </c>
      <c r="C78" s="104"/>
    </row>
    <row r="79" spans="1:3" ht="18">
      <c r="A79" s="106" t="s">
        <v>78</v>
      </c>
      <c r="B79" s="85" t="str">
        <f>HYPERLINK("#'Materias Primas Sostenibles'!A1","Materias Primas Sostenibles")</f>
        <v>Materias Primas Sostenibles</v>
      </c>
      <c r="C79" s="104"/>
    </row>
    <row r="81" spans="1:2" ht="17">
      <c r="A81" s="3" t="s">
        <v>79</v>
      </c>
      <c r="B81" s="109"/>
    </row>
    <row r="82" spans="1:2">
      <c r="A82" s="106"/>
      <c r="B82" s="109"/>
    </row>
    <row r="83" spans="1:2" ht="16">
      <c r="A83" s="106" t="s">
        <v>80</v>
      </c>
      <c r="B83" s="85" t="str">
        <f t="shared" ref="B83:B88" si="2">HYPERLINK("#'Indicadores laborales'!A1","Indicadores laborales")</f>
        <v>Indicadores laborales</v>
      </c>
    </row>
    <row r="84" spans="1:2" ht="16">
      <c r="A84" s="106" t="s">
        <v>81</v>
      </c>
      <c r="B84" s="85" t="str">
        <f t="shared" si="2"/>
        <v>Indicadores laborales</v>
      </c>
    </row>
    <row r="85" spans="1:2" ht="16">
      <c r="A85" s="106" t="s">
        <v>82</v>
      </c>
      <c r="B85" s="85" t="str">
        <f t="shared" si="2"/>
        <v>Indicadores laborales</v>
      </c>
    </row>
    <row r="86" spans="1:2" ht="16">
      <c r="A86" s="106" t="s">
        <v>83</v>
      </c>
      <c r="B86" s="85" t="str">
        <f t="shared" si="2"/>
        <v>Indicadores laborales</v>
      </c>
    </row>
    <row r="87" spans="1:2" ht="16">
      <c r="A87" s="106" t="s">
        <v>84</v>
      </c>
      <c r="B87" s="85" t="str">
        <f t="shared" si="2"/>
        <v>Indicadores laborales</v>
      </c>
    </row>
    <row r="88" spans="1:2" ht="16">
      <c r="A88" s="106" t="s">
        <v>85</v>
      </c>
      <c r="B88" s="85" t="str">
        <f t="shared" si="2"/>
        <v>Indicadores laborales</v>
      </c>
    </row>
    <row r="89" spans="1:2" ht="16">
      <c r="A89" s="106" t="s">
        <v>86</v>
      </c>
      <c r="B89" s="85" t="str">
        <f>HYPERLINK("#'Derechos Humanos'!A1","Derechos Humanos")</f>
        <v>Derechos Humanos</v>
      </c>
    </row>
    <row r="90" spans="1:2" ht="16">
      <c r="A90" s="106" t="s">
        <v>87</v>
      </c>
      <c r="B90" s="85" t="str">
        <f>HYPERLINK("#'Derechos Humanos'!A1","Derechos Humanos")</f>
        <v>Derechos Humanos</v>
      </c>
    </row>
    <row r="91" spans="1:2" ht="16">
      <c r="A91" s="106" t="s">
        <v>88</v>
      </c>
      <c r="B91" s="85" t="str">
        <f>HYPERLINK("#'Derechos Humanos'!A1","Derechos Humanos")</f>
        <v>Derechos Humanos</v>
      </c>
    </row>
    <row r="92" spans="1:2" ht="16">
      <c r="A92" s="106" t="s">
        <v>89</v>
      </c>
      <c r="B92" s="85" t="str">
        <f t="shared" ref="B92:B101" si="3">HYPERLINK("#'Gestión del Capital Humano'!A1","Gestión del Capital Humano")</f>
        <v>Gestión del Capital Humano</v>
      </c>
    </row>
    <row r="93" spans="1:2" ht="16">
      <c r="A93" s="106" t="s">
        <v>90</v>
      </c>
      <c r="B93" s="85" t="str">
        <f t="shared" si="3"/>
        <v>Gestión del Capital Humano</v>
      </c>
    </row>
    <row r="94" spans="1:2" ht="16">
      <c r="A94" s="106" t="s">
        <v>91</v>
      </c>
      <c r="B94" s="85" t="str">
        <f t="shared" si="3"/>
        <v>Gestión del Capital Humano</v>
      </c>
    </row>
    <row r="95" spans="1:2" ht="16">
      <c r="A95" s="106" t="s">
        <v>92</v>
      </c>
      <c r="B95" s="85" t="str">
        <f t="shared" si="3"/>
        <v>Gestión del Capital Humano</v>
      </c>
    </row>
    <row r="96" spans="1:2" ht="16">
      <c r="A96" s="106" t="s">
        <v>93</v>
      </c>
      <c r="B96" s="85" t="str">
        <f t="shared" si="3"/>
        <v>Gestión del Capital Humano</v>
      </c>
    </row>
    <row r="97" spans="1:2" ht="16">
      <c r="A97" s="106" t="s">
        <v>94</v>
      </c>
      <c r="B97" s="85" t="str">
        <f t="shared" si="3"/>
        <v>Gestión del Capital Humano</v>
      </c>
    </row>
    <row r="98" spans="1:2" ht="16">
      <c r="A98" s="106" t="s">
        <v>95</v>
      </c>
      <c r="B98" s="85" t="str">
        <f t="shared" si="3"/>
        <v>Gestión del Capital Humano</v>
      </c>
    </row>
    <row r="99" spans="1:2" ht="16">
      <c r="A99" s="106" t="s">
        <v>96</v>
      </c>
      <c r="B99" s="85" t="str">
        <f t="shared" si="3"/>
        <v>Gestión del Capital Humano</v>
      </c>
    </row>
    <row r="100" spans="1:2" ht="16">
      <c r="A100" s="106" t="s">
        <v>97</v>
      </c>
      <c r="B100" s="85" t="str">
        <f t="shared" si="3"/>
        <v>Gestión del Capital Humano</v>
      </c>
    </row>
    <row r="101" spans="1:2" ht="16">
      <c r="A101" s="106" t="s">
        <v>98</v>
      </c>
      <c r="B101" s="85" t="str">
        <f t="shared" si="3"/>
        <v>Gestión del Capital Humano</v>
      </c>
    </row>
    <row r="102" spans="1:2" ht="16">
      <c r="A102" s="106" t="s">
        <v>99</v>
      </c>
      <c r="B102" s="85" t="str">
        <f t="shared" ref="B102:B107" si="4">HYPERLINK("#'Salud y Seguridad Ocupacional'!A1","Salud y Seguridad Ocupacional")</f>
        <v>Salud y Seguridad Ocupacional</v>
      </c>
    </row>
    <row r="103" spans="1:2" ht="16">
      <c r="A103" s="106" t="s">
        <v>100</v>
      </c>
      <c r="B103" s="85" t="str">
        <f t="shared" si="4"/>
        <v>Salud y Seguridad Ocupacional</v>
      </c>
    </row>
    <row r="104" spans="1:2" ht="16">
      <c r="A104" s="106" t="s">
        <v>101</v>
      </c>
      <c r="B104" s="85" t="str">
        <f t="shared" si="4"/>
        <v>Salud y Seguridad Ocupacional</v>
      </c>
    </row>
    <row r="105" spans="1:2" ht="16">
      <c r="A105" s="106" t="s">
        <v>102</v>
      </c>
      <c r="B105" s="85" t="str">
        <f t="shared" si="4"/>
        <v>Salud y Seguridad Ocupacional</v>
      </c>
    </row>
    <row r="106" spans="1:2" ht="16">
      <c r="A106" s="106" t="s">
        <v>103</v>
      </c>
      <c r="B106" s="85" t="str">
        <f t="shared" si="4"/>
        <v>Salud y Seguridad Ocupacional</v>
      </c>
    </row>
    <row r="107" spans="1:2" ht="16">
      <c r="A107" s="106" t="s">
        <v>104</v>
      </c>
      <c r="B107" s="85" t="str">
        <f t="shared" si="4"/>
        <v>Salud y Seguridad Ocupacional</v>
      </c>
    </row>
    <row r="108" spans="1:2" ht="16">
      <c r="A108" s="106" t="s">
        <v>105</v>
      </c>
      <c r="B108" s="85" t="str">
        <f>HYPERLINK("#'Salud y Nutrición'!A1","Salud y Nutrición")</f>
        <v>Salud y Nutrición</v>
      </c>
    </row>
    <row r="109" spans="1:2" ht="16">
      <c r="A109" s="106" t="s">
        <v>106</v>
      </c>
      <c r="B109" s="85" t="str">
        <f>HYPERLINK("#'Salud y Nutrición'!A1","Salud y Nutrición")</f>
        <v>Salud y Nutrición</v>
      </c>
    </row>
    <row r="110" spans="1:2" ht="16">
      <c r="A110" s="106" t="s">
        <v>107</v>
      </c>
      <c r="B110" s="85" t="str">
        <f>HYPERLINK("#'Salud y Nutrición'!A1","Salud y Nutrición")</f>
        <v>Salud y Nutrición</v>
      </c>
    </row>
    <row r="111" spans="1:2" ht="16">
      <c r="A111" s="106" t="s">
        <v>108</v>
      </c>
      <c r="B111" s="85" t="str">
        <f>HYPERLINK("#'Relación con Clientes'!A1","Relación con Clientes")</f>
        <v>Relación con Clientes</v>
      </c>
    </row>
    <row r="112" spans="1:2" ht="16">
      <c r="A112" s="106" t="s">
        <v>109</v>
      </c>
      <c r="B112" s="85" t="str">
        <f>HYPERLINK("#'Relación con Clientes'!A1","Relación con Clientes")</f>
        <v>Relación con Clientes</v>
      </c>
    </row>
    <row r="113" spans="1:2" ht="16">
      <c r="A113" s="106" t="s">
        <v>110</v>
      </c>
      <c r="B113" s="85" t="str">
        <f>HYPERLINK("#'Relación con Clientes'!A1","Relación con Clientes")</f>
        <v>Relación con Clientes</v>
      </c>
    </row>
    <row r="114" spans="1:2" ht="16">
      <c r="A114" s="106" t="s">
        <v>111</v>
      </c>
      <c r="B114" s="85" t="str">
        <f>HYPERLINK("#'Relación con Clientes'!A1","Relación con Clientes")</f>
        <v>Relación con Clientes</v>
      </c>
    </row>
    <row r="115" spans="1:2" ht="16">
      <c r="A115" s="106" t="s">
        <v>112</v>
      </c>
      <c r="B115" s="85" t="str">
        <f>HYPERLINK("#'Protección de la Privacidad'!A1","Protección de la Privacidad")</f>
        <v>Protección de la Privacidad</v>
      </c>
    </row>
    <row r="116" spans="1:2" ht="16">
      <c r="A116" s="106" t="s">
        <v>113</v>
      </c>
      <c r="B116" s="85" t="str">
        <f>HYPERLINK("#'Protección de la Privacidad'!A1","Protección de la Privacidad")</f>
        <v>Protección de la Privacidad</v>
      </c>
    </row>
    <row r="117" spans="1:2" ht="17.5">
      <c r="B117" s="104"/>
    </row>
    <row r="118" spans="1:2" ht="17.5">
      <c r="A118" s="3" t="s">
        <v>114</v>
      </c>
      <c r="B118" s="4" t="str">
        <f>HYPERLINK("#'SASB'!A1","SASB")</f>
        <v>SASB</v>
      </c>
    </row>
    <row r="119" spans="1:2" ht="16">
      <c r="A119" s="106"/>
      <c r="B119" s="4" t="str">
        <f>HYPERLINK("#'GRI'!A1","GRI")</f>
        <v>GRI</v>
      </c>
    </row>
    <row r="121" spans="1:2" ht="17.5">
      <c r="A121" s="3" t="s">
        <v>115</v>
      </c>
      <c r="B121" s="116" t="str">
        <f>HYPERLINK("#'Verificación Externa'!A1","Verificación Externa")</f>
        <v>Verificación Externa</v>
      </c>
    </row>
    <row r="122" spans="1:2">
      <c r="A122" s="106"/>
      <c r="B122" s="109"/>
    </row>
    <row r="124" spans="1:2" ht="24" customHeight="1">
      <c r="A124" s="108" t="s">
        <v>116</v>
      </c>
      <c r="B124" s="116" t="str">
        <f>HYPERLINK("#'Paris ESG 2025'!A1","Paris ESG 2025")</f>
        <v>Paris ESG 2025</v>
      </c>
    </row>
  </sheetData>
  <sheetProtection sheet="1" objects="1" scenarios="1"/>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D6C91A-FF7A-AE4B-95CF-5C3AE2BCAA91}">
  <dimension ref="A1:M19"/>
  <sheetViews>
    <sheetView showGridLines="0" workbookViewId="0">
      <selection activeCell="D30" sqref="D30:E30"/>
    </sheetView>
  </sheetViews>
  <sheetFormatPr baseColWidth="10" defaultColWidth="11" defaultRowHeight="10.5"/>
  <cols>
    <col min="1" max="1" width="11" style="51"/>
    <col min="2" max="2" width="22.5" style="51" customWidth="1"/>
    <col min="3" max="4" width="11" style="51"/>
    <col min="5" max="5" width="16.25" style="51" customWidth="1"/>
    <col min="6" max="8" width="11" style="51"/>
    <col min="9" max="9" width="14.33203125" style="51" customWidth="1"/>
    <col min="10" max="16384" width="11" style="51"/>
  </cols>
  <sheetData>
    <row r="1" spans="1:13" ht="21" customHeight="1">
      <c r="A1" s="580" t="s">
        <v>117</v>
      </c>
      <c r="B1" s="580"/>
      <c r="C1" s="580"/>
      <c r="D1" s="580"/>
      <c r="E1" s="580"/>
      <c r="F1" s="580"/>
      <c r="G1" s="580"/>
      <c r="H1" s="580"/>
      <c r="I1" s="580"/>
      <c r="K1" s="80" t="s">
        <v>118</v>
      </c>
      <c r="M1" s="166"/>
    </row>
    <row r="2" spans="1:13" ht="16.5" customHeight="1">
      <c r="A2" s="168" t="s">
        <v>119</v>
      </c>
      <c r="B2" s="616" t="s">
        <v>120</v>
      </c>
      <c r="C2" s="616"/>
      <c r="D2" s="616"/>
      <c r="E2" s="616"/>
      <c r="F2" s="616"/>
      <c r="G2" s="616"/>
      <c r="H2" s="616"/>
      <c r="I2" s="616"/>
    </row>
    <row r="3" spans="1:13" s="89" customFormat="1" ht="93" customHeight="1">
      <c r="A3" s="169"/>
      <c r="B3" s="615" t="s">
        <v>121</v>
      </c>
      <c r="C3" s="615"/>
      <c r="D3" s="615"/>
      <c r="E3" s="615"/>
      <c r="F3" s="615"/>
      <c r="G3" s="615"/>
      <c r="H3" s="615"/>
      <c r="I3" s="615"/>
    </row>
    <row r="4" spans="1:13" s="89" customFormat="1">
      <c r="A4" s="64"/>
      <c r="B4" s="167"/>
      <c r="C4" s="167"/>
      <c r="D4" s="167"/>
      <c r="E4" s="64"/>
    </row>
    <row r="5" spans="1:13" s="89" customFormat="1" ht="16.5" customHeight="1">
      <c r="A5" s="170" t="s">
        <v>122</v>
      </c>
      <c r="B5" s="618" t="s">
        <v>123</v>
      </c>
      <c r="C5" s="618"/>
      <c r="D5" s="618"/>
      <c r="E5" s="618"/>
      <c r="F5" s="618"/>
      <c r="G5" s="618"/>
      <c r="H5" s="618"/>
      <c r="I5" s="618"/>
    </row>
    <row r="6" spans="1:13" s="89" customFormat="1" ht="76.5" customHeight="1">
      <c r="A6" s="169"/>
      <c r="B6" s="617" t="s">
        <v>124</v>
      </c>
      <c r="C6" s="617"/>
      <c r="D6" s="617"/>
      <c r="E6" s="617"/>
      <c r="F6" s="617"/>
      <c r="G6" s="617"/>
      <c r="H6" s="617"/>
      <c r="I6" s="617"/>
    </row>
    <row r="18" ht="16.5" customHeight="1"/>
    <row r="19" ht="27" customHeight="1"/>
  </sheetData>
  <sheetProtection sheet="1" objects="1" scenarios="1"/>
  <mergeCells count="5">
    <mergeCell ref="A1:I1"/>
    <mergeCell ref="B3:I3"/>
    <mergeCell ref="B2:I2"/>
    <mergeCell ref="B6:I6"/>
    <mergeCell ref="B5:I5"/>
  </mergeCells>
  <hyperlinks>
    <hyperlink ref="K1" location="Índice!A1" display="Volver al índice" xr:uid="{061A5D0B-A0AE-4427-8C20-D6AA445A994E}"/>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3D54AA-F257-5D4B-9CD2-71D48404A59A}">
  <dimension ref="A1:Q201"/>
  <sheetViews>
    <sheetView showGridLines="0" topLeftCell="A113" zoomScaleNormal="100" workbookViewId="0">
      <selection activeCell="D30" sqref="D30:E30"/>
    </sheetView>
  </sheetViews>
  <sheetFormatPr baseColWidth="10" defaultColWidth="11" defaultRowHeight="10.5"/>
  <cols>
    <col min="1" max="1" width="13.83203125" style="51" customWidth="1"/>
    <col min="2" max="2" width="41.75" style="51" customWidth="1"/>
    <col min="3" max="3" width="26.08203125" style="51" customWidth="1"/>
    <col min="4" max="4" width="42.08203125" style="51" customWidth="1"/>
    <col min="5" max="5" width="21.75" style="51" customWidth="1"/>
    <col min="6" max="6" width="26.75" style="51" customWidth="1"/>
    <col min="7" max="7" width="17.25" style="51" customWidth="1"/>
    <col min="8" max="8" width="17.58203125" style="51" customWidth="1"/>
    <col min="9" max="9" width="18.33203125" style="51" customWidth="1"/>
    <col min="10" max="10" width="16.5" style="51" customWidth="1"/>
    <col min="11" max="11" width="23.58203125" style="89" customWidth="1"/>
    <col min="12" max="12" width="16.83203125" style="51" customWidth="1"/>
    <col min="13" max="13" width="11" style="51"/>
    <col min="14" max="14" width="17.58203125" style="51" customWidth="1"/>
    <col min="15" max="15" width="16.83203125" style="51" customWidth="1"/>
    <col min="16" max="16" width="19.5" style="51" customWidth="1"/>
    <col min="17" max="16384" width="11" style="51"/>
  </cols>
  <sheetData>
    <row r="1" spans="1:17" ht="18.75" customHeight="1">
      <c r="A1" s="606" t="s">
        <v>125</v>
      </c>
      <c r="B1" s="606"/>
      <c r="C1" s="606"/>
      <c r="M1" s="80" t="s">
        <v>118</v>
      </c>
    </row>
    <row r="2" spans="1:17" ht="15.75" customHeight="1">
      <c r="A2" s="146" t="s">
        <v>126</v>
      </c>
      <c r="B2" s="82" t="s">
        <v>127</v>
      </c>
      <c r="C2" s="512" t="s">
        <v>128</v>
      </c>
      <c r="D2" s="512" t="s">
        <v>129</v>
      </c>
      <c r="E2" s="512" t="s">
        <v>130</v>
      </c>
      <c r="F2" s="512" t="s">
        <v>131</v>
      </c>
      <c r="G2" s="512" t="s">
        <v>132</v>
      </c>
      <c r="H2" s="512" t="s">
        <v>133</v>
      </c>
      <c r="I2" s="512" t="s">
        <v>134</v>
      </c>
      <c r="J2" s="512" t="s">
        <v>135</v>
      </c>
      <c r="K2" s="513" t="s">
        <v>136</v>
      </c>
    </row>
    <row r="3" spans="1:17" ht="42" customHeight="1">
      <c r="B3" s="81" t="s">
        <v>137</v>
      </c>
      <c r="C3" s="32"/>
      <c r="D3" s="32"/>
      <c r="E3" s="32"/>
      <c r="F3" s="32"/>
      <c r="G3" s="32"/>
      <c r="H3" s="58"/>
      <c r="I3" s="58"/>
      <c r="J3" s="58"/>
      <c r="K3" s="61"/>
    </row>
    <row r="4" spans="1:17" ht="22.5" customHeight="1">
      <c r="B4" s="133" t="s">
        <v>138</v>
      </c>
      <c r="C4" s="83" t="b">
        <v>1</v>
      </c>
      <c r="D4" s="83" t="b">
        <v>1</v>
      </c>
      <c r="E4" s="83" t="b">
        <v>1</v>
      </c>
      <c r="F4" s="83" t="b">
        <v>1</v>
      </c>
      <c r="G4" s="83" t="b">
        <v>1</v>
      </c>
      <c r="H4" s="84" t="b">
        <v>1</v>
      </c>
      <c r="I4" s="84" t="b">
        <v>1</v>
      </c>
      <c r="J4" s="84" t="b">
        <v>1</v>
      </c>
      <c r="K4" s="97" t="b">
        <v>1</v>
      </c>
    </row>
    <row r="5" spans="1:17" ht="45.75" customHeight="1">
      <c r="B5" s="133" t="s">
        <v>139</v>
      </c>
      <c r="C5" s="83" t="b">
        <v>0</v>
      </c>
      <c r="D5" s="83" t="b">
        <v>0</v>
      </c>
      <c r="E5" s="83" t="b">
        <v>0</v>
      </c>
      <c r="F5" s="83" t="b">
        <v>0</v>
      </c>
      <c r="G5" s="83" t="b">
        <v>0</v>
      </c>
      <c r="H5" s="84" t="b">
        <v>0</v>
      </c>
      <c r="I5" s="84" t="b">
        <v>0</v>
      </c>
      <c r="J5" s="84" t="b">
        <v>0</v>
      </c>
      <c r="K5" s="97" t="b">
        <v>0</v>
      </c>
    </row>
    <row r="6" spans="1:17" ht="39.75" customHeight="1">
      <c r="B6" s="133" t="s">
        <v>140</v>
      </c>
      <c r="C6" s="83" t="b">
        <v>0</v>
      </c>
      <c r="D6" s="83" t="b">
        <v>0</v>
      </c>
      <c r="E6" s="83" t="b">
        <v>0</v>
      </c>
      <c r="F6" s="83" t="b">
        <v>0</v>
      </c>
      <c r="G6" s="83" t="b">
        <v>0</v>
      </c>
      <c r="H6" s="84" t="b">
        <v>0</v>
      </c>
      <c r="I6" s="84" t="b">
        <v>0</v>
      </c>
      <c r="J6" s="84" t="b">
        <v>0</v>
      </c>
      <c r="K6" s="97" t="b">
        <v>0</v>
      </c>
    </row>
    <row r="7" spans="1:17" ht="33.75" customHeight="1">
      <c r="B7" s="133" t="s">
        <v>141</v>
      </c>
      <c r="C7" s="83" t="b">
        <v>1</v>
      </c>
      <c r="D7" s="83" t="b">
        <v>1</v>
      </c>
      <c r="E7" s="83" t="b">
        <v>1</v>
      </c>
      <c r="F7" s="83" t="b">
        <v>1</v>
      </c>
      <c r="G7" s="83" t="b">
        <v>1</v>
      </c>
      <c r="H7" s="84" t="b">
        <v>1</v>
      </c>
      <c r="I7" s="84" t="b">
        <v>1</v>
      </c>
      <c r="J7" s="84" t="b">
        <v>1</v>
      </c>
      <c r="K7" s="97" t="b">
        <v>1</v>
      </c>
    </row>
    <row r="8" spans="1:17" ht="21.75" customHeight="1">
      <c r="B8" s="133" t="s">
        <v>142</v>
      </c>
      <c r="C8" s="83" t="b">
        <v>0</v>
      </c>
      <c r="D8" s="83" t="b">
        <v>0</v>
      </c>
      <c r="E8" s="83" t="b">
        <v>0</v>
      </c>
      <c r="F8" s="83" t="b">
        <v>0</v>
      </c>
      <c r="G8" s="83" t="b">
        <v>0</v>
      </c>
      <c r="H8" s="84" t="b">
        <v>0</v>
      </c>
      <c r="I8" s="84" t="b">
        <v>0</v>
      </c>
      <c r="J8" s="84" t="b">
        <v>0</v>
      </c>
      <c r="K8" s="97" t="b">
        <v>0</v>
      </c>
    </row>
    <row r="9" spans="1:17" ht="21.75" customHeight="1">
      <c r="B9" s="133" t="s">
        <v>143</v>
      </c>
      <c r="C9" s="83" t="b">
        <v>1</v>
      </c>
      <c r="D9" s="83" t="b">
        <v>1</v>
      </c>
      <c r="E9" s="83" t="b">
        <v>1</v>
      </c>
      <c r="F9" s="83" t="b">
        <v>1</v>
      </c>
      <c r="G9" s="83" t="b">
        <v>1</v>
      </c>
      <c r="H9" s="84" t="b">
        <v>1</v>
      </c>
      <c r="I9" s="84" t="b">
        <v>1</v>
      </c>
      <c r="J9" s="84" t="b">
        <v>1</v>
      </c>
      <c r="K9" s="97" t="b">
        <v>1</v>
      </c>
    </row>
    <row r="10" spans="1:17" ht="21.75" customHeight="1">
      <c r="B10" s="133" t="s">
        <v>144</v>
      </c>
      <c r="C10" s="83" t="b">
        <v>0</v>
      </c>
      <c r="D10" s="83" t="b">
        <v>0</v>
      </c>
      <c r="E10" s="83" t="b">
        <v>0</v>
      </c>
      <c r="F10" s="83" t="b">
        <v>0</v>
      </c>
      <c r="G10" s="83" t="b">
        <v>0</v>
      </c>
      <c r="H10" s="84" t="b">
        <v>0</v>
      </c>
      <c r="I10" s="84" t="b">
        <v>0</v>
      </c>
      <c r="J10" s="84" t="b">
        <v>0</v>
      </c>
      <c r="K10" s="97" t="b">
        <v>0</v>
      </c>
    </row>
    <row r="11" spans="1:17" ht="21.75" customHeight="1">
      <c r="B11" s="133" t="s">
        <v>145</v>
      </c>
      <c r="C11" s="84" t="b">
        <v>1</v>
      </c>
      <c r="D11" s="84" t="b">
        <v>1</v>
      </c>
      <c r="E11" s="84" t="b">
        <v>1</v>
      </c>
      <c r="F11" s="84" t="b">
        <v>1</v>
      </c>
      <c r="G11" s="84" t="b">
        <v>1</v>
      </c>
      <c r="H11" s="84" t="b">
        <v>1</v>
      </c>
      <c r="I11" s="84" t="b">
        <v>1</v>
      </c>
      <c r="J11" s="84" t="b">
        <v>1</v>
      </c>
      <c r="K11" s="97" t="b">
        <v>1</v>
      </c>
    </row>
    <row r="12" spans="1:17" ht="35.25" customHeight="1">
      <c r="B12" s="133" t="s">
        <v>146</v>
      </c>
      <c r="C12" s="84" t="b">
        <v>0</v>
      </c>
      <c r="D12" s="84" t="b">
        <v>0</v>
      </c>
      <c r="E12" s="84" t="b">
        <v>0</v>
      </c>
      <c r="F12" s="84" t="b">
        <v>0</v>
      </c>
      <c r="G12" s="84" t="b">
        <v>0</v>
      </c>
      <c r="H12" s="84" t="b">
        <v>0</v>
      </c>
      <c r="I12" s="84" t="b">
        <v>0</v>
      </c>
      <c r="J12" s="84" t="b">
        <v>1</v>
      </c>
      <c r="K12" s="97" t="b">
        <v>1</v>
      </c>
    </row>
    <row r="13" spans="1:17" ht="20.149999999999999" customHeight="1">
      <c r="B13" s="607" t="s">
        <v>147</v>
      </c>
      <c r="C13" s="607"/>
      <c r="D13" s="607"/>
      <c r="E13" s="607"/>
      <c r="F13" s="607"/>
      <c r="G13" s="607"/>
      <c r="H13" s="607"/>
      <c r="I13" s="607"/>
      <c r="J13" s="607"/>
      <c r="K13" s="607"/>
    </row>
    <row r="15" spans="1:17" ht="17.25" customHeight="1">
      <c r="A15" s="590" t="s">
        <v>148</v>
      </c>
      <c r="B15" s="590"/>
      <c r="C15" s="590"/>
      <c r="D15" s="590"/>
      <c r="E15" s="590"/>
      <c r="F15" s="590"/>
      <c r="G15" s="590"/>
      <c r="H15" s="590"/>
      <c r="I15" s="590"/>
      <c r="J15" s="590"/>
      <c r="K15" s="590"/>
      <c r="L15" s="590"/>
      <c r="M15" s="590"/>
      <c r="N15" s="590"/>
      <c r="O15" s="590"/>
    </row>
    <row r="16" spans="1:17" s="89" customFormat="1" ht="47.15" customHeight="1">
      <c r="A16" s="57" t="s">
        <v>149</v>
      </c>
      <c r="B16" s="57" t="s">
        <v>150</v>
      </c>
      <c r="C16" s="57" t="s">
        <v>151</v>
      </c>
      <c r="D16" s="57" t="s">
        <v>152</v>
      </c>
      <c r="E16" s="57" t="s">
        <v>153</v>
      </c>
      <c r="F16" s="57" t="s">
        <v>154</v>
      </c>
      <c r="G16" s="57" t="s">
        <v>155</v>
      </c>
      <c r="H16" s="57" t="s">
        <v>156</v>
      </c>
      <c r="I16" s="57" t="s">
        <v>157</v>
      </c>
      <c r="J16" s="57" t="s">
        <v>158</v>
      </c>
      <c r="K16" s="57" t="s">
        <v>159</v>
      </c>
      <c r="L16" s="57" t="s">
        <v>160</v>
      </c>
      <c r="M16" s="57" t="s">
        <v>161</v>
      </c>
      <c r="N16" s="57" t="s">
        <v>162</v>
      </c>
      <c r="O16" s="57" t="s">
        <v>163</v>
      </c>
      <c r="P16" s="57" t="s">
        <v>164</v>
      </c>
      <c r="Q16" s="57" t="s">
        <v>165</v>
      </c>
    </row>
    <row r="17" spans="1:17" ht="27.75" customHeight="1">
      <c r="B17" s="58" t="s">
        <v>128</v>
      </c>
      <c r="C17" s="58" t="s">
        <v>166</v>
      </c>
      <c r="D17" s="58" t="s">
        <v>167</v>
      </c>
      <c r="E17" s="70">
        <v>40787</v>
      </c>
      <c r="F17" s="70">
        <v>45408</v>
      </c>
      <c r="G17" s="94">
        <v>14</v>
      </c>
      <c r="H17" s="188" t="s">
        <v>168</v>
      </c>
      <c r="I17" s="58">
        <v>73</v>
      </c>
      <c r="J17" s="58" t="s">
        <v>169</v>
      </c>
      <c r="K17" s="61" t="s">
        <v>170</v>
      </c>
      <c r="L17" s="58" t="s">
        <v>171</v>
      </c>
      <c r="M17" s="58" t="s">
        <v>171</v>
      </c>
      <c r="N17" s="58" t="s">
        <v>172</v>
      </c>
      <c r="O17" s="58" t="s">
        <v>171</v>
      </c>
      <c r="P17" s="58" t="s">
        <v>171</v>
      </c>
      <c r="Q17" s="351">
        <v>5</v>
      </c>
    </row>
    <row r="18" spans="1:17" ht="34.5" customHeight="1">
      <c r="B18" s="58" t="s">
        <v>129</v>
      </c>
      <c r="C18" s="58" t="s">
        <v>173</v>
      </c>
      <c r="D18" s="58" t="s">
        <v>174</v>
      </c>
      <c r="E18" s="70">
        <v>44408</v>
      </c>
      <c r="F18" s="70">
        <v>45408</v>
      </c>
      <c r="G18" s="94">
        <v>4</v>
      </c>
      <c r="H18" s="188" t="s">
        <v>168</v>
      </c>
      <c r="I18" s="58">
        <v>58</v>
      </c>
      <c r="J18" s="58" t="s">
        <v>175</v>
      </c>
      <c r="K18" s="61" t="s">
        <v>176</v>
      </c>
      <c r="L18" s="58" t="s">
        <v>177</v>
      </c>
      <c r="M18" s="58" t="s">
        <v>171</v>
      </c>
      <c r="N18" s="58" t="s">
        <v>172</v>
      </c>
      <c r="O18" s="58" t="s">
        <v>171</v>
      </c>
      <c r="P18" s="58" t="s">
        <v>171</v>
      </c>
      <c r="Q18" s="351">
        <v>2</v>
      </c>
    </row>
    <row r="19" spans="1:17" ht="27.75" customHeight="1">
      <c r="B19" s="58" t="s">
        <v>134</v>
      </c>
      <c r="C19" s="58" t="s">
        <v>173</v>
      </c>
      <c r="D19" s="58" t="s">
        <v>178</v>
      </c>
      <c r="E19" s="70">
        <v>45408</v>
      </c>
      <c r="F19" s="70">
        <v>45408</v>
      </c>
      <c r="G19" s="94">
        <v>1.6</v>
      </c>
      <c r="H19" s="188" t="s">
        <v>168</v>
      </c>
      <c r="I19" s="58">
        <v>57</v>
      </c>
      <c r="J19" s="58" t="s">
        <v>175</v>
      </c>
      <c r="K19" s="61" t="s">
        <v>179</v>
      </c>
      <c r="L19" s="58" t="s">
        <v>177</v>
      </c>
      <c r="M19" s="58" t="s">
        <v>171</v>
      </c>
      <c r="N19" s="58" t="s">
        <v>172</v>
      </c>
      <c r="O19" s="58" t="s">
        <v>171</v>
      </c>
      <c r="P19" s="58" t="s">
        <v>171</v>
      </c>
      <c r="Q19" s="351">
        <v>2</v>
      </c>
    </row>
    <row r="20" spans="1:17" ht="34" customHeight="1">
      <c r="B20" s="58" t="s">
        <v>133</v>
      </c>
      <c r="C20" s="58" t="s">
        <v>173</v>
      </c>
      <c r="D20" s="58" t="s">
        <v>180</v>
      </c>
      <c r="E20" s="70">
        <v>43951</v>
      </c>
      <c r="F20" s="70">
        <v>45408</v>
      </c>
      <c r="G20" s="94">
        <v>5</v>
      </c>
      <c r="H20" s="188" t="s">
        <v>168</v>
      </c>
      <c r="I20" s="58">
        <v>67</v>
      </c>
      <c r="J20" s="58" t="s">
        <v>175</v>
      </c>
      <c r="K20" s="61" t="s">
        <v>181</v>
      </c>
      <c r="L20" s="58" t="s">
        <v>171</v>
      </c>
      <c r="M20" s="58" t="s">
        <v>171</v>
      </c>
      <c r="N20" s="58" t="s">
        <v>172</v>
      </c>
      <c r="O20" s="58" t="s">
        <v>171</v>
      </c>
      <c r="P20" s="58" t="s">
        <v>171</v>
      </c>
      <c r="Q20" s="351">
        <v>1</v>
      </c>
    </row>
    <row r="21" spans="1:17" ht="27.75" customHeight="1">
      <c r="B21" s="58" t="s">
        <v>130</v>
      </c>
      <c r="C21" s="58" t="s">
        <v>173</v>
      </c>
      <c r="D21" s="58" t="s">
        <v>182</v>
      </c>
      <c r="E21" s="70">
        <v>45408</v>
      </c>
      <c r="F21" s="70">
        <v>45408</v>
      </c>
      <c r="G21" s="94">
        <v>1.6</v>
      </c>
      <c r="H21" s="188" t="s">
        <v>183</v>
      </c>
      <c r="I21" s="58">
        <v>49</v>
      </c>
      <c r="J21" s="58" t="s">
        <v>175</v>
      </c>
      <c r="K21" s="61" t="s">
        <v>184</v>
      </c>
      <c r="L21" s="58" t="s">
        <v>171</v>
      </c>
      <c r="M21" s="58" t="s">
        <v>171</v>
      </c>
      <c r="N21" s="58" t="s">
        <v>172</v>
      </c>
      <c r="O21" s="58" t="s">
        <v>171</v>
      </c>
      <c r="P21" s="58" t="s">
        <v>171</v>
      </c>
      <c r="Q21" s="351">
        <v>8</v>
      </c>
    </row>
    <row r="22" spans="1:17" ht="27.75" customHeight="1">
      <c r="B22" s="58" t="s">
        <v>131</v>
      </c>
      <c r="C22" s="58" t="s">
        <v>173</v>
      </c>
      <c r="D22" s="58" t="s">
        <v>185</v>
      </c>
      <c r="E22" s="70">
        <v>45408</v>
      </c>
      <c r="F22" s="70">
        <v>45408</v>
      </c>
      <c r="G22" s="94">
        <v>1.6</v>
      </c>
      <c r="H22" s="188" t="s">
        <v>183</v>
      </c>
      <c r="I22" s="58">
        <v>59</v>
      </c>
      <c r="J22" s="58" t="s">
        <v>186</v>
      </c>
      <c r="K22" s="61" t="s">
        <v>184</v>
      </c>
      <c r="L22" s="58" t="s">
        <v>171</v>
      </c>
      <c r="M22" s="58" t="s">
        <v>171</v>
      </c>
      <c r="N22" s="58" t="s">
        <v>172</v>
      </c>
      <c r="O22" s="58" t="s">
        <v>171</v>
      </c>
      <c r="P22" s="58" t="s">
        <v>171</v>
      </c>
      <c r="Q22" s="351">
        <v>6</v>
      </c>
    </row>
    <row r="23" spans="1:17" ht="27.75" customHeight="1">
      <c r="B23" s="58" t="s">
        <v>132</v>
      </c>
      <c r="C23" s="58" t="s">
        <v>173</v>
      </c>
      <c r="D23" s="58" t="s">
        <v>185</v>
      </c>
      <c r="E23" s="70">
        <v>45408</v>
      </c>
      <c r="F23" s="70">
        <v>45408</v>
      </c>
      <c r="G23" s="94">
        <v>1.6</v>
      </c>
      <c r="H23" s="188" t="s">
        <v>183</v>
      </c>
      <c r="I23" s="58">
        <v>50</v>
      </c>
      <c r="J23" s="58" t="s">
        <v>187</v>
      </c>
      <c r="K23" s="61" t="s">
        <v>184</v>
      </c>
      <c r="L23" s="58" t="s">
        <v>171</v>
      </c>
      <c r="M23" s="58" t="s">
        <v>171</v>
      </c>
      <c r="N23" s="58" t="s">
        <v>172</v>
      </c>
      <c r="O23" s="58" t="s">
        <v>171</v>
      </c>
      <c r="P23" s="58" t="s">
        <v>171</v>
      </c>
      <c r="Q23" s="351">
        <v>1</v>
      </c>
    </row>
    <row r="24" spans="1:17" ht="27.75" customHeight="1">
      <c r="B24" s="58" t="s">
        <v>135</v>
      </c>
      <c r="C24" s="58" t="s">
        <v>173</v>
      </c>
      <c r="D24" s="58" t="s">
        <v>188</v>
      </c>
      <c r="E24" s="70">
        <v>44673</v>
      </c>
      <c r="F24" s="70">
        <v>45408</v>
      </c>
      <c r="G24" s="94">
        <v>3</v>
      </c>
      <c r="H24" s="188" t="s">
        <v>168</v>
      </c>
      <c r="I24" s="58">
        <v>51</v>
      </c>
      <c r="J24" s="58" t="s">
        <v>175</v>
      </c>
      <c r="K24" s="61" t="s">
        <v>189</v>
      </c>
      <c r="L24" s="58" t="s">
        <v>171</v>
      </c>
      <c r="M24" s="58" t="s">
        <v>177</v>
      </c>
      <c r="N24" s="58" t="s">
        <v>172</v>
      </c>
      <c r="O24" s="58" t="s">
        <v>171</v>
      </c>
      <c r="P24" s="58" t="s">
        <v>190</v>
      </c>
      <c r="Q24" s="351">
        <v>1</v>
      </c>
    </row>
    <row r="25" spans="1:17" ht="27.75" customHeight="1">
      <c r="B25" s="58" t="s">
        <v>136</v>
      </c>
      <c r="C25" s="58" t="s">
        <v>173</v>
      </c>
      <c r="D25" s="58" t="s">
        <v>191</v>
      </c>
      <c r="E25" s="70">
        <v>44673</v>
      </c>
      <c r="F25" s="70">
        <v>45408</v>
      </c>
      <c r="G25" s="94">
        <v>3</v>
      </c>
      <c r="H25" s="188" t="s">
        <v>168</v>
      </c>
      <c r="I25" s="58">
        <v>69</v>
      </c>
      <c r="J25" s="58" t="s">
        <v>175</v>
      </c>
      <c r="K25" s="61" t="s">
        <v>192</v>
      </c>
      <c r="L25" s="58" t="s">
        <v>171</v>
      </c>
      <c r="M25" s="58" t="s">
        <v>177</v>
      </c>
      <c r="N25" s="58" t="s">
        <v>172</v>
      </c>
      <c r="O25" s="58" t="s">
        <v>171</v>
      </c>
      <c r="P25" s="58" t="s">
        <v>190</v>
      </c>
      <c r="Q25" s="351">
        <v>1</v>
      </c>
    </row>
    <row r="26" spans="1:17" ht="30.65" customHeight="1">
      <c r="B26" s="613" t="s">
        <v>193</v>
      </c>
      <c r="C26" s="613"/>
      <c r="D26" s="613"/>
      <c r="E26" s="613"/>
      <c r="F26" s="613"/>
      <c r="G26" s="613"/>
      <c r="H26" s="613"/>
      <c r="I26" s="613"/>
      <c r="J26" s="613"/>
      <c r="K26" s="613"/>
      <c r="L26" s="613"/>
      <c r="M26" s="613"/>
      <c r="N26" s="613"/>
      <c r="O26" s="613"/>
    </row>
    <row r="27" spans="1:17" ht="15.65" customHeight="1">
      <c r="B27" s="167"/>
      <c r="C27" s="167"/>
      <c r="D27" s="167"/>
      <c r="E27" s="167"/>
      <c r="F27" s="167"/>
      <c r="G27" s="167"/>
      <c r="H27" s="167"/>
      <c r="I27" s="167"/>
      <c r="J27" s="167"/>
      <c r="K27" s="167"/>
      <c r="L27" s="167"/>
      <c r="M27" s="167"/>
      <c r="N27" s="167"/>
      <c r="O27" s="167"/>
    </row>
    <row r="28" spans="1:17" ht="17.5" customHeight="1">
      <c r="B28" s="57" t="s">
        <v>194</v>
      </c>
      <c r="C28" s="167"/>
      <c r="D28" s="167"/>
      <c r="E28" s="167"/>
      <c r="F28" s="167"/>
      <c r="G28" s="167"/>
      <c r="H28" s="167"/>
      <c r="I28" s="167"/>
      <c r="J28" s="167"/>
      <c r="K28" s="167"/>
      <c r="L28" s="167"/>
      <c r="M28" s="167"/>
      <c r="N28" s="167"/>
      <c r="O28" s="167"/>
    </row>
    <row r="29" spans="1:17" ht="14.5" customHeight="1">
      <c r="B29" s="340">
        <v>3.9</v>
      </c>
      <c r="C29" s="167"/>
      <c r="D29" s="167"/>
      <c r="E29" s="167"/>
      <c r="F29" s="167"/>
      <c r="G29" s="167"/>
      <c r="H29" s="167"/>
      <c r="I29" s="167"/>
      <c r="J29" s="167"/>
      <c r="K29" s="167"/>
      <c r="L29" s="167"/>
      <c r="M29" s="167"/>
      <c r="N29" s="167"/>
      <c r="O29" s="167"/>
    </row>
    <row r="30" spans="1:17" ht="16.5" customHeight="1"/>
    <row r="31" spans="1:17" ht="15" customHeight="1">
      <c r="A31" s="590" t="s">
        <v>7</v>
      </c>
      <c r="B31" s="590"/>
      <c r="C31" s="590"/>
      <c r="D31" s="580"/>
    </row>
    <row r="32" spans="1:17" ht="16">
      <c r="A32" s="48" t="s">
        <v>195</v>
      </c>
      <c r="B32" s="62" t="s">
        <v>196</v>
      </c>
      <c r="C32" s="172" t="s">
        <v>197</v>
      </c>
      <c r="D32"/>
    </row>
    <row r="33" spans="2:4" ht="16">
      <c r="B33" s="58" t="s">
        <v>198</v>
      </c>
      <c r="C33" s="58">
        <v>6</v>
      </c>
      <c r="D33"/>
    </row>
    <row r="34" spans="2:4" ht="16">
      <c r="B34" s="58" t="s">
        <v>199</v>
      </c>
      <c r="C34" s="58">
        <v>3</v>
      </c>
      <c r="D34"/>
    </row>
    <row r="35" spans="2:4" ht="16">
      <c r="B35" s="58" t="s">
        <v>200</v>
      </c>
      <c r="C35" s="58">
        <v>9</v>
      </c>
      <c r="D35"/>
    </row>
    <row r="36" spans="2:4" ht="16">
      <c r="B36" s="48" t="s">
        <v>201</v>
      </c>
      <c r="C36" s="48"/>
      <c r="D36"/>
    </row>
    <row r="37" spans="2:4" ht="16">
      <c r="B37" s="171" t="s">
        <v>175</v>
      </c>
      <c r="C37" s="58"/>
      <c r="D37"/>
    </row>
    <row r="38" spans="2:4" ht="16">
      <c r="B38" s="58" t="s">
        <v>198</v>
      </c>
      <c r="C38" s="58">
        <v>5</v>
      </c>
      <c r="D38"/>
    </row>
    <row r="39" spans="2:4" ht="16">
      <c r="B39" s="58" t="s">
        <v>199</v>
      </c>
      <c r="C39" s="58">
        <v>1</v>
      </c>
      <c r="D39"/>
    </row>
    <row r="40" spans="2:4" ht="16">
      <c r="B40" s="171" t="s">
        <v>202</v>
      </c>
      <c r="C40" s="58"/>
      <c r="D40"/>
    </row>
    <row r="41" spans="2:4" ht="16">
      <c r="B41" s="58" t="s">
        <v>198</v>
      </c>
      <c r="C41" s="58">
        <v>0</v>
      </c>
      <c r="D41"/>
    </row>
    <row r="42" spans="2:4" ht="16">
      <c r="B42" s="58" t="s">
        <v>199</v>
      </c>
      <c r="C42" s="58">
        <v>0</v>
      </c>
      <c r="D42"/>
    </row>
    <row r="43" spans="2:4" ht="16">
      <c r="B43" s="171" t="s">
        <v>186</v>
      </c>
      <c r="C43" s="58"/>
      <c r="D43"/>
    </row>
    <row r="44" spans="2:4" ht="16">
      <c r="B44" s="58" t="s">
        <v>198</v>
      </c>
      <c r="C44" s="58">
        <v>0</v>
      </c>
      <c r="D44"/>
    </row>
    <row r="45" spans="2:4" ht="16">
      <c r="B45" s="58" t="s">
        <v>199</v>
      </c>
      <c r="C45" s="58">
        <v>1</v>
      </c>
      <c r="D45"/>
    </row>
    <row r="46" spans="2:4" ht="16">
      <c r="B46" s="171" t="s">
        <v>187</v>
      </c>
      <c r="C46" s="58"/>
      <c r="D46"/>
    </row>
    <row r="47" spans="2:4" ht="16">
      <c r="B47" s="58" t="s">
        <v>198</v>
      </c>
      <c r="C47" s="58">
        <v>0</v>
      </c>
      <c r="D47"/>
    </row>
    <row r="48" spans="2:4" ht="16">
      <c r="B48" s="58" t="s">
        <v>199</v>
      </c>
      <c r="C48" s="58">
        <v>1</v>
      </c>
      <c r="D48"/>
    </row>
    <row r="49" spans="2:4" ht="16">
      <c r="B49" s="171" t="s">
        <v>169</v>
      </c>
      <c r="C49" s="58"/>
      <c r="D49"/>
    </row>
    <row r="50" spans="2:4" ht="16">
      <c r="B50" s="58" t="s">
        <v>198</v>
      </c>
      <c r="C50" s="58">
        <v>1</v>
      </c>
      <c r="D50"/>
    </row>
    <row r="51" spans="2:4" ht="16">
      <c r="B51" s="58" t="s">
        <v>199</v>
      </c>
      <c r="C51" s="58">
        <v>0</v>
      </c>
      <c r="D51"/>
    </row>
    <row r="52" spans="2:4" ht="16">
      <c r="B52" s="48" t="s">
        <v>203</v>
      </c>
      <c r="C52" s="48"/>
      <c r="D52"/>
    </row>
    <row r="53" spans="2:4" ht="16">
      <c r="B53" s="171" t="s">
        <v>204</v>
      </c>
      <c r="C53" s="58"/>
      <c r="D53"/>
    </row>
    <row r="54" spans="2:4" ht="16">
      <c r="B54" s="58" t="s">
        <v>198</v>
      </c>
      <c r="C54" s="58">
        <v>0</v>
      </c>
      <c r="D54"/>
    </row>
    <row r="55" spans="2:4" ht="16">
      <c r="B55" s="58" t="s">
        <v>199</v>
      </c>
      <c r="C55" s="58">
        <v>0</v>
      </c>
      <c r="D55"/>
    </row>
    <row r="56" spans="2:4" ht="16">
      <c r="B56" s="171" t="s">
        <v>205</v>
      </c>
      <c r="C56" s="58"/>
      <c r="D56"/>
    </row>
    <row r="57" spans="2:4" ht="16">
      <c r="B57" s="58" t="s">
        <v>198</v>
      </c>
      <c r="C57" s="58">
        <v>0</v>
      </c>
      <c r="D57"/>
    </row>
    <row r="58" spans="2:4" ht="16">
      <c r="B58" s="58" t="s">
        <v>199</v>
      </c>
      <c r="C58" s="58">
        <v>0</v>
      </c>
      <c r="D58"/>
    </row>
    <row r="59" spans="2:4" ht="16">
      <c r="B59" s="171" t="s">
        <v>206</v>
      </c>
      <c r="C59" s="58"/>
      <c r="D59"/>
    </row>
    <row r="60" spans="2:4" ht="16">
      <c r="B60" s="58" t="s">
        <v>198</v>
      </c>
      <c r="C60" s="58">
        <v>0</v>
      </c>
      <c r="D60"/>
    </row>
    <row r="61" spans="2:4" ht="16">
      <c r="B61" s="58" t="s">
        <v>199</v>
      </c>
      <c r="C61" s="58">
        <v>2</v>
      </c>
      <c r="D61"/>
    </row>
    <row r="62" spans="2:4" ht="16">
      <c r="B62" s="171" t="s">
        <v>207</v>
      </c>
      <c r="C62" s="58"/>
      <c r="D62"/>
    </row>
    <row r="63" spans="2:4" ht="16">
      <c r="B63" s="58" t="s">
        <v>198</v>
      </c>
      <c r="C63" s="58">
        <v>3</v>
      </c>
      <c r="D63"/>
    </row>
    <row r="64" spans="2:4" ht="16">
      <c r="B64" s="58" t="s">
        <v>199</v>
      </c>
      <c r="C64" s="58">
        <v>1</v>
      </c>
      <c r="D64"/>
    </row>
    <row r="65" spans="2:4" ht="16">
      <c r="B65" s="171" t="s">
        <v>208</v>
      </c>
      <c r="C65" s="58"/>
      <c r="D65"/>
    </row>
    <row r="66" spans="2:4" ht="16">
      <c r="B66" s="58" t="s">
        <v>198</v>
      </c>
      <c r="C66" s="58">
        <v>2</v>
      </c>
      <c r="D66"/>
    </row>
    <row r="67" spans="2:4" ht="16">
      <c r="B67" s="58" t="s">
        <v>199</v>
      </c>
      <c r="C67" s="58">
        <v>0</v>
      </c>
      <c r="D67"/>
    </row>
    <row r="68" spans="2:4" ht="16">
      <c r="B68" s="171" t="s">
        <v>209</v>
      </c>
      <c r="C68" s="58"/>
      <c r="D68"/>
    </row>
    <row r="69" spans="2:4" ht="16">
      <c r="B69" s="58" t="s">
        <v>198</v>
      </c>
      <c r="C69" s="58">
        <v>1</v>
      </c>
      <c r="D69"/>
    </row>
    <row r="70" spans="2:4" ht="16">
      <c r="B70" s="58" t="s">
        <v>199</v>
      </c>
      <c r="C70" s="58">
        <v>0</v>
      </c>
      <c r="D70"/>
    </row>
    <row r="71" spans="2:4" ht="16">
      <c r="B71" s="48" t="s">
        <v>210</v>
      </c>
      <c r="C71" s="48"/>
      <c r="D71"/>
    </row>
    <row r="72" spans="2:4" ht="16">
      <c r="B72" s="171" t="s">
        <v>211</v>
      </c>
      <c r="C72" s="58"/>
      <c r="D72"/>
    </row>
    <row r="73" spans="2:4" ht="16">
      <c r="B73" s="58" t="s">
        <v>198</v>
      </c>
      <c r="C73" s="58">
        <v>1</v>
      </c>
      <c r="D73"/>
    </row>
    <row r="74" spans="2:4" ht="16">
      <c r="B74" s="58" t="s">
        <v>199</v>
      </c>
      <c r="C74" s="58">
        <v>3</v>
      </c>
      <c r="D74"/>
    </row>
    <row r="75" spans="2:4" ht="16">
      <c r="B75" s="171" t="s">
        <v>212</v>
      </c>
      <c r="C75" s="58"/>
      <c r="D75"/>
    </row>
    <row r="76" spans="2:4" ht="16">
      <c r="B76" s="58" t="s">
        <v>198</v>
      </c>
      <c r="C76" s="58">
        <v>4</v>
      </c>
      <c r="D76"/>
    </row>
    <row r="77" spans="2:4" ht="16">
      <c r="B77" s="58" t="s">
        <v>199</v>
      </c>
      <c r="C77" s="58">
        <v>0</v>
      </c>
      <c r="D77"/>
    </row>
    <row r="78" spans="2:4" ht="16">
      <c r="B78" s="171" t="s">
        <v>213</v>
      </c>
      <c r="C78" s="58"/>
      <c r="D78"/>
    </row>
    <row r="79" spans="2:4" ht="16">
      <c r="B79" s="58" t="s">
        <v>198</v>
      </c>
      <c r="C79" s="58">
        <v>0</v>
      </c>
      <c r="D79"/>
    </row>
    <row r="80" spans="2:4" ht="16">
      <c r="B80" s="58" t="s">
        <v>199</v>
      </c>
      <c r="C80" s="58">
        <v>0</v>
      </c>
      <c r="D80"/>
    </row>
    <row r="81" spans="2:5" ht="16">
      <c r="B81" s="171" t="s">
        <v>214</v>
      </c>
      <c r="C81" s="58"/>
      <c r="D81"/>
    </row>
    <row r="82" spans="2:5" ht="16">
      <c r="B82" s="58" t="s">
        <v>198</v>
      </c>
      <c r="C82" s="58">
        <v>1</v>
      </c>
      <c r="D82"/>
    </row>
    <row r="83" spans="2:5" ht="16">
      <c r="B83" s="58" t="s">
        <v>199</v>
      </c>
      <c r="C83" s="58">
        <v>0</v>
      </c>
      <c r="D83"/>
    </row>
    <row r="84" spans="2:5" ht="16">
      <c r="B84" s="171" t="s">
        <v>215</v>
      </c>
      <c r="C84" s="58"/>
      <c r="D84"/>
    </row>
    <row r="85" spans="2:5" ht="16">
      <c r="B85" s="58" t="s">
        <v>198</v>
      </c>
      <c r="C85" s="58">
        <v>0</v>
      </c>
      <c r="D85"/>
    </row>
    <row r="86" spans="2:5" ht="16">
      <c r="B86" s="58" t="s">
        <v>199</v>
      </c>
      <c r="C86" s="58">
        <v>0</v>
      </c>
      <c r="D86"/>
    </row>
    <row r="87" spans="2:5" ht="16">
      <c r="B87" s="48" t="s">
        <v>216</v>
      </c>
      <c r="C87" s="48"/>
      <c r="D87"/>
    </row>
    <row r="88" spans="2:5" ht="16">
      <c r="B88" s="58" t="s">
        <v>199</v>
      </c>
      <c r="C88" s="58">
        <v>0</v>
      </c>
      <c r="D88"/>
    </row>
    <row r="89" spans="2:5" ht="16">
      <c r="B89" s="419" t="s">
        <v>198</v>
      </c>
      <c r="C89" s="58">
        <v>0</v>
      </c>
      <c r="D89"/>
    </row>
    <row r="90" spans="2:5" ht="16">
      <c r="B90" s="420" t="s">
        <v>200</v>
      </c>
      <c r="C90" s="231">
        <v>0</v>
      </c>
      <c r="D90"/>
    </row>
    <row r="91" spans="2:5" ht="11.25" customHeight="1">
      <c r="B91" s="372" t="s">
        <v>217</v>
      </c>
      <c r="C91" s="418"/>
      <c r="D91"/>
    </row>
    <row r="92" spans="2:5" ht="16">
      <c r="E92"/>
    </row>
    <row r="93" spans="2:5">
      <c r="B93" s="230" t="s">
        <v>218</v>
      </c>
      <c r="C93" s="230"/>
    </row>
    <row r="94" spans="2:5">
      <c r="B94" s="58" t="s">
        <v>219</v>
      </c>
      <c r="C94" s="58" t="s">
        <v>220</v>
      </c>
    </row>
    <row r="95" spans="2:5">
      <c r="B95" s="58" t="s">
        <v>221</v>
      </c>
      <c r="C95" s="58" t="s">
        <v>220</v>
      </c>
    </row>
    <row r="96" spans="2:5" ht="21.75" customHeight="1">
      <c r="B96" s="603" t="s">
        <v>222</v>
      </c>
      <c r="C96" s="603"/>
    </row>
    <row r="97" spans="1:6" ht="11.25" customHeight="1">
      <c r="B97" s="101"/>
      <c r="C97" s="101"/>
      <c r="D97" s="101"/>
    </row>
    <row r="98" spans="1:6" ht="15" customHeight="1">
      <c r="A98" s="590" t="s">
        <v>9</v>
      </c>
      <c r="B98" s="590"/>
      <c r="C98" s="590"/>
      <c r="D98" s="590"/>
    </row>
    <row r="99" spans="1:6" ht="12.75" customHeight="1">
      <c r="A99" s="14" t="s">
        <v>223</v>
      </c>
      <c r="B99" s="33" t="s">
        <v>224</v>
      </c>
      <c r="C99" s="15" t="s">
        <v>225</v>
      </c>
      <c r="D99" s="15">
        <v>2025</v>
      </c>
      <c r="E99" s="16" t="s">
        <v>226</v>
      </c>
    </row>
    <row r="100" spans="1:6" ht="153" customHeight="1">
      <c r="A100" s="89"/>
      <c r="B100" s="111" t="s">
        <v>227</v>
      </c>
      <c r="C100" s="44" t="s">
        <v>228</v>
      </c>
      <c r="D100" s="112" t="s">
        <v>229</v>
      </c>
      <c r="E100" s="94" t="s">
        <v>230</v>
      </c>
    </row>
    <row r="101" spans="1:6" ht="15.75" customHeight="1">
      <c r="A101" s="89"/>
      <c r="B101" s="111" t="s">
        <v>231</v>
      </c>
      <c r="C101" s="44" t="s">
        <v>232</v>
      </c>
      <c r="D101" s="112">
        <v>99</v>
      </c>
      <c r="E101" s="94" t="s">
        <v>230</v>
      </c>
    </row>
    <row r="102" spans="1:6" ht="25.5" customHeight="1">
      <c r="A102" s="89"/>
      <c r="B102" s="32" t="s">
        <v>233</v>
      </c>
      <c r="C102" s="30" t="s">
        <v>232</v>
      </c>
      <c r="D102" s="113" t="s">
        <v>234</v>
      </c>
      <c r="E102" s="86" t="s">
        <v>235</v>
      </c>
    </row>
    <row r="103" spans="1:6" ht="36" customHeight="1">
      <c r="A103" s="89"/>
      <c r="B103" s="32" t="s">
        <v>236</v>
      </c>
      <c r="C103" s="30" t="s">
        <v>228</v>
      </c>
      <c r="D103" s="113" t="s">
        <v>237</v>
      </c>
      <c r="E103" s="94" t="s">
        <v>230</v>
      </c>
    </row>
    <row r="104" spans="1:6" ht="17.149999999999999" customHeight="1">
      <c r="A104" s="89"/>
      <c r="B104" s="527" t="s">
        <v>238</v>
      </c>
      <c r="C104" s="515"/>
      <c r="D104" s="514"/>
      <c r="E104" s="265"/>
    </row>
    <row r="105" spans="1:6" ht="11.5" customHeight="1"/>
    <row r="106" spans="1:6" ht="11.5" customHeight="1">
      <c r="A106" s="580" t="s">
        <v>14</v>
      </c>
      <c r="B106" s="580"/>
      <c r="C106" s="580"/>
      <c r="D106" s="580"/>
      <c r="E106" s="580"/>
      <c r="F106" s="580"/>
    </row>
    <row r="107" spans="1:6" ht="11.5" customHeight="1">
      <c r="A107" s="48" t="s">
        <v>239</v>
      </c>
      <c r="B107" s="48" t="s">
        <v>240</v>
      </c>
      <c r="D107" s="147"/>
    </row>
    <row r="108" spans="1:6" ht="11.5" customHeight="1">
      <c r="A108" s="89"/>
      <c r="B108" s="55" t="s">
        <v>241</v>
      </c>
      <c r="C108" s="55" t="s">
        <v>242</v>
      </c>
      <c r="D108" s="55" t="s">
        <v>243</v>
      </c>
      <c r="E108" s="55" t="s">
        <v>244</v>
      </c>
      <c r="F108" s="55" t="s">
        <v>245</v>
      </c>
    </row>
    <row r="109" spans="1:6" ht="43.5" customHeight="1">
      <c r="A109" s="89"/>
      <c r="B109" s="597" t="s">
        <v>246</v>
      </c>
      <c r="C109" s="61" t="s">
        <v>247</v>
      </c>
      <c r="D109" s="61" t="s">
        <v>248</v>
      </c>
      <c r="E109" s="61" t="s">
        <v>249</v>
      </c>
      <c r="F109" s="594" t="s">
        <v>250</v>
      </c>
    </row>
    <row r="110" spans="1:6" ht="43.5" customHeight="1">
      <c r="A110" s="89"/>
      <c r="B110" s="598"/>
      <c r="C110" s="61" t="s">
        <v>251</v>
      </c>
      <c r="D110" s="61" t="s">
        <v>252</v>
      </c>
      <c r="E110" s="61" t="s">
        <v>249</v>
      </c>
      <c r="F110" s="595"/>
    </row>
    <row r="111" spans="1:6" ht="43.5" customHeight="1">
      <c r="A111" s="89"/>
      <c r="B111" s="415" t="s">
        <v>253</v>
      </c>
      <c r="C111" s="61" t="s">
        <v>254</v>
      </c>
      <c r="D111" s="61" t="s">
        <v>255</v>
      </c>
      <c r="E111" s="61" t="s">
        <v>256</v>
      </c>
      <c r="F111" s="595"/>
    </row>
    <row r="112" spans="1:6" ht="63" customHeight="1">
      <c r="A112" s="89"/>
      <c r="B112" s="415" t="s">
        <v>257</v>
      </c>
      <c r="C112" s="61" t="s">
        <v>258</v>
      </c>
      <c r="D112" s="61" t="s">
        <v>259</v>
      </c>
      <c r="E112" s="61" t="s">
        <v>249</v>
      </c>
      <c r="F112" s="595"/>
    </row>
    <row r="113" spans="1:6" ht="43.5" customHeight="1">
      <c r="A113" s="89"/>
      <c r="B113" s="415" t="s">
        <v>260</v>
      </c>
      <c r="C113" s="61" t="s">
        <v>261</v>
      </c>
      <c r="D113" s="61" t="s">
        <v>262</v>
      </c>
      <c r="E113" s="61" t="s">
        <v>249</v>
      </c>
      <c r="F113" s="595"/>
    </row>
    <row r="114" spans="1:6" ht="43.5" customHeight="1">
      <c r="A114" s="89"/>
      <c r="B114" s="66" t="s">
        <v>263</v>
      </c>
      <c r="C114" s="61" t="s">
        <v>264</v>
      </c>
      <c r="D114" s="61" t="s">
        <v>265</v>
      </c>
      <c r="E114" s="61" t="s">
        <v>266</v>
      </c>
      <c r="F114" s="596"/>
    </row>
    <row r="115" spans="1:6" ht="11.5" customHeight="1"/>
    <row r="116" spans="1:6" s="164" customFormat="1" ht="21" customHeight="1">
      <c r="A116" s="580" t="s">
        <v>12</v>
      </c>
      <c r="B116" s="580"/>
      <c r="C116" s="580"/>
      <c r="D116" s="580"/>
      <c r="E116" s="580"/>
      <c r="F116" s="580"/>
    </row>
    <row r="117" spans="1:6" ht="14.25" customHeight="1">
      <c r="A117" s="48" t="s">
        <v>267</v>
      </c>
      <c r="B117" s="56" t="s">
        <v>268</v>
      </c>
      <c r="C117" s="54" t="s">
        <v>225</v>
      </c>
      <c r="D117" s="54">
        <v>2025</v>
      </c>
    </row>
    <row r="118" spans="1:6" ht="14.25" customHeight="1">
      <c r="B118" s="61" t="s">
        <v>269</v>
      </c>
      <c r="C118" s="114" t="s">
        <v>232</v>
      </c>
      <c r="D118" s="424">
        <v>55.9</v>
      </c>
    </row>
    <row r="119" spans="1:6" ht="13.5" customHeight="1">
      <c r="B119" s="61" t="s">
        <v>270</v>
      </c>
      <c r="C119" s="114" t="s">
        <v>232</v>
      </c>
      <c r="D119" s="424">
        <v>23</v>
      </c>
    </row>
    <row r="120" spans="1:6" ht="13.5" customHeight="1">
      <c r="B120" s="61" t="s">
        <v>271</v>
      </c>
      <c r="C120" s="114" t="s">
        <v>232</v>
      </c>
      <c r="D120" s="424">
        <v>13.2</v>
      </c>
    </row>
    <row r="121" spans="1:6" ht="13.5" customHeight="1">
      <c r="B121" s="61" t="s">
        <v>272</v>
      </c>
      <c r="C121" s="114" t="s">
        <v>232</v>
      </c>
      <c r="D121" s="424">
        <v>7.8</v>
      </c>
    </row>
    <row r="122" spans="1:6" ht="20.25" customHeight="1">
      <c r="B122" s="115" t="s">
        <v>273</v>
      </c>
      <c r="C122" s="114" t="s">
        <v>274</v>
      </c>
      <c r="D122" s="424">
        <v>0</v>
      </c>
    </row>
    <row r="123" spans="1:6" ht="13.5" customHeight="1">
      <c r="B123" s="115" t="s">
        <v>275</v>
      </c>
      <c r="C123" s="114" t="s">
        <v>232</v>
      </c>
      <c r="D123" s="424">
        <v>0</v>
      </c>
    </row>
    <row r="124" spans="1:6" ht="13.5" customHeight="1">
      <c r="B124" s="592" t="s">
        <v>276</v>
      </c>
      <c r="C124" s="592"/>
      <c r="D124" s="592"/>
    </row>
    <row r="125" spans="1:6" ht="12" customHeight="1">
      <c r="B125" s="592" t="s">
        <v>277</v>
      </c>
      <c r="C125" s="592"/>
      <c r="D125" s="592"/>
    </row>
    <row r="126" spans="1:6" ht="13.5" customHeight="1">
      <c r="B126" s="592" t="s">
        <v>278</v>
      </c>
      <c r="C126" s="593"/>
      <c r="D126" s="593"/>
      <c r="E126" s="593"/>
    </row>
    <row r="127" spans="1:6" ht="19.5" customHeight="1">
      <c r="B127" s="101"/>
      <c r="C127" s="65"/>
      <c r="D127" s="65"/>
      <c r="E127" s="65"/>
    </row>
    <row r="128" spans="1:6" ht="12.75" customHeight="1">
      <c r="A128" s="60" t="s">
        <v>279</v>
      </c>
      <c r="B128" s="591" t="s">
        <v>280</v>
      </c>
      <c r="C128" s="591"/>
      <c r="D128" s="591"/>
      <c r="E128" s="591"/>
    </row>
    <row r="129" spans="1:12">
      <c r="B129" s="56" t="s">
        <v>152</v>
      </c>
      <c r="C129" s="56" t="s">
        <v>281</v>
      </c>
      <c r="D129" s="56" t="s">
        <v>282</v>
      </c>
      <c r="E129" s="56" t="s">
        <v>283</v>
      </c>
    </row>
    <row r="130" spans="1:12">
      <c r="B130" s="58" t="s">
        <v>284</v>
      </c>
      <c r="C130" s="58" t="s">
        <v>285</v>
      </c>
      <c r="D130" s="165">
        <v>1463132371</v>
      </c>
      <c r="E130" s="533">
        <v>52.145000000000003</v>
      </c>
    </row>
    <row r="131" spans="1:12">
      <c r="B131" s="118" t="s">
        <v>286</v>
      </c>
      <c r="C131" s="58" t="s">
        <v>287</v>
      </c>
      <c r="D131" s="165">
        <v>70336573</v>
      </c>
      <c r="E131" s="533">
        <v>2.5070000000000001</v>
      </c>
    </row>
    <row r="132" spans="1:12">
      <c r="B132" s="58" t="s">
        <v>288</v>
      </c>
      <c r="C132" s="58" t="s">
        <v>129</v>
      </c>
      <c r="D132" s="165">
        <v>12214941</v>
      </c>
      <c r="E132" s="533">
        <v>0.435</v>
      </c>
    </row>
    <row r="133" spans="1:12">
      <c r="B133" s="58" t="s">
        <v>178</v>
      </c>
      <c r="C133" s="58" t="s">
        <v>134</v>
      </c>
      <c r="D133" s="165">
        <v>15156766</v>
      </c>
      <c r="E133" s="533">
        <v>0.54</v>
      </c>
    </row>
    <row r="134" spans="1:12">
      <c r="B134" s="58" t="s">
        <v>289</v>
      </c>
      <c r="C134" s="58" t="s">
        <v>290</v>
      </c>
      <c r="D134" s="165">
        <v>6863535</v>
      </c>
      <c r="E134" s="533">
        <v>0.245</v>
      </c>
    </row>
    <row r="135" spans="1:12">
      <c r="B135" s="118" t="s">
        <v>291</v>
      </c>
      <c r="C135" s="58"/>
      <c r="D135" s="165">
        <v>1567704186</v>
      </c>
      <c r="E135" s="533">
        <v>55.872</v>
      </c>
    </row>
    <row r="136" spans="1:12" ht="22.5" customHeight="1">
      <c r="B136" s="592" t="s">
        <v>292</v>
      </c>
      <c r="C136" s="592"/>
      <c r="D136" s="592"/>
      <c r="E136" s="592"/>
    </row>
    <row r="137" spans="1:12">
      <c r="A137" s="166"/>
      <c r="B137" s="614" t="s">
        <v>293</v>
      </c>
      <c r="C137" s="614"/>
      <c r="D137" s="614"/>
      <c r="E137" s="614"/>
    </row>
    <row r="138" spans="1:12">
      <c r="B138" s="614" t="s">
        <v>294</v>
      </c>
      <c r="C138" s="614"/>
      <c r="D138" s="614"/>
      <c r="E138" s="614"/>
    </row>
    <row r="139" spans="1:12">
      <c r="A139" s="166"/>
      <c r="B139" s="173"/>
      <c r="C139" s="173"/>
      <c r="D139" s="173"/>
      <c r="E139" s="173"/>
    </row>
    <row r="140" spans="1:12" ht="13">
      <c r="A140" s="580" t="s">
        <v>295</v>
      </c>
      <c r="B140" s="580"/>
      <c r="C140" s="580"/>
    </row>
    <row r="141" spans="1:12" ht="11.25" customHeight="1">
      <c r="A141" s="421" t="s">
        <v>296</v>
      </c>
      <c r="B141" s="422" t="s">
        <v>295</v>
      </c>
      <c r="C141" s="585">
        <v>2025</v>
      </c>
      <c r="D141" s="586"/>
      <c r="E141" s="586"/>
      <c r="F141" s="586"/>
      <c r="G141" s="586"/>
      <c r="H141" s="586"/>
      <c r="I141" s="586"/>
      <c r="J141" s="586"/>
      <c r="K141" s="586"/>
      <c r="L141" s="586"/>
    </row>
    <row r="142" spans="1:12" ht="11.25" customHeight="1">
      <c r="B142" s="48" t="s">
        <v>297</v>
      </c>
      <c r="C142" s="611" t="s">
        <v>151</v>
      </c>
      <c r="D142" s="612"/>
      <c r="E142" s="48" t="s">
        <v>152</v>
      </c>
      <c r="F142" s="608" t="s">
        <v>298</v>
      </c>
      <c r="G142" s="609"/>
      <c r="H142" s="609"/>
      <c r="I142" s="610"/>
      <c r="J142" s="48" t="s">
        <v>299</v>
      </c>
      <c r="K142" s="55" t="s">
        <v>300</v>
      </c>
      <c r="L142" s="48" t="s">
        <v>158</v>
      </c>
    </row>
    <row r="143" spans="1:12" ht="28.5" customHeight="1">
      <c r="B143" s="58" t="s">
        <v>301</v>
      </c>
      <c r="C143" s="578" t="s">
        <v>302</v>
      </c>
      <c r="D143" s="578"/>
      <c r="E143" s="58" t="s">
        <v>303</v>
      </c>
      <c r="F143" s="579" t="s">
        <v>304</v>
      </c>
      <c r="G143" s="579"/>
      <c r="H143" s="579"/>
      <c r="I143" s="579"/>
      <c r="J143" s="58" t="s">
        <v>305</v>
      </c>
      <c r="K143" s="61" t="s">
        <v>306</v>
      </c>
      <c r="L143" s="58" t="s">
        <v>175</v>
      </c>
    </row>
    <row r="144" spans="1:12" ht="28.5" customHeight="1">
      <c r="B144" s="58" t="s">
        <v>307</v>
      </c>
      <c r="C144" s="578" t="s">
        <v>308</v>
      </c>
      <c r="D144" s="578"/>
      <c r="E144" s="58" t="s">
        <v>309</v>
      </c>
      <c r="F144" s="578" t="s">
        <v>310</v>
      </c>
      <c r="G144" s="578"/>
      <c r="H144" s="578"/>
      <c r="I144" s="578"/>
      <c r="J144" s="58" t="s">
        <v>311</v>
      </c>
      <c r="K144" s="61" t="s">
        <v>312</v>
      </c>
      <c r="L144" s="58" t="s">
        <v>175</v>
      </c>
    </row>
    <row r="145" spans="1:12" ht="28.5" customHeight="1">
      <c r="B145" s="58" t="s">
        <v>313</v>
      </c>
      <c r="C145" s="578" t="s">
        <v>314</v>
      </c>
      <c r="D145" s="578"/>
      <c r="E145" s="58" t="s">
        <v>315</v>
      </c>
      <c r="F145" s="578" t="s">
        <v>316</v>
      </c>
      <c r="G145" s="578"/>
      <c r="H145" s="578"/>
      <c r="I145" s="578"/>
      <c r="J145" s="58" t="s">
        <v>317</v>
      </c>
      <c r="K145" s="61" t="s">
        <v>317</v>
      </c>
      <c r="L145" s="58" t="s">
        <v>175</v>
      </c>
    </row>
    <row r="146" spans="1:12" ht="28.5" customHeight="1">
      <c r="B146" s="58" t="s">
        <v>318</v>
      </c>
      <c r="C146" s="578" t="s">
        <v>319</v>
      </c>
      <c r="D146" s="578"/>
      <c r="E146" s="58" t="s">
        <v>320</v>
      </c>
      <c r="F146" s="579" t="s">
        <v>321</v>
      </c>
      <c r="G146" s="579"/>
      <c r="H146" s="579"/>
      <c r="I146" s="579"/>
      <c r="J146" s="58" t="s">
        <v>322</v>
      </c>
      <c r="K146" s="61" t="s">
        <v>322</v>
      </c>
      <c r="L146" s="58" t="s">
        <v>187</v>
      </c>
    </row>
    <row r="147" spans="1:12" ht="22" customHeight="1">
      <c r="B147" s="58" t="s">
        <v>323</v>
      </c>
      <c r="C147" s="578" t="s">
        <v>324</v>
      </c>
      <c r="D147" s="578"/>
      <c r="E147" s="58" t="s">
        <v>325</v>
      </c>
      <c r="F147" s="579" t="s">
        <v>326</v>
      </c>
      <c r="G147" s="579"/>
      <c r="H147" s="579"/>
      <c r="I147" s="579"/>
      <c r="J147" s="58" t="s">
        <v>327</v>
      </c>
      <c r="K147" s="61" t="s">
        <v>312</v>
      </c>
      <c r="L147" s="58" t="s">
        <v>175</v>
      </c>
    </row>
    <row r="148" spans="1:12" ht="28.5" customHeight="1">
      <c r="B148" s="58" t="s">
        <v>328</v>
      </c>
      <c r="C148" s="578" t="s">
        <v>329</v>
      </c>
      <c r="D148" s="578"/>
      <c r="E148" s="58" t="s">
        <v>330</v>
      </c>
      <c r="F148" s="578" t="s">
        <v>331</v>
      </c>
      <c r="G148" s="578"/>
      <c r="H148" s="578"/>
      <c r="I148" s="578"/>
      <c r="J148" s="58" t="s">
        <v>332</v>
      </c>
      <c r="K148" s="61" t="s">
        <v>333</v>
      </c>
      <c r="L148" s="58" t="s">
        <v>175</v>
      </c>
    </row>
    <row r="149" spans="1:12" ht="28.5" customHeight="1">
      <c r="B149" s="58" t="s">
        <v>334</v>
      </c>
      <c r="C149" s="578" t="s">
        <v>335</v>
      </c>
      <c r="D149" s="578"/>
      <c r="E149" s="58" t="s">
        <v>336</v>
      </c>
      <c r="F149" s="579" t="s">
        <v>337</v>
      </c>
      <c r="G149" s="579"/>
      <c r="H149" s="579"/>
      <c r="I149" s="579"/>
      <c r="J149" s="58" t="s">
        <v>338</v>
      </c>
      <c r="K149" s="61" t="s">
        <v>339</v>
      </c>
      <c r="L149" s="58" t="s">
        <v>175</v>
      </c>
    </row>
    <row r="150" spans="1:12" ht="28.5" customHeight="1">
      <c r="B150" s="58" t="s">
        <v>340</v>
      </c>
      <c r="C150" s="578" t="s">
        <v>341</v>
      </c>
      <c r="D150" s="578"/>
      <c r="E150" s="58" t="s">
        <v>342</v>
      </c>
      <c r="F150" s="579" t="s">
        <v>343</v>
      </c>
      <c r="G150" s="579"/>
      <c r="H150" s="579"/>
      <c r="I150" s="579"/>
      <c r="J150" s="58" t="s">
        <v>344</v>
      </c>
      <c r="K150" s="61" t="s">
        <v>345</v>
      </c>
      <c r="L150" s="58" t="s">
        <v>175</v>
      </c>
    </row>
    <row r="151" spans="1:12" ht="28.5" customHeight="1">
      <c r="B151" s="58" t="s">
        <v>346</v>
      </c>
      <c r="C151" s="578" t="s">
        <v>347</v>
      </c>
      <c r="D151" s="578"/>
      <c r="E151" s="58" t="s">
        <v>348</v>
      </c>
      <c r="F151" s="579" t="s">
        <v>349</v>
      </c>
      <c r="G151" s="579"/>
      <c r="H151" s="579"/>
      <c r="I151" s="579"/>
      <c r="J151" s="58" t="s">
        <v>350</v>
      </c>
      <c r="K151" s="61" t="s">
        <v>351</v>
      </c>
      <c r="L151" s="58" t="s">
        <v>202</v>
      </c>
    </row>
    <row r="152" spans="1:12" ht="28.5" customHeight="1">
      <c r="B152" s="58" t="s">
        <v>352</v>
      </c>
      <c r="C152" s="578" t="s">
        <v>353</v>
      </c>
      <c r="D152" s="578"/>
      <c r="E152" s="58" t="s">
        <v>354</v>
      </c>
      <c r="F152" s="582" t="s">
        <v>355</v>
      </c>
      <c r="G152" s="583"/>
      <c r="H152" s="583"/>
      <c r="I152" s="584"/>
      <c r="J152" s="58" t="s">
        <v>356</v>
      </c>
      <c r="K152" s="61" t="s">
        <v>356</v>
      </c>
      <c r="L152" s="58" t="s">
        <v>175</v>
      </c>
    </row>
    <row r="153" spans="1:12" ht="28.5" customHeight="1">
      <c r="B153" s="58" t="s">
        <v>357</v>
      </c>
      <c r="C153" s="58" t="s">
        <v>358</v>
      </c>
      <c r="D153" s="58"/>
      <c r="E153" s="58" t="s">
        <v>359</v>
      </c>
      <c r="F153" s="581" t="s">
        <v>360</v>
      </c>
      <c r="G153" s="581"/>
      <c r="H153" s="581"/>
      <c r="I153" s="581"/>
      <c r="J153" s="58" t="s">
        <v>361</v>
      </c>
      <c r="K153" s="61" t="s">
        <v>361</v>
      </c>
      <c r="L153" s="58" t="s">
        <v>175</v>
      </c>
    </row>
    <row r="156" spans="1:12" ht="13">
      <c r="A156" s="590" t="s">
        <v>13</v>
      </c>
      <c r="B156" s="590"/>
      <c r="C156" s="590"/>
      <c r="D156" s="590"/>
      <c r="E156" s="590"/>
      <c r="F156" s="590"/>
      <c r="G156" s="590"/>
      <c r="H156" s="590"/>
      <c r="I156" s="590"/>
      <c r="J156" s="590"/>
      <c r="K156" s="590"/>
    </row>
    <row r="157" spans="1:12">
      <c r="A157" s="91" t="s">
        <v>362</v>
      </c>
      <c r="B157" s="602" t="s">
        <v>363</v>
      </c>
      <c r="C157" s="602"/>
      <c r="D157" s="602"/>
      <c r="E157" s="602"/>
      <c r="F157" s="602"/>
      <c r="G157" s="602"/>
      <c r="H157" s="602"/>
      <c r="I157" s="602"/>
      <c r="J157" s="602"/>
      <c r="K157" s="602"/>
    </row>
    <row r="158" spans="1:12">
      <c r="B158" s="601" t="s">
        <v>364</v>
      </c>
      <c r="C158" s="601" t="s">
        <v>365</v>
      </c>
      <c r="D158" s="586" t="s">
        <v>366</v>
      </c>
      <c r="E158" s="586"/>
      <c r="F158" s="586"/>
      <c r="G158" s="600"/>
      <c r="H158" s="585" t="s">
        <v>367</v>
      </c>
      <c r="I158" s="586"/>
      <c r="J158" s="586"/>
      <c r="K158" s="586"/>
    </row>
    <row r="159" spans="1:12" ht="21">
      <c r="A159" s="89"/>
      <c r="B159" s="602"/>
      <c r="C159" s="602"/>
      <c r="D159" s="92" t="s">
        <v>368</v>
      </c>
      <c r="E159" s="55" t="s">
        <v>369</v>
      </c>
      <c r="F159" s="55" t="s">
        <v>370</v>
      </c>
      <c r="G159" s="55" t="s">
        <v>200</v>
      </c>
      <c r="H159" s="55" t="s">
        <v>371</v>
      </c>
      <c r="I159" s="55" t="s">
        <v>369</v>
      </c>
      <c r="J159" s="55" t="s">
        <v>370</v>
      </c>
      <c r="K159" s="55" t="s">
        <v>200</v>
      </c>
    </row>
    <row r="160" spans="1:12">
      <c r="B160" s="53" t="s">
        <v>128</v>
      </c>
      <c r="C160" s="53" t="s">
        <v>166</v>
      </c>
      <c r="D160" s="95">
        <v>465770587</v>
      </c>
      <c r="E160" s="93" t="s">
        <v>372</v>
      </c>
      <c r="F160" s="94" t="s">
        <v>230</v>
      </c>
      <c r="G160" s="95">
        <v>465770587</v>
      </c>
      <c r="H160" s="95">
        <v>409801913</v>
      </c>
      <c r="I160" s="93" t="s">
        <v>372</v>
      </c>
      <c r="J160" s="93" t="s">
        <v>230</v>
      </c>
      <c r="K160" s="98">
        <v>409801913</v>
      </c>
    </row>
    <row r="161" spans="2:11">
      <c r="B161" s="58" t="s">
        <v>129</v>
      </c>
      <c r="C161" s="58" t="s">
        <v>173</v>
      </c>
      <c r="D161" s="96">
        <v>155256862</v>
      </c>
      <c r="E161" s="94" t="s">
        <v>372</v>
      </c>
      <c r="F161" s="94" t="s">
        <v>230</v>
      </c>
      <c r="G161" s="96">
        <v>155256862</v>
      </c>
      <c r="H161" s="96">
        <v>148775776</v>
      </c>
      <c r="I161" s="94" t="s">
        <v>372</v>
      </c>
      <c r="J161" s="94" t="s">
        <v>230</v>
      </c>
      <c r="K161" s="99">
        <v>148775776</v>
      </c>
    </row>
    <row r="162" spans="2:11">
      <c r="B162" s="58" t="s">
        <v>134</v>
      </c>
      <c r="C162" s="58" t="s">
        <v>173</v>
      </c>
      <c r="D162" s="96">
        <v>155256862</v>
      </c>
      <c r="E162" s="94" t="s">
        <v>372</v>
      </c>
      <c r="F162" s="94" t="s">
        <v>230</v>
      </c>
      <c r="G162" s="96">
        <v>155256862</v>
      </c>
      <c r="H162" s="96">
        <v>112250366</v>
      </c>
      <c r="I162" s="94" t="s">
        <v>372</v>
      </c>
      <c r="J162" s="94" t="s">
        <v>230</v>
      </c>
      <c r="K162" s="99">
        <v>112250366</v>
      </c>
    </row>
    <row r="163" spans="2:11">
      <c r="B163" s="118" t="s">
        <v>373</v>
      </c>
      <c r="C163" s="58" t="s">
        <v>173</v>
      </c>
      <c r="D163" s="96">
        <v>155256862</v>
      </c>
      <c r="E163" s="94" t="s">
        <v>372</v>
      </c>
      <c r="F163" s="94" t="s">
        <v>230</v>
      </c>
      <c r="G163" s="96">
        <v>155256862</v>
      </c>
      <c r="H163" s="96">
        <v>148775776</v>
      </c>
      <c r="I163" s="94" t="s">
        <v>372</v>
      </c>
      <c r="J163" s="96">
        <v>16273954</v>
      </c>
      <c r="K163" s="99">
        <v>165049730</v>
      </c>
    </row>
    <row r="164" spans="2:11">
      <c r="B164" s="58" t="s">
        <v>130</v>
      </c>
      <c r="C164" s="58" t="s">
        <v>173</v>
      </c>
      <c r="D164" s="96">
        <v>155256862</v>
      </c>
      <c r="E164" s="94" t="s">
        <v>372</v>
      </c>
      <c r="F164" s="96">
        <v>51752289</v>
      </c>
      <c r="G164" s="96">
        <v>207009151</v>
      </c>
      <c r="H164" s="96">
        <v>112250366</v>
      </c>
      <c r="I164" s="94" t="s">
        <v>372</v>
      </c>
      <c r="J164" s="96">
        <v>37416789</v>
      </c>
      <c r="K164" s="99">
        <v>149667155</v>
      </c>
    </row>
    <row r="165" spans="2:11">
      <c r="B165" s="58" t="s">
        <v>131</v>
      </c>
      <c r="C165" s="58" t="s">
        <v>173</v>
      </c>
      <c r="D165" s="96">
        <v>155256862</v>
      </c>
      <c r="E165" s="94" t="s">
        <v>372</v>
      </c>
      <c r="F165" s="94" t="s">
        <v>230</v>
      </c>
      <c r="G165" s="96">
        <v>155256862</v>
      </c>
      <c r="H165" s="96">
        <v>112250366</v>
      </c>
      <c r="I165" s="94" t="s">
        <v>372</v>
      </c>
      <c r="J165" s="94" t="s">
        <v>230</v>
      </c>
      <c r="K165" s="99">
        <v>112250366</v>
      </c>
    </row>
    <row r="166" spans="2:11">
      <c r="B166" s="58" t="s">
        <v>132</v>
      </c>
      <c r="C166" s="58" t="s">
        <v>173</v>
      </c>
      <c r="D166" s="96">
        <v>155256862</v>
      </c>
      <c r="E166" s="94" t="s">
        <v>372</v>
      </c>
      <c r="F166" s="94" t="s">
        <v>230</v>
      </c>
      <c r="G166" s="96">
        <v>155256862</v>
      </c>
      <c r="H166" s="96">
        <v>112250366</v>
      </c>
      <c r="I166" s="94" t="s">
        <v>372</v>
      </c>
      <c r="J166" s="94" t="s">
        <v>230</v>
      </c>
      <c r="K166" s="99">
        <v>112250366</v>
      </c>
    </row>
    <row r="167" spans="2:11">
      <c r="B167" s="58" t="s">
        <v>135</v>
      </c>
      <c r="C167" s="58" t="s">
        <v>173</v>
      </c>
      <c r="D167" s="96">
        <v>155256862</v>
      </c>
      <c r="E167" s="94" t="s">
        <v>372</v>
      </c>
      <c r="F167" s="96">
        <v>51752289</v>
      </c>
      <c r="G167" s="96">
        <v>207009151</v>
      </c>
      <c r="H167" s="96">
        <v>148775776</v>
      </c>
      <c r="I167" s="94" t="s">
        <v>372</v>
      </c>
      <c r="J167" s="96">
        <v>49591925</v>
      </c>
      <c r="K167" s="99">
        <v>198367701</v>
      </c>
    </row>
    <row r="168" spans="2:11">
      <c r="B168" s="58" t="s">
        <v>136</v>
      </c>
      <c r="C168" s="58" t="s">
        <v>173</v>
      </c>
      <c r="D168" s="96">
        <v>155256862</v>
      </c>
      <c r="E168" s="94" t="s">
        <v>372</v>
      </c>
      <c r="F168" s="96">
        <v>51752289</v>
      </c>
      <c r="G168" s="96">
        <v>207009151</v>
      </c>
      <c r="H168" s="96">
        <v>148775776</v>
      </c>
      <c r="I168" s="94" t="s">
        <v>372</v>
      </c>
      <c r="J168" s="96">
        <v>49591925</v>
      </c>
      <c r="K168" s="99">
        <v>198367701</v>
      </c>
    </row>
    <row r="169" spans="2:11">
      <c r="B169" s="118" t="s">
        <v>374</v>
      </c>
      <c r="C169" s="58" t="s">
        <v>173</v>
      </c>
      <c r="D169" s="94" t="s">
        <v>230</v>
      </c>
      <c r="E169" s="94" t="s">
        <v>372</v>
      </c>
      <c r="F169" s="94" t="s">
        <v>230</v>
      </c>
      <c r="G169" s="94" t="s">
        <v>230</v>
      </c>
      <c r="H169" s="96">
        <v>48821863</v>
      </c>
      <c r="I169" s="94" t="s">
        <v>372</v>
      </c>
      <c r="J169" s="94" t="s">
        <v>230</v>
      </c>
      <c r="K169" s="99">
        <v>48821863</v>
      </c>
    </row>
    <row r="170" spans="2:11">
      <c r="B170" s="118" t="s">
        <v>375</v>
      </c>
      <c r="C170" s="58" t="s">
        <v>173</v>
      </c>
      <c r="D170" s="94" t="s">
        <v>230</v>
      </c>
      <c r="E170" s="94" t="s">
        <v>372</v>
      </c>
      <c r="F170" s="94" t="s">
        <v>230</v>
      </c>
      <c r="G170" s="94" t="s">
        <v>230</v>
      </c>
      <c r="H170" s="96">
        <v>36525410</v>
      </c>
      <c r="I170" s="94" t="s">
        <v>372</v>
      </c>
      <c r="J170" s="94" t="s">
        <v>230</v>
      </c>
      <c r="K170" s="99">
        <v>36525410</v>
      </c>
    </row>
    <row r="171" spans="2:11">
      <c r="B171" s="118" t="s">
        <v>376</v>
      </c>
      <c r="C171" s="58" t="s">
        <v>173</v>
      </c>
      <c r="D171" s="94" t="s">
        <v>230</v>
      </c>
      <c r="E171" s="94" t="s">
        <v>372</v>
      </c>
      <c r="F171" s="94" t="s">
        <v>230</v>
      </c>
      <c r="G171" s="94" t="s">
        <v>230</v>
      </c>
      <c r="H171" s="96">
        <v>48821863</v>
      </c>
      <c r="I171" s="94" t="s">
        <v>372</v>
      </c>
      <c r="J171" s="94" t="s">
        <v>230</v>
      </c>
      <c r="K171" s="99">
        <v>48821863</v>
      </c>
    </row>
    <row r="172" spans="2:11">
      <c r="B172" s="118" t="s">
        <v>377</v>
      </c>
      <c r="C172" s="58" t="s">
        <v>173</v>
      </c>
      <c r="D172" s="94" t="s">
        <v>230</v>
      </c>
      <c r="E172" s="94" t="s">
        <v>372</v>
      </c>
      <c r="F172" s="94" t="s">
        <v>230</v>
      </c>
      <c r="G172" s="94" t="s">
        <v>230</v>
      </c>
      <c r="H172" s="96">
        <v>48821863</v>
      </c>
      <c r="I172" s="94" t="s">
        <v>372</v>
      </c>
      <c r="J172" s="94" t="s">
        <v>230</v>
      </c>
      <c r="K172" s="99">
        <v>48821863</v>
      </c>
    </row>
    <row r="173" spans="2:11">
      <c r="B173" s="58" t="s">
        <v>200</v>
      </c>
      <c r="C173" s="58" t="s">
        <v>378</v>
      </c>
      <c r="D173" s="96">
        <v>1707825483</v>
      </c>
      <c r="E173" s="94" t="s">
        <v>372</v>
      </c>
      <c r="F173" s="96">
        <v>155256867</v>
      </c>
      <c r="G173" s="96">
        <v>1863082350</v>
      </c>
      <c r="H173" s="96">
        <v>1636897480</v>
      </c>
      <c r="I173" s="94" t="s">
        <v>372</v>
      </c>
      <c r="J173" s="96">
        <v>152874593</v>
      </c>
      <c r="K173" s="99">
        <v>1789772073</v>
      </c>
    </row>
    <row r="174" spans="2:11">
      <c r="B174" s="173" t="s">
        <v>379</v>
      </c>
      <c r="C174" s="174"/>
      <c r="D174" s="174"/>
      <c r="E174" s="174"/>
      <c r="F174" s="174"/>
      <c r="G174" s="174"/>
    </row>
    <row r="175" spans="2:11">
      <c r="B175" s="173" t="s">
        <v>380</v>
      </c>
      <c r="C175" s="174"/>
      <c r="D175" s="174"/>
      <c r="E175" s="174"/>
      <c r="F175" s="174"/>
      <c r="G175" s="174"/>
    </row>
    <row r="176" spans="2:11">
      <c r="B176" s="173" t="s">
        <v>381</v>
      </c>
      <c r="C176" s="174"/>
      <c r="D176" s="174"/>
      <c r="E176" s="174"/>
      <c r="F176" s="174"/>
      <c r="G176" s="174"/>
    </row>
    <row r="177" spans="1:5">
      <c r="C177" s="175"/>
      <c r="D177" s="175"/>
    </row>
    <row r="178" spans="1:5">
      <c r="A178" s="63" t="s">
        <v>296</v>
      </c>
      <c r="B178" s="56" t="s">
        <v>382</v>
      </c>
      <c r="C178" s="54" t="s">
        <v>225</v>
      </c>
      <c r="D178" s="54">
        <v>2025</v>
      </c>
      <c r="E178" s="54">
        <v>2024</v>
      </c>
    </row>
    <row r="179" spans="1:5">
      <c r="B179" s="118" t="s">
        <v>383</v>
      </c>
      <c r="C179" s="534" t="s">
        <v>384</v>
      </c>
      <c r="D179" s="96">
        <v>4347092907</v>
      </c>
      <c r="E179" s="96">
        <v>2913639920</v>
      </c>
    </row>
    <row r="180" spans="1:5">
      <c r="B180" s="58" t="s">
        <v>385</v>
      </c>
      <c r="C180" s="534" t="s">
        <v>384</v>
      </c>
      <c r="D180" s="96">
        <v>2823335041</v>
      </c>
      <c r="E180" s="96">
        <v>2103734970</v>
      </c>
    </row>
    <row r="181" spans="1:5">
      <c r="B181" s="58" t="s">
        <v>369</v>
      </c>
      <c r="C181" s="534" t="s">
        <v>384</v>
      </c>
      <c r="D181" s="96">
        <v>1523757866</v>
      </c>
      <c r="E181" s="96">
        <v>809904950</v>
      </c>
    </row>
    <row r="182" spans="1:5">
      <c r="B182" s="603" t="s">
        <v>386</v>
      </c>
      <c r="C182" s="603"/>
      <c r="D182" s="603"/>
      <c r="E182" s="603"/>
    </row>
    <row r="184" spans="1:5">
      <c r="A184" s="48" t="s">
        <v>387</v>
      </c>
      <c r="B184" s="604" t="s">
        <v>388</v>
      </c>
      <c r="C184" s="605"/>
      <c r="D184" s="605"/>
      <c r="E184" s="605"/>
    </row>
    <row r="185" spans="1:5" ht="65.25" customHeight="1">
      <c r="B185" s="599" t="s">
        <v>389</v>
      </c>
      <c r="C185" s="599"/>
      <c r="D185" s="599"/>
      <c r="E185" s="599"/>
    </row>
    <row r="186" spans="1:5" ht="18.649999999999999" customHeight="1"/>
    <row r="187" spans="1:5">
      <c r="A187" s="48" t="s">
        <v>390</v>
      </c>
      <c r="B187" s="587" t="s">
        <v>391</v>
      </c>
      <c r="C187" s="588"/>
      <c r="D187" s="588"/>
      <c r="E187" s="589"/>
    </row>
    <row r="188" spans="1:5">
      <c r="B188" s="56" t="s">
        <v>392</v>
      </c>
      <c r="C188" s="56" t="s">
        <v>393</v>
      </c>
      <c r="D188" s="68" t="s">
        <v>394</v>
      </c>
      <c r="E188" s="56" t="s">
        <v>395</v>
      </c>
    </row>
    <row r="189" spans="1:5">
      <c r="B189" s="58" t="s">
        <v>202</v>
      </c>
      <c r="C189" s="58">
        <v>1</v>
      </c>
      <c r="D189" s="58">
        <v>1</v>
      </c>
      <c r="E189" s="58">
        <v>100</v>
      </c>
    </row>
    <row r="190" spans="1:5">
      <c r="B190" s="58" t="s">
        <v>396</v>
      </c>
      <c r="C190" s="58">
        <v>1</v>
      </c>
      <c r="D190" s="58">
        <v>1</v>
      </c>
      <c r="E190" s="58">
        <v>100</v>
      </c>
    </row>
    <row r="191" spans="1:5">
      <c r="B191" s="58" t="s">
        <v>397</v>
      </c>
      <c r="C191" s="58">
        <v>11</v>
      </c>
      <c r="D191" s="58">
        <v>11</v>
      </c>
      <c r="E191" s="58">
        <v>82</v>
      </c>
    </row>
    <row r="192" spans="1:5">
      <c r="B192" s="58" t="s">
        <v>398</v>
      </c>
      <c r="C192" s="58">
        <v>0</v>
      </c>
      <c r="D192" s="58">
        <v>0</v>
      </c>
      <c r="E192" s="58">
        <v>0</v>
      </c>
    </row>
    <row r="193" spans="1:6">
      <c r="B193" s="58" t="s">
        <v>399</v>
      </c>
      <c r="C193" s="58">
        <v>1</v>
      </c>
      <c r="D193" s="58">
        <v>1</v>
      </c>
      <c r="E193" s="58">
        <v>0</v>
      </c>
    </row>
    <row r="194" spans="1:6">
      <c r="B194" s="58" t="s">
        <v>400</v>
      </c>
      <c r="C194" s="58">
        <v>1</v>
      </c>
      <c r="D194" s="58">
        <v>1</v>
      </c>
      <c r="E194" s="58">
        <v>0</v>
      </c>
    </row>
    <row r="195" spans="1:6">
      <c r="B195" s="58" t="s">
        <v>401</v>
      </c>
      <c r="C195" s="58">
        <v>0</v>
      </c>
      <c r="D195" s="58">
        <v>0</v>
      </c>
      <c r="E195" s="58">
        <v>0</v>
      </c>
    </row>
    <row r="196" spans="1:6">
      <c r="B196" s="58" t="s">
        <v>402</v>
      </c>
      <c r="C196" s="58">
        <v>1</v>
      </c>
      <c r="D196" s="58">
        <v>1</v>
      </c>
      <c r="E196" s="58">
        <v>100</v>
      </c>
    </row>
    <row r="197" spans="1:6">
      <c r="B197" s="171" t="s">
        <v>200</v>
      </c>
      <c r="C197" s="171">
        <v>16</v>
      </c>
      <c r="D197" s="171">
        <v>16</v>
      </c>
      <c r="E197" s="171">
        <v>76.5</v>
      </c>
    </row>
    <row r="199" spans="1:6" ht="13">
      <c r="A199" s="580" t="s">
        <v>403</v>
      </c>
      <c r="B199" s="580"/>
      <c r="C199" s="580"/>
      <c r="D199" s="580"/>
      <c r="E199" s="580"/>
      <c r="F199" s="580"/>
    </row>
    <row r="200" spans="1:6">
      <c r="A200" s="91" t="s">
        <v>223</v>
      </c>
      <c r="B200" s="577" t="s">
        <v>241</v>
      </c>
      <c r="C200" s="577"/>
      <c r="D200" s="577"/>
      <c r="E200" s="577"/>
    </row>
    <row r="201" spans="1:6" ht="58.5" customHeight="1">
      <c r="A201" s="89"/>
      <c r="B201" s="576" t="s">
        <v>404</v>
      </c>
      <c r="C201" s="576"/>
      <c r="D201" s="576"/>
      <c r="E201" s="576"/>
    </row>
  </sheetData>
  <sheetProtection sheet="1" objects="1" scenarios="1"/>
  <mergeCells count="56">
    <mergeCell ref="A1:C1"/>
    <mergeCell ref="B13:K13"/>
    <mergeCell ref="F143:I143"/>
    <mergeCell ref="F142:I142"/>
    <mergeCell ref="A15:O15"/>
    <mergeCell ref="A31:D31"/>
    <mergeCell ref="C142:D142"/>
    <mergeCell ref="C143:D143"/>
    <mergeCell ref="A140:C140"/>
    <mergeCell ref="C141:L141"/>
    <mergeCell ref="B26:O26"/>
    <mergeCell ref="A106:F106"/>
    <mergeCell ref="B137:E137"/>
    <mergeCell ref="B138:E138"/>
    <mergeCell ref="B136:E136"/>
    <mergeCell ref="B96:C96"/>
    <mergeCell ref="B185:E185"/>
    <mergeCell ref="C145:D145"/>
    <mergeCell ref="C146:D146"/>
    <mergeCell ref="C147:D147"/>
    <mergeCell ref="C148:D148"/>
    <mergeCell ref="C149:D149"/>
    <mergeCell ref="C152:D152"/>
    <mergeCell ref="A156:K156"/>
    <mergeCell ref="D158:G158"/>
    <mergeCell ref="C158:C159"/>
    <mergeCell ref="B158:B159"/>
    <mergeCell ref="B157:K157"/>
    <mergeCell ref="B182:E182"/>
    <mergeCell ref="C150:D150"/>
    <mergeCell ref="C151:D151"/>
    <mergeCell ref="B184:E184"/>
    <mergeCell ref="A98:D98"/>
    <mergeCell ref="A116:F116"/>
    <mergeCell ref="B128:E128"/>
    <mergeCell ref="B125:D125"/>
    <mergeCell ref="B126:E126"/>
    <mergeCell ref="B124:D124"/>
    <mergeCell ref="F109:F114"/>
    <mergeCell ref="B109:B110"/>
    <mergeCell ref="B201:E201"/>
    <mergeCell ref="B200:E200"/>
    <mergeCell ref="F145:I145"/>
    <mergeCell ref="F147:I147"/>
    <mergeCell ref="C144:D144"/>
    <mergeCell ref="F146:I146"/>
    <mergeCell ref="F148:I148"/>
    <mergeCell ref="F149:I149"/>
    <mergeCell ref="F144:I144"/>
    <mergeCell ref="A199:F199"/>
    <mergeCell ref="F150:I150"/>
    <mergeCell ref="F151:I151"/>
    <mergeCell ref="F153:I153"/>
    <mergeCell ref="F152:I152"/>
    <mergeCell ref="H158:K158"/>
    <mergeCell ref="B187:E187"/>
  </mergeCells>
  <hyperlinks>
    <hyperlink ref="M1" location="Índice!A1" display="Volver al índice" xr:uid="{2045957C-105B-45CA-A2FB-A0B03978D11C}"/>
    <hyperlink ref="E102" r:id="rId1" xr:uid="{F3FA8759-BA69-4EED-BA08-DB5F9AD2B0FA}"/>
    <hyperlink ref="F109:F114" r:id="rId2" display="Memoria Integrada 2025" xr:uid="{E0D4A995-BCD9-4961-B516-9E1EA296ACE5}"/>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C0DDE7-BD9B-E547-AE89-53745A63A250}">
  <dimension ref="A1:M42"/>
  <sheetViews>
    <sheetView showGridLines="0" zoomScale="98" zoomScaleNormal="98" workbookViewId="0">
      <selection activeCell="D30" sqref="D30:E30"/>
    </sheetView>
  </sheetViews>
  <sheetFormatPr baseColWidth="10" defaultColWidth="11" defaultRowHeight="11.25" customHeight="1"/>
  <cols>
    <col min="1" max="1" width="11" style="89"/>
    <col min="2" max="2" width="9.1640625" style="571" customWidth="1"/>
    <col min="3" max="3" width="29" style="89" customWidth="1"/>
    <col min="4" max="4" width="34.08203125" style="89" customWidth="1"/>
    <col min="5" max="5" width="40.5" style="89" customWidth="1"/>
    <col min="6" max="6" width="34.4140625" style="89" customWidth="1"/>
    <col min="7" max="7" width="27.75" style="89" customWidth="1"/>
    <col min="8" max="8" width="28.33203125" style="89" customWidth="1"/>
    <col min="9" max="9" width="27.08203125" style="89" customWidth="1"/>
    <col min="10" max="10" width="21.4140625" style="89" customWidth="1"/>
    <col min="11" max="11" width="11" style="89"/>
    <col min="12" max="12" width="14.08203125" style="89" customWidth="1"/>
    <col min="13" max="16384" width="11" style="89"/>
  </cols>
  <sheetData>
    <row r="1" spans="1:13" ht="13.5" customHeight="1">
      <c r="A1" s="606" t="s">
        <v>15</v>
      </c>
      <c r="B1" s="606"/>
      <c r="C1" s="606"/>
      <c r="D1" s="606"/>
      <c r="E1" s="606"/>
      <c r="F1" s="606"/>
      <c r="G1" s="606"/>
      <c r="H1" s="606"/>
      <c r="I1" s="606"/>
      <c r="M1" s="80" t="s">
        <v>118</v>
      </c>
    </row>
    <row r="2" spans="1:13" ht="13.5" customHeight="1">
      <c r="A2" s="176" t="s">
        <v>405</v>
      </c>
      <c r="B2" s="619" t="s">
        <v>406</v>
      </c>
      <c r="C2" s="620"/>
      <c r="D2" s="620"/>
      <c r="E2" s="620"/>
      <c r="F2" s="620"/>
      <c r="G2" s="620"/>
      <c r="H2" s="620"/>
      <c r="I2" s="620"/>
      <c r="J2" s="621"/>
    </row>
    <row r="3" spans="1:13" s="65" customFormat="1" ht="95" customHeight="1">
      <c r="A3" s="131"/>
      <c r="B3" s="622" t="s">
        <v>1686</v>
      </c>
      <c r="C3" s="623"/>
      <c r="D3" s="623"/>
      <c r="E3" s="623"/>
      <c r="F3" s="623"/>
      <c r="G3" s="623"/>
      <c r="H3" s="623"/>
      <c r="I3" s="623"/>
      <c r="J3" s="624"/>
    </row>
    <row r="4" spans="1:13" s="65" customFormat="1" ht="95" customHeight="1">
      <c r="A4" s="131"/>
      <c r="B4" s="625"/>
      <c r="C4" s="626"/>
      <c r="D4" s="626"/>
      <c r="E4" s="626"/>
      <c r="F4" s="626"/>
      <c r="G4" s="626"/>
      <c r="H4" s="626"/>
      <c r="I4" s="626"/>
      <c r="J4" s="627"/>
    </row>
    <row r="5" spans="1:13" ht="18" customHeight="1"/>
    <row r="6" spans="1:13" ht="16.5" customHeight="1">
      <c r="A6" s="631" t="s">
        <v>16</v>
      </c>
      <c r="B6" s="631"/>
      <c r="D6" s="130"/>
      <c r="E6" s="130"/>
      <c r="F6" s="130"/>
      <c r="G6" s="130"/>
      <c r="H6" s="130"/>
      <c r="I6" s="130"/>
    </row>
    <row r="7" spans="1:13" ht="25.5" customHeight="1">
      <c r="A7" s="55" t="s">
        <v>407</v>
      </c>
      <c r="B7" s="68" t="s">
        <v>1687</v>
      </c>
      <c r="C7" s="57" t="s">
        <v>408</v>
      </c>
      <c r="D7" s="57" t="s">
        <v>243</v>
      </c>
      <c r="E7" s="57" t="s">
        <v>409</v>
      </c>
      <c r="F7" s="57" t="s">
        <v>410</v>
      </c>
      <c r="G7" s="57" t="s">
        <v>411</v>
      </c>
      <c r="H7" s="57" t="s">
        <v>412</v>
      </c>
      <c r="I7" s="57" t="s">
        <v>413</v>
      </c>
      <c r="J7" s="57" t="s">
        <v>414</v>
      </c>
    </row>
    <row r="8" spans="1:13" ht="93" customHeight="1">
      <c r="B8" s="572">
        <v>1</v>
      </c>
      <c r="C8" s="570" t="s">
        <v>447</v>
      </c>
      <c r="D8" s="66" t="s">
        <v>448</v>
      </c>
      <c r="E8" s="61" t="s">
        <v>449</v>
      </c>
      <c r="F8" s="65" t="s">
        <v>450</v>
      </c>
      <c r="G8" s="66" t="s">
        <v>451</v>
      </c>
      <c r="H8" s="66" t="s">
        <v>420</v>
      </c>
      <c r="I8" s="66" t="s">
        <v>421</v>
      </c>
      <c r="J8" s="66" t="s">
        <v>452</v>
      </c>
    </row>
    <row r="9" spans="1:13" ht="93" customHeight="1">
      <c r="B9" s="572">
        <v>2</v>
      </c>
      <c r="C9" s="570" t="s">
        <v>460</v>
      </c>
      <c r="D9" s="66" t="s">
        <v>461</v>
      </c>
      <c r="E9" s="61" t="s">
        <v>462</v>
      </c>
      <c r="F9" s="8" t="s">
        <v>463</v>
      </c>
      <c r="G9" s="66" t="s">
        <v>464</v>
      </c>
      <c r="H9" s="66" t="s">
        <v>420</v>
      </c>
      <c r="I9" s="66" t="s">
        <v>421</v>
      </c>
      <c r="J9" s="66" t="s">
        <v>465</v>
      </c>
    </row>
    <row r="10" spans="1:13" ht="93" customHeight="1">
      <c r="B10" s="572">
        <v>3</v>
      </c>
      <c r="C10" s="570" t="s">
        <v>415</v>
      </c>
      <c r="D10" s="66" t="s">
        <v>416</v>
      </c>
      <c r="E10" s="66" t="s">
        <v>417</v>
      </c>
      <c r="F10" s="8" t="s">
        <v>418</v>
      </c>
      <c r="G10" s="66" t="s">
        <v>419</v>
      </c>
      <c r="H10" s="66" t="s">
        <v>420</v>
      </c>
      <c r="I10" s="66" t="s">
        <v>421</v>
      </c>
      <c r="J10" s="66" t="s">
        <v>422</v>
      </c>
    </row>
    <row r="11" spans="1:13" ht="93" customHeight="1">
      <c r="B11" s="572">
        <v>4</v>
      </c>
      <c r="C11" s="570" t="s">
        <v>435</v>
      </c>
      <c r="D11" s="66" t="s">
        <v>436</v>
      </c>
      <c r="E11" s="66" t="s">
        <v>437</v>
      </c>
      <c r="F11" s="61" t="s">
        <v>438</v>
      </c>
      <c r="G11" s="66" t="s">
        <v>439</v>
      </c>
      <c r="H11" s="66" t="s">
        <v>420</v>
      </c>
      <c r="I11" s="66" t="s">
        <v>421</v>
      </c>
      <c r="J11" s="66" t="s">
        <v>440</v>
      </c>
    </row>
    <row r="12" spans="1:13" ht="93" customHeight="1">
      <c r="B12" s="572">
        <v>5</v>
      </c>
      <c r="C12" s="570" t="s">
        <v>472</v>
      </c>
      <c r="D12" s="66" t="s">
        <v>473</v>
      </c>
      <c r="E12" s="141" t="s">
        <v>474</v>
      </c>
      <c r="F12" s="132" t="s">
        <v>475</v>
      </c>
      <c r="G12" s="163" t="s">
        <v>476</v>
      </c>
      <c r="H12" s="66" t="s">
        <v>420</v>
      </c>
      <c r="I12" s="66" t="s">
        <v>421</v>
      </c>
      <c r="J12" s="66" t="s">
        <v>477</v>
      </c>
    </row>
    <row r="13" spans="1:13" ht="93" customHeight="1">
      <c r="B13" s="572">
        <v>6</v>
      </c>
      <c r="C13" s="570" t="s">
        <v>441</v>
      </c>
      <c r="D13" s="66" t="s">
        <v>442</v>
      </c>
      <c r="E13" s="66" t="s">
        <v>443</v>
      </c>
      <c r="F13" s="61" t="s">
        <v>444</v>
      </c>
      <c r="G13" s="66" t="s">
        <v>445</v>
      </c>
      <c r="H13" s="66" t="s">
        <v>420</v>
      </c>
      <c r="I13" s="66" t="s">
        <v>421</v>
      </c>
      <c r="J13" s="66" t="s">
        <v>446</v>
      </c>
    </row>
    <row r="14" spans="1:13" ht="93" customHeight="1">
      <c r="B14" s="572">
        <v>7</v>
      </c>
      <c r="C14" s="570" t="s">
        <v>453</v>
      </c>
      <c r="D14" s="66" t="s">
        <v>454</v>
      </c>
      <c r="E14" s="66" t="s">
        <v>455</v>
      </c>
      <c r="F14" s="8" t="s">
        <v>456</v>
      </c>
      <c r="G14" s="66" t="s">
        <v>457</v>
      </c>
      <c r="H14" s="66" t="s">
        <v>458</v>
      </c>
      <c r="I14" s="66">
        <v>2027</v>
      </c>
      <c r="J14" s="66" t="s">
        <v>459</v>
      </c>
    </row>
    <row r="15" spans="1:13" ht="93" customHeight="1">
      <c r="B15" s="572">
        <v>8</v>
      </c>
      <c r="C15" s="570" t="s">
        <v>478</v>
      </c>
      <c r="D15" s="66" t="s">
        <v>479</v>
      </c>
      <c r="E15" s="52" t="s">
        <v>480</v>
      </c>
      <c r="F15" s="132" t="s">
        <v>481</v>
      </c>
      <c r="G15" s="66" t="s">
        <v>482</v>
      </c>
      <c r="H15" s="66" t="s">
        <v>420</v>
      </c>
      <c r="I15" s="66" t="s">
        <v>421</v>
      </c>
      <c r="J15" s="66" t="s">
        <v>483</v>
      </c>
    </row>
    <row r="16" spans="1:13" ht="93" customHeight="1">
      <c r="B16" s="572">
        <v>9</v>
      </c>
      <c r="C16" s="570" t="s">
        <v>466</v>
      </c>
      <c r="D16" s="66" t="s">
        <v>467</v>
      </c>
      <c r="E16" s="61" t="s">
        <v>468</v>
      </c>
      <c r="F16" s="65" t="s">
        <v>469</v>
      </c>
      <c r="G16" s="66" t="s">
        <v>470</v>
      </c>
      <c r="H16" s="66" t="s">
        <v>420</v>
      </c>
      <c r="I16" s="66" t="s">
        <v>421</v>
      </c>
      <c r="J16" s="66" t="s">
        <v>471</v>
      </c>
    </row>
    <row r="17" spans="1:10" s="65" customFormat="1" ht="74.5" customHeight="1">
      <c r="B17" s="572">
        <v>10</v>
      </c>
      <c r="C17" s="570" t="s">
        <v>429</v>
      </c>
      <c r="D17" s="66" t="s">
        <v>430</v>
      </c>
      <c r="E17" s="141" t="s">
        <v>431</v>
      </c>
      <c r="F17" s="132" t="s">
        <v>432</v>
      </c>
      <c r="G17" s="163" t="s">
        <v>433</v>
      </c>
      <c r="H17" s="66" t="s">
        <v>420</v>
      </c>
      <c r="I17" s="66" t="s">
        <v>421</v>
      </c>
      <c r="J17" s="66" t="s">
        <v>434</v>
      </c>
    </row>
    <row r="18" spans="1:10" s="65" customFormat="1" ht="79.5" customHeight="1">
      <c r="B18" s="572">
        <v>11</v>
      </c>
      <c r="C18" s="570" t="s">
        <v>423</v>
      </c>
      <c r="D18" s="66" t="s">
        <v>424</v>
      </c>
      <c r="E18" s="66" t="s">
        <v>425</v>
      </c>
      <c r="F18" s="52" t="s">
        <v>426</v>
      </c>
      <c r="G18" s="66" t="s">
        <v>427</v>
      </c>
      <c r="H18" s="66" t="s">
        <v>420</v>
      </c>
      <c r="I18" s="66" t="s">
        <v>421</v>
      </c>
      <c r="J18" s="66" t="s">
        <v>428</v>
      </c>
    </row>
    <row r="19" spans="1:10" ht="21" customHeight="1"/>
    <row r="20" spans="1:10" ht="21">
      <c r="A20" s="143" t="s">
        <v>484</v>
      </c>
      <c r="B20" s="68" t="s">
        <v>1687</v>
      </c>
      <c r="C20" s="143" t="s">
        <v>485</v>
      </c>
      <c r="D20" s="143" t="s">
        <v>486</v>
      </c>
      <c r="E20" s="143" t="s">
        <v>487</v>
      </c>
      <c r="F20" s="575" t="s">
        <v>488</v>
      </c>
      <c r="G20" s="143" t="s">
        <v>489</v>
      </c>
      <c r="H20" s="143" t="s">
        <v>490</v>
      </c>
      <c r="I20" s="630" t="s">
        <v>1677</v>
      </c>
      <c r="J20" s="630"/>
    </row>
    <row r="21" spans="1:10" ht="42">
      <c r="A21" s="563"/>
      <c r="B21" s="572">
        <v>1</v>
      </c>
      <c r="C21" s="144" t="s">
        <v>447</v>
      </c>
      <c r="D21" s="61" t="s">
        <v>520</v>
      </c>
      <c r="E21" s="141" t="s">
        <v>521</v>
      </c>
      <c r="F21" s="573" t="s">
        <v>522</v>
      </c>
      <c r="G21" s="536" t="s">
        <v>523</v>
      </c>
      <c r="H21" s="141" t="s">
        <v>524</v>
      </c>
      <c r="I21" s="628" t="s">
        <v>452</v>
      </c>
      <c r="J21" s="628"/>
    </row>
    <row r="22" spans="1:10" ht="63">
      <c r="A22" s="563"/>
      <c r="B22" s="572">
        <v>2</v>
      </c>
      <c r="C22" s="144" t="s">
        <v>460</v>
      </c>
      <c r="D22" s="61" t="s">
        <v>531</v>
      </c>
      <c r="E22" s="141" t="s">
        <v>532</v>
      </c>
      <c r="F22" s="573" t="s">
        <v>533</v>
      </c>
      <c r="G22" s="536" t="s">
        <v>534</v>
      </c>
      <c r="H22" s="141" t="s">
        <v>535</v>
      </c>
      <c r="I22" s="628" t="s">
        <v>536</v>
      </c>
      <c r="J22" s="628"/>
    </row>
    <row r="23" spans="1:10" ht="63">
      <c r="A23" s="563"/>
      <c r="B23" s="572">
        <v>3</v>
      </c>
      <c r="C23" s="144" t="s">
        <v>415</v>
      </c>
      <c r="D23" s="61" t="s">
        <v>491</v>
      </c>
      <c r="E23" s="141" t="s">
        <v>492</v>
      </c>
      <c r="F23" s="573" t="s">
        <v>493</v>
      </c>
      <c r="G23" s="536" t="s">
        <v>494</v>
      </c>
      <c r="H23" s="141" t="s">
        <v>495</v>
      </c>
      <c r="I23" s="628" t="s">
        <v>496</v>
      </c>
      <c r="J23" s="628"/>
    </row>
    <row r="24" spans="1:10" ht="84" customHeight="1">
      <c r="A24" s="563"/>
      <c r="B24" s="572">
        <v>4</v>
      </c>
      <c r="C24" s="144" t="s">
        <v>435</v>
      </c>
      <c r="D24" s="61" t="s">
        <v>509</v>
      </c>
      <c r="E24" s="141" t="s">
        <v>510</v>
      </c>
      <c r="F24" s="573" t="s">
        <v>511</v>
      </c>
      <c r="G24" s="536" t="s">
        <v>512</v>
      </c>
      <c r="H24" s="141" t="s">
        <v>513</v>
      </c>
      <c r="I24" s="628" t="s">
        <v>514</v>
      </c>
      <c r="J24" s="628"/>
    </row>
    <row r="25" spans="1:10" ht="52.5">
      <c r="A25" s="563"/>
      <c r="B25" s="572">
        <v>5</v>
      </c>
      <c r="C25" s="144" t="s">
        <v>472</v>
      </c>
      <c r="D25" s="61" t="s">
        <v>543</v>
      </c>
      <c r="E25" s="141" t="s">
        <v>544</v>
      </c>
      <c r="F25" s="573" t="s">
        <v>545</v>
      </c>
      <c r="G25" s="536" t="s">
        <v>546</v>
      </c>
      <c r="H25" s="141" t="s">
        <v>547</v>
      </c>
      <c r="I25" s="628" t="s">
        <v>548</v>
      </c>
      <c r="J25" s="628"/>
    </row>
    <row r="26" spans="1:10" ht="73.5">
      <c r="A26" s="563"/>
      <c r="B26" s="572">
        <v>6</v>
      </c>
      <c r="C26" s="144" t="s">
        <v>441</v>
      </c>
      <c r="D26" s="145" t="s">
        <v>515</v>
      </c>
      <c r="E26" s="535" t="s">
        <v>516</v>
      </c>
      <c r="F26" s="574" t="s">
        <v>517</v>
      </c>
      <c r="G26" s="537" t="s">
        <v>518</v>
      </c>
      <c r="H26" s="562" t="s">
        <v>519</v>
      </c>
      <c r="I26" s="629" t="s">
        <v>1676</v>
      </c>
      <c r="J26" s="629"/>
    </row>
    <row r="27" spans="1:10" ht="42">
      <c r="A27" s="563"/>
      <c r="B27" s="572">
        <v>7</v>
      </c>
      <c r="C27" s="144" t="s">
        <v>453</v>
      </c>
      <c r="D27" s="61" t="s">
        <v>525</v>
      </c>
      <c r="E27" s="141" t="s">
        <v>526</v>
      </c>
      <c r="F27" s="573" t="s">
        <v>527</v>
      </c>
      <c r="G27" s="536" t="s">
        <v>528</v>
      </c>
      <c r="H27" s="141" t="s">
        <v>529</v>
      </c>
      <c r="I27" s="628" t="s">
        <v>530</v>
      </c>
      <c r="J27" s="628"/>
    </row>
    <row r="28" spans="1:10" ht="52.5">
      <c r="A28" s="563"/>
      <c r="B28" s="572">
        <v>8</v>
      </c>
      <c r="C28" s="144" t="s">
        <v>478</v>
      </c>
      <c r="D28" s="61" t="s">
        <v>549</v>
      </c>
      <c r="E28" s="141" t="s">
        <v>550</v>
      </c>
      <c r="F28" s="573" t="s">
        <v>551</v>
      </c>
      <c r="G28" s="536" t="s">
        <v>552</v>
      </c>
      <c r="H28" s="141" t="s">
        <v>553</v>
      </c>
      <c r="I28" s="628" t="s">
        <v>554</v>
      </c>
      <c r="J28" s="628"/>
    </row>
    <row r="29" spans="1:10" ht="42">
      <c r="A29" s="563"/>
      <c r="B29" s="572">
        <v>9</v>
      </c>
      <c r="C29" s="144" t="s">
        <v>466</v>
      </c>
      <c r="D29" s="61" t="s">
        <v>537</v>
      </c>
      <c r="E29" s="141" t="s">
        <v>538</v>
      </c>
      <c r="F29" s="573" t="s">
        <v>539</v>
      </c>
      <c r="G29" s="536" t="s">
        <v>540</v>
      </c>
      <c r="H29" s="141" t="s">
        <v>541</v>
      </c>
      <c r="I29" s="628" t="s">
        <v>542</v>
      </c>
      <c r="J29" s="628"/>
    </row>
    <row r="30" spans="1:10" ht="42">
      <c r="A30" s="563"/>
      <c r="B30" s="572">
        <v>10</v>
      </c>
      <c r="C30" s="144" t="s">
        <v>429</v>
      </c>
      <c r="D30" s="61" t="s">
        <v>503</v>
      </c>
      <c r="E30" s="141" t="s">
        <v>504</v>
      </c>
      <c r="F30" s="573" t="s">
        <v>505</v>
      </c>
      <c r="G30" s="536" t="s">
        <v>506</v>
      </c>
      <c r="H30" s="141" t="s">
        <v>507</v>
      </c>
      <c r="I30" s="628" t="s">
        <v>508</v>
      </c>
      <c r="J30" s="628"/>
    </row>
    <row r="31" spans="1:10" ht="46.5" customHeight="1">
      <c r="A31" s="563"/>
      <c r="B31" s="572">
        <v>11</v>
      </c>
      <c r="C31" s="144" t="s">
        <v>423</v>
      </c>
      <c r="D31" s="61" t="s">
        <v>497</v>
      </c>
      <c r="E31" s="141" t="s">
        <v>498</v>
      </c>
      <c r="F31" s="573" t="s">
        <v>499</v>
      </c>
      <c r="G31" s="536" t="s">
        <v>500</v>
      </c>
      <c r="H31" s="141" t="s">
        <v>501</v>
      </c>
      <c r="I31" s="628" t="s">
        <v>502</v>
      </c>
      <c r="J31" s="628"/>
    </row>
    <row r="32" spans="1:10" ht="86.25" customHeight="1">
      <c r="A32" s="72"/>
    </row>
    <row r="33" spans="1:1" ht="55.5" customHeight="1"/>
    <row r="34" spans="1:1" ht="69.650000000000006" customHeight="1">
      <c r="A34" s="72"/>
    </row>
    <row r="35" spans="1:1" ht="97.5" customHeight="1">
      <c r="A35" s="72"/>
    </row>
    <row r="36" spans="1:1" ht="76.5" customHeight="1">
      <c r="A36" s="72"/>
    </row>
    <row r="37" spans="1:1" ht="72.75" customHeight="1">
      <c r="A37" s="72"/>
    </row>
    <row r="38" spans="1:1" ht="66" customHeight="1">
      <c r="A38" s="72"/>
    </row>
    <row r="39" spans="1:1" ht="93.75" customHeight="1"/>
    <row r="40" spans="1:1" ht="72" customHeight="1"/>
    <row r="41" spans="1:1" ht="72" customHeight="1"/>
    <row r="42" spans="1:1" ht="117.75" customHeight="1"/>
  </sheetData>
  <sheetProtection sheet="1" objects="1" scenarios="1"/>
  <mergeCells count="16">
    <mergeCell ref="A1:I1"/>
    <mergeCell ref="B2:J2"/>
    <mergeCell ref="B3:J4"/>
    <mergeCell ref="I31:J31"/>
    <mergeCell ref="I30:J30"/>
    <mergeCell ref="I29:J29"/>
    <mergeCell ref="I28:J28"/>
    <mergeCell ref="I27:J27"/>
    <mergeCell ref="I26:J26"/>
    <mergeCell ref="I25:J25"/>
    <mergeCell ref="I24:J24"/>
    <mergeCell ref="I23:J23"/>
    <mergeCell ref="I22:J22"/>
    <mergeCell ref="I21:J21"/>
    <mergeCell ref="I20:J20"/>
    <mergeCell ref="A6:B6"/>
  </mergeCells>
  <hyperlinks>
    <hyperlink ref="M1" location="Índice!A1" display="Volver al índice" xr:uid="{166058C5-E4D2-4225-A5F0-06CE32CB5F17}"/>
  </hyperlink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B2C7D5-C1EC-594C-9E2A-F86F371EE29A}">
  <dimension ref="A1:O57"/>
  <sheetViews>
    <sheetView showGridLines="0" topLeftCell="B1" zoomScaleNormal="100" workbookViewId="0">
      <selection activeCell="D30" sqref="D30:E30"/>
    </sheetView>
  </sheetViews>
  <sheetFormatPr baseColWidth="10" defaultColWidth="11" defaultRowHeight="10.5"/>
  <cols>
    <col min="1" max="1" width="11" style="5"/>
    <col min="2" max="2" width="29.33203125" style="5" customWidth="1"/>
    <col min="3" max="3" width="41.5" style="5" customWidth="1"/>
    <col min="4" max="4" width="45.33203125" style="5" customWidth="1"/>
    <col min="5" max="5" width="27.58203125" style="5" customWidth="1"/>
    <col min="6" max="7" width="14.83203125" style="5" customWidth="1"/>
    <col min="8" max="8" width="14.33203125" style="5" customWidth="1"/>
    <col min="9" max="9" width="11" style="5"/>
    <col min="10" max="10" width="21.58203125" style="5" customWidth="1"/>
    <col min="11" max="16383" width="11" style="5"/>
    <col min="16384" max="16384" width="11" style="5" bestFit="1"/>
  </cols>
  <sheetData>
    <row r="1" spans="1:15" ht="20.25" customHeight="1">
      <c r="B1" s="580" t="s">
        <v>555</v>
      </c>
      <c r="C1" s="580"/>
      <c r="D1" s="164"/>
      <c r="E1" s="164"/>
      <c r="H1" s="80" t="s">
        <v>118</v>
      </c>
      <c r="O1" s="6"/>
    </row>
    <row r="2" spans="1:15">
      <c r="A2" s="47" t="s">
        <v>556</v>
      </c>
      <c r="B2" s="47" t="s">
        <v>555</v>
      </c>
    </row>
    <row r="3" spans="1:15" ht="10.5" customHeight="1">
      <c r="B3" s="48" t="s">
        <v>557</v>
      </c>
      <c r="C3" s="48" t="s">
        <v>243</v>
      </c>
      <c r="D3" s="48" t="s">
        <v>558</v>
      </c>
      <c r="E3" s="56" t="s">
        <v>559</v>
      </c>
    </row>
    <row r="4" spans="1:15" ht="58" customHeight="1">
      <c r="B4" s="61" t="s">
        <v>560</v>
      </c>
      <c r="C4" s="61" t="s">
        <v>561</v>
      </c>
      <c r="D4" s="61" t="s">
        <v>562</v>
      </c>
      <c r="E4" s="634" t="s">
        <v>563</v>
      </c>
    </row>
    <row r="5" spans="1:15" ht="34.5" customHeight="1">
      <c r="B5" s="61" t="s">
        <v>564</v>
      </c>
      <c r="C5" s="61" t="s">
        <v>565</v>
      </c>
      <c r="D5" s="61" t="s">
        <v>562</v>
      </c>
      <c r="E5" s="634"/>
    </row>
    <row r="6" spans="1:15" ht="34.5" customHeight="1">
      <c r="B6" s="61" t="s">
        <v>566</v>
      </c>
      <c r="C6" s="61" t="s">
        <v>567</v>
      </c>
      <c r="D6" s="61" t="s">
        <v>568</v>
      </c>
      <c r="E6" s="634"/>
    </row>
    <row r="7" spans="1:15" ht="42" customHeight="1">
      <c r="B7" s="61" t="s">
        <v>569</v>
      </c>
      <c r="C7" s="61" t="s">
        <v>570</v>
      </c>
      <c r="D7" s="61" t="s">
        <v>571</v>
      </c>
      <c r="E7" s="634"/>
    </row>
    <row r="8" spans="1:15" ht="34.5" customHeight="1">
      <c r="B8" s="61" t="s">
        <v>572</v>
      </c>
      <c r="C8" s="61" t="s">
        <v>573</v>
      </c>
      <c r="D8" s="61" t="s">
        <v>571</v>
      </c>
      <c r="E8" s="634"/>
    </row>
    <row r="9" spans="1:15" ht="34.5" customHeight="1">
      <c r="B9" s="61" t="s">
        <v>574</v>
      </c>
      <c r="C9" s="61" t="s">
        <v>575</v>
      </c>
      <c r="D9" s="61" t="s">
        <v>571</v>
      </c>
      <c r="E9" s="634"/>
    </row>
    <row r="10" spans="1:15" ht="34.5" customHeight="1">
      <c r="B10" s="61" t="s">
        <v>576</v>
      </c>
      <c r="C10" s="61" t="s">
        <v>577</v>
      </c>
      <c r="D10" s="61" t="s">
        <v>578</v>
      </c>
      <c r="E10" s="634"/>
    </row>
    <row r="11" spans="1:15" ht="34.5" customHeight="1">
      <c r="B11" s="61" t="s">
        <v>579</v>
      </c>
      <c r="C11" s="61" t="s">
        <v>580</v>
      </c>
      <c r="D11" s="61" t="s">
        <v>581</v>
      </c>
      <c r="E11" s="634"/>
    </row>
    <row r="12" spans="1:15" ht="34.5" customHeight="1">
      <c r="B12" s="61" t="s">
        <v>582</v>
      </c>
      <c r="C12" s="61" t="s">
        <v>583</v>
      </c>
      <c r="D12" s="61" t="s">
        <v>581</v>
      </c>
      <c r="E12" s="634"/>
    </row>
    <row r="13" spans="1:15" ht="34.5" customHeight="1">
      <c r="B13" s="61" t="s">
        <v>584</v>
      </c>
      <c r="C13" s="61" t="s">
        <v>585</v>
      </c>
      <c r="D13" s="61" t="s">
        <v>562</v>
      </c>
      <c r="E13" s="634"/>
    </row>
    <row r="14" spans="1:15" ht="34.5" customHeight="1">
      <c r="B14" s="61" t="s">
        <v>586</v>
      </c>
      <c r="C14" s="61" t="s">
        <v>587</v>
      </c>
      <c r="D14" s="61" t="s">
        <v>562</v>
      </c>
      <c r="E14" s="634"/>
    </row>
    <row r="15" spans="1:15" ht="42" customHeight="1">
      <c r="B15" s="61" t="s">
        <v>588</v>
      </c>
      <c r="C15" s="61" t="s">
        <v>589</v>
      </c>
      <c r="D15" s="61" t="s">
        <v>562</v>
      </c>
      <c r="E15" s="634"/>
    </row>
    <row r="16" spans="1:15" ht="34.5" customHeight="1">
      <c r="B16" s="61" t="s">
        <v>590</v>
      </c>
      <c r="C16" s="61" t="s">
        <v>591</v>
      </c>
      <c r="D16" s="61" t="s">
        <v>592</v>
      </c>
      <c r="E16" s="634"/>
    </row>
    <row r="17" spans="1:8" ht="34.5" customHeight="1">
      <c r="B17" s="61" t="s">
        <v>593</v>
      </c>
      <c r="C17" s="61" t="s">
        <v>594</v>
      </c>
      <c r="D17" s="61" t="s">
        <v>595</v>
      </c>
      <c r="E17" s="634"/>
    </row>
    <row r="18" spans="1:8" ht="34.5" customHeight="1">
      <c r="B18" s="61" t="s">
        <v>596</v>
      </c>
      <c r="C18" s="61" t="s">
        <v>597</v>
      </c>
      <c r="D18" s="61" t="s">
        <v>595</v>
      </c>
      <c r="E18" s="634"/>
    </row>
    <row r="20" spans="1:8" ht="13">
      <c r="B20" s="580" t="s">
        <v>598</v>
      </c>
      <c r="C20" s="580"/>
      <c r="D20" s="164"/>
      <c r="E20" s="164"/>
    </row>
    <row r="21" spans="1:8" ht="16">
      <c r="A21" s="49" t="s">
        <v>599</v>
      </c>
      <c r="B21" s="49" t="s">
        <v>600</v>
      </c>
      <c r="E21"/>
    </row>
    <row r="22" spans="1:8" s="51" customFormat="1" ht="16" customHeight="1">
      <c r="B22" s="49" t="s">
        <v>601</v>
      </c>
      <c r="C22" s="91" t="s">
        <v>602</v>
      </c>
      <c r="D22" s="633" t="s">
        <v>243</v>
      </c>
      <c r="E22" s="633"/>
      <c r="F22" s="5"/>
    </row>
    <row r="23" spans="1:8" s="89" customFormat="1" ht="30" customHeight="1">
      <c r="B23" s="597" t="s">
        <v>603</v>
      </c>
      <c r="C23" s="141" t="s">
        <v>604</v>
      </c>
      <c r="D23" s="576" t="s">
        <v>605</v>
      </c>
      <c r="E23" s="576"/>
      <c r="F23" s="5"/>
      <c r="G23"/>
      <c r="H23"/>
    </row>
    <row r="24" spans="1:8" s="89" customFormat="1" ht="30" customHeight="1">
      <c r="B24" s="598"/>
      <c r="C24" s="141" t="s">
        <v>606</v>
      </c>
      <c r="D24" s="632" t="s">
        <v>607</v>
      </c>
      <c r="E24" s="632"/>
      <c r="G24"/>
      <c r="H24"/>
    </row>
    <row r="25" spans="1:8" s="89" customFormat="1" ht="30" customHeight="1">
      <c r="B25" s="635"/>
      <c r="C25" s="141" t="s">
        <v>608</v>
      </c>
      <c r="D25" s="632" t="s">
        <v>609</v>
      </c>
      <c r="E25" s="632"/>
      <c r="G25"/>
      <c r="H25"/>
    </row>
    <row r="26" spans="1:8" s="89" customFormat="1" ht="57" customHeight="1">
      <c r="B26" s="597" t="s">
        <v>610</v>
      </c>
      <c r="C26" s="141" t="s">
        <v>611</v>
      </c>
      <c r="D26" s="632" t="s">
        <v>612</v>
      </c>
      <c r="E26" s="632"/>
      <c r="G26"/>
    </row>
    <row r="27" spans="1:8" s="89" customFormat="1" ht="30" customHeight="1">
      <c r="B27" s="598"/>
      <c r="C27" s="141" t="s">
        <v>613</v>
      </c>
      <c r="D27" s="632" t="s">
        <v>614</v>
      </c>
      <c r="E27" s="632"/>
      <c r="G27"/>
    </row>
    <row r="28" spans="1:8" s="89" customFormat="1" ht="30" customHeight="1">
      <c r="B28" s="598"/>
      <c r="C28" s="141" t="s">
        <v>615</v>
      </c>
      <c r="D28" s="632" t="s">
        <v>616</v>
      </c>
      <c r="E28" s="632"/>
      <c r="G28"/>
    </row>
    <row r="29" spans="1:8" s="89" customFormat="1" ht="30" customHeight="1">
      <c r="B29" s="635"/>
      <c r="C29" s="141" t="s">
        <v>617</v>
      </c>
      <c r="D29" s="632" t="s">
        <v>618</v>
      </c>
      <c r="E29" s="632"/>
      <c r="G29"/>
    </row>
    <row r="30" spans="1:8" s="89" customFormat="1" ht="30" customHeight="1">
      <c r="B30" s="597" t="s">
        <v>619</v>
      </c>
      <c r="C30" s="538" t="s">
        <v>620</v>
      </c>
      <c r="D30" s="632" t="s">
        <v>621</v>
      </c>
      <c r="E30" s="632"/>
      <c r="G30"/>
    </row>
    <row r="31" spans="1:8" s="89" customFormat="1" ht="30" customHeight="1">
      <c r="B31" s="635"/>
      <c r="C31" s="538" t="s">
        <v>622</v>
      </c>
      <c r="D31" s="632" t="s">
        <v>623</v>
      </c>
      <c r="E31" s="632"/>
      <c r="G31"/>
    </row>
    <row r="32" spans="1:8" s="89" customFormat="1" ht="30" customHeight="1">
      <c r="B32" s="597" t="s">
        <v>624</v>
      </c>
      <c r="C32" s="141" t="s">
        <v>625</v>
      </c>
      <c r="D32" s="632" t="s">
        <v>626</v>
      </c>
      <c r="E32" s="632"/>
      <c r="G32"/>
    </row>
    <row r="33" spans="2:7" s="89" customFormat="1" ht="57" customHeight="1">
      <c r="B33" s="598"/>
      <c r="C33" s="141" t="s">
        <v>627</v>
      </c>
      <c r="D33" s="632" t="s">
        <v>628</v>
      </c>
      <c r="E33" s="632"/>
      <c r="G33"/>
    </row>
    <row r="34" spans="2:7" s="89" customFormat="1" ht="43.5" customHeight="1">
      <c r="B34" s="598"/>
      <c r="C34" s="141" t="s">
        <v>629</v>
      </c>
      <c r="D34" s="632" t="s">
        <v>630</v>
      </c>
      <c r="E34" s="632"/>
      <c r="G34"/>
    </row>
    <row r="35" spans="2:7" s="89" customFormat="1" ht="30" customHeight="1">
      <c r="B35" s="598"/>
      <c r="C35" s="141" t="s">
        <v>631</v>
      </c>
      <c r="D35" s="632" t="s">
        <v>632</v>
      </c>
      <c r="E35" s="632"/>
    </row>
    <row r="36" spans="2:7" s="89" customFormat="1" ht="30" customHeight="1">
      <c r="B36" s="598"/>
      <c r="C36" s="141" t="s">
        <v>633</v>
      </c>
      <c r="D36" s="632" t="s">
        <v>634</v>
      </c>
      <c r="E36" s="632"/>
    </row>
    <row r="37" spans="2:7" s="89" customFormat="1" ht="30" customHeight="1">
      <c r="B37" s="635"/>
      <c r="C37" s="141" t="s">
        <v>635</v>
      </c>
      <c r="D37" s="632" t="s">
        <v>636</v>
      </c>
      <c r="E37" s="632"/>
    </row>
    <row r="38" spans="2:7" s="89" customFormat="1" ht="30" customHeight="1">
      <c r="B38" s="597" t="s">
        <v>637</v>
      </c>
      <c r="C38" s="141" t="s">
        <v>638</v>
      </c>
      <c r="D38" s="576" t="s">
        <v>639</v>
      </c>
      <c r="E38" s="576"/>
    </row>
    <row r="39" spans="2:7" s="89" customFormat="1" ht="30" customHeight="1">
      <c r="B39" s="598"/>
      <c r="C39" s="141" t="s">
        <v>640</v>
      </c>
      <c r="D39" s="632" t="s">
        <v>641</v>
      </c>
      <c r="E39" s="632"/>
    </row>
    <row r="40" spans="2:7" s="89" customFormat="1" ht="57" customHeight="1">
      <c r="B40" s="597" t="s">
        <v>642</v>
      </c>
      <c r="C40" s="141" t="s">
        <v>643</v>
      </c>
      <c r="D40" s="632" t="s">
        <v>644</v>
      </c>
      <c r="E40" s="632"/>
    </row>
    <row r="41" spans="2:7" s="89" customFormat="1" ht="28.5" customHeight="1">
      <c r="B41" s="598"/>
      <c r="C41" s="141" t="s">
        <v>645</v>
      </c>
      <c r="D41" s="576" t="s">
        <v>646</v>
      </c>
      <c r="E41" s="576"/>
    </row>
    <row r="42" spans="2:7" s="89" customFormat="1" ht="28.5" customHeight="1">
      <c r="B42" s="598"/>
      <c r="C42" s="141" t="s">
        <v>647</v>
      </c>
      <c r="D42" s="632" t="s">
        <v>648</v>
      </c>
      <c r="E42" s="632"/>
    </row>
    <row r="43" spans="2:7" s="89" customFormat="1" ht="28.5" customHeight="1">
      <c r="B43" s="598"/>
      <c r="C43" s="141" t="s">
        <v>649</v>
      </c>
      <c r="D43" s="576" t="s">
        <v>650</v>
      </c>
      <c r="E43" s="576"/>
    </row>
    <row r="44" spans="2:7" s="89" customFormat="1" ht="28.5" customHeight="1">
      <c r="B44" s="598"/>
      <c r="C44" s="141" t="s">
        <v>651</v>
      </c>
      <c r="D44" s="576" t="s">
        <v>652</v>
      </c>
      <c r="E44" s="576"/>
    </row>
    <row r="45" spans="2:7" s="89" customFormat="1" ht="28.5" customHeight="1">
      <c r="B45" s="598"/>
      <c r="C45" s="141" t="s">
        <v>653</v>
      </c>
      <c r="D45" s="576" t="s">
        <v>654</v>
      </c>
      <c r="E45" s="576"/>
    </row>
    <row r="46" spans="2:7" s="89" customFormat="1" ht="28.5" customHeight="1">
      <c r="B46" s="598"/>
      <c r="C46" s="141" t="s">
        <v>655</v>
      </c>
      <c r="D46" s="576" t="s">
        <v>656</v>
      </c>
      <c r="E46" s="576"/>
    </row>
    <row r="47" spans="2:7" s="89" customFormat="1" ht="28.5" customHeight="1">
      <c r="B47" s="598"/>
      <c r="C47" s="141" t="s">
        <v>657</v>
      </c>
      <c r="D47" s="576" t="s">
        <v>658</v>
      </c>
      <c r="E47" s="576"/>
    </row>
    <row r="48" spans="2:7" s="89" customFormat="1" ht="28.5" customHeight="1">
      <c r="B48" s="598"/>
      <c r="C48" s="141" t="s">
        <v>659</v>
      </c>
      <c r="D48" s="576" t="s">
        <v>660</v>
      </c>
      <c r="E48" s="576"/>
    </row>
    <row r="49" spans="1:5" s="89" customFormat="1" ht="28.5" customHeight="1">
      <c r="B49" s="635"/>
      <c r="C49" s="141" t="s">
        <v>661</v>
      </c>
      <c r="D49" s="576" t="s">
        <v>662</v>
      </c>
      <c r="E49" s="576"/>
    </row>
    <row r="50" spans="1:5" s="89" customFormat="1" ht="28.5" customHeight="1">
      <c r="B50" s="597" t="s">
        <v>663</v>
      </c>
      <c r="C50" s="141" t="s">
        <v>664</v>
      </c>
      <c r="D50" s="576" t="s">
        <v>665</v>
      </c>
      <c r="E50" s="576"/>
    </row>
    <row r="51" spans="1:5" s="89" customFormat="1" ht="28.5" customHeight="1">
      <c r="B51" s="598"/>
      <c r="C51" s="141" t="s">
        <v>666</v>
      </c>
      <c r="D51" s="576" t="s">
        <v>667</v>
      </c>
      <c r="E51" s="576"/>
    </row>
    <row r="52" spans="1:5" s="89" customFormat="1" ht="28.5" customHeight="1">
      <c r="B52" s="635"/>
      <c r="C52" s="141" t="s">
        <v>668</v>
      </c>
      <c r="D52" s="576" t="s">
        <v>669</v>
      </c>
      <c r="E52" s="576"/>
    </row>
    <row r="53" spans="1:5">
      <c r="D53" s="110"/>
      <c r="E53" s="110"/>
    </row>
    <row r="54" spans="1:5" ht="18" customHeight="1">
      <c r="B54" s="590" t="s">
        <v>19</v>
      </c>
      <c r="C54" s="590"/>
      <c r="D54" s="164"/>
    </row>
    <row r="55" spans="1:5" ht="28" customHeight="1">
      <c r="A55" s="14" t="s">
        <v>670</v>
      </c>
      <c r="B55" s="37" t="s">
        <v>671</v>
      </c>
      <c r="C55" s="36" t="s">
        <v>672</v>
      </c>
      <c r="D55" s="36" t="s">
        <v>673</v>
      </c>
      <c r="E55" s="36" t="s">
        <v>674</v>
      </c>
    </row>
    <row r="56" spans="1:5" ht="144" customHeight="1">
      <c r="A56" s="12"/>
      <c r="B56" s="31" t="s">
        <v>675</v>
      </c>
      <c r="C56" s="29" t="s">
        <v>676</v>
      </c>
      <c r="D56" s="29" t="s">
        <v>677</v>
      </c>
      <c r="E56" s="29" t="s">
        <v>678</v>
      </c>
    </row>
    <row r="57" spans="1:5" ht="141.75" customHeight="1">
      <c r="A57" s="11"/>
      <c r="B57" s="31" t="s">
        <v>679</v>
      </c>
      <c r="C57" s="29" t="s">
        <v>680</v>
      </c>
      <c r="D57" s="29" t="s">
        <v>681</v>
      </c>
      <c r="E57" s="29" t="s">
        <v>682</v>
      </c>
    </row>
  </sheetData>
  <sheetProtection sheet="1" objects="1" scenarios="1"/>
  <mergeCells count="42">
    <mergeCell ref="B1:C1"/>
    <mergeCell ref="B54:C54"/>
    <mergeCell ref="E4:E18"/>
    <mergeCell ref="B23:B25"/>
    <mergeCell ref="B26:B29"/>
    <mergeCell ref="B32:B37"/>
    <mergeCell ref="B38:B39"/>
    <mergeCell ref="B40:B49"/>
    <mergeCell ref="B50:B52"/>
    <mergeCell ref="B20:C20"/>
    <mergeCell ref="B30:B31"/>
    <mergeCell ref="D52:E52"/>
    <mergeCell ref="D51:E51"/>
    <mergeCell ref="D50:E50"/>
    <mergeCell ref="D49:E49"/>
    <mergeCell ref="D48:E48"/>
    <mergeCell ref="D47:E47"/>
    <mergeCell ref="D46:E46"/>
    <mergeCell ref="D45:E45"/>
    <mergeCell ref="D44:E44"/>
    <mergeCell ref="D43:E43"/>
    <mergeCell ref="D42:E42"/>
    <mergeCell ref="D41:E41"/>
    <mergeCell ref="D40:E40"/>
    <mergeCell ref="D39:E39"/>
    <mergeCell ref="D38:E38"/>
    <mergeCell ref="D37:E37"/>
    <mergeCell ref="D36:E36"/>
    <mergeCell ref="D35:E35"/>
    <mergeCell ref="D34:E34"/>
    <mergeCell ref="D33:E33"/>
    <mergeCell ref="D32:E32"/>
    <mergeCell ref="D31:E31"/>
    <mergeCell ref="D30:E30"/>
    <mergeCell ref="D29:E29"/>
    <mergeCell ref="D22:E22"/>
    <mergeCell ref="D23:E23"/>
    <mergeCell ref="D28:E28"/>
    <mergeCell ref="D27:E27"/>
    <mergeCell ref="D26:E26"/>
    <mergeCell ref="D25:E25"/>
    <mergeCell ref="D24:E24"/>
  </mergeCells>
  <hyperlinks>
    <hyperlink ref="H1" location="Índice!A1" display="Volver al índice" xr:uid="{3980AF3F-C2D1-48FC-A407-B6656D90FA8F}"/>
    <hyperlink ref="E4:E18" r:id="rId1" display="Memoria Integrada Cencosud 2025" xr:uid="{3C8DAD0E-3E94-42A6-94C5-8305BFD5ADFC}"/>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A6F43A-540A-3B49-9052-74E8A1620FA3}">
  <dimension ref="A1:L64"/>
  <sheetViews>
    <sheetView showGridLines="0" topLeftCell="A27" workbookViewId="0">
      <selection activeCell="E30" sqref="E30"/>
    </sheetView>
  </sheetViews>
  <sheetFormatPr baseColWidth="10" defaultColWidth="11" defaultRowHeight="12"/>
  <cols>
    <col min="1" max="1" width="14.58203125" style="252" customWidth="1"/>
    <col min="2" max="2" width="50.75" style="252" customWidth="1"/>
    <col min="3" max="3" width="13" style="252" customWidth="1"/>
    <col min="4" max="4" width="14.08203125" style="252" customWidth="1"/>
    <col min="5" max="11" width="11" style="252"/>
    <col min="12" max="12" width="15.75" style="252" customWidth="1"/>
    <col min="13" max="16384" width="11" style="252"/>
  </cols>
  <sheetData>
    <row r="1" spans="1:9" ht="21.75" customHeight="1">
      <c r="B1" s="164" t="s">
        <v>20</v>
      </c>
      <c r="G1" s="253" t="s">
        <v>118</v>
      </c>
    </row>
    <row r="2" spans="1:9">
      <c r="A2" s="261" t="s">
        <v>683</v>
      </c>
      <c r="B2" s="637" t="s">
        <v>684</v>
      </c>
      <c r="C2" s="616"/>
      <c r="D2" s="616"/>
    </row>
    <row r="3" spans="1:9" ht="74.150000000000006" customHeight="1">
      <c r="B3" s="636" t="s">
        <v>685</v>
      </c>
      <c r="C3" s="636"/>
      <c r="D3" s="636"/>
    </row>
    <row r="5" spans="1:9" ht="16.5" customHeight="1">
      <c r="B5" s="164" t="s">
        <v>21</v>
      </c>
    </row>
    <row r="6" spans="1:9" ht="14.25" customHeight="1">
      <c r="A6" s="170" t="s">
        <v>686</v>
      </c>
      <c r="B6" s="287" t="s">
        <v>687</v>
      </c>
      <c r="C6" s="637" t="s">
        <v>688</v>
      </c>
      <c r="D6" s="616"/>
      <c r="I6" s="288"/>
    </row>
    <row r="7" spans="1:9" ht="45" customHeight="1">
      <c r="B7" s="289" t="s">
        <v>689</v>
      </c>
      <c r="C7" s="638" t="s">
        <v>690</v>
      </c>
      <c r="D7" s="638"/>
    </row>
    <row r="8" spans="1:9" ht="15" customHeight="1">
      <c r="B8" s="260"/>
      <c r="C8" s="290"/>
      <c r="D8" s="290"/>
    </row>
    <row r="9" spans="1:9" ht="15.75" customHeight="1">
      <c r="B9" s="164" t="s">
        <v>22</v>
      </c>
      <c r="C9" s="290"/>
      <c r="D9" s="290"/>
    </row>
    <row r="10" spans="1:9" ht="24.65" customHeight="1">
      <c r="A10" s="261" t="s">
        <v>691</v>
      </c>
      <c r="B10" s="291" t="s">
        <v>22</v>
      </c>
      <c r="C10" s="292" t="s">
        <v>244</v>
      </c>
      <c r="D10" s="292" t="s">
        <v>692</v>
      </c>
    </row>
    <row r="11" spans="1:9" ht="207" customHeight="1">
      <c r="B11" s="289" t="s">
        <v>693</v>
      </c>
      <c r="C11" s="293" t="s">
        <v>694</v>
      </c>
      <c r="D11" s="294" t="s">
        <v>695</v>
      </c>
    </row>
    <row r="12" spans="1:9">
      <c r="B12" s="286"/>
    </row>
    <row r="13" spans="1:9" ht="15" customHeight="1">
      <c r="A13" s="170" t="s">
        <v>696</v>
      </c>
      <c r="B13" s="170" t="s">
        <v>697</v>
      </c>
      <c r="C13" s="295" t="s">
        <v>225</v>
      </c>
      <c r="D13" s="295">
        <v>2025</v>
      </c>
    </row>
    <row r="14" spans="1:9" ht="24">
      <c r="B14" s="296" t="s">
        <v>698</v>
      </c>
      <c r="C14" s="262" t="s">
        <v>274</v>
      </c>
      <c r="D14" s="297" t="s">
        <v>699</v>
      </c>
    </row>
    <row r="15" spans="1:9" ht="24">
      <c r="B15" s="346" t="s">
        <v>700</v>
      </c>
      <c r="C15" s="347" t="s">
        <v>232</v>
      </c>
      <c r="D15" s="348">
        <v>100</v>
      </c>
    </row>
    <row r="16" spans="1:9" ht="69" customHeight="1">
      <c r="B16" s="640" t="s">
        <v>701</v>
      </c>
      <c r="C16" s="640"/>
      <c r="D16" s="640"/>
    </row>
    <row r="17" spans="1:12">
      <c r="B17" s="260"/>
      <c r="C17" s="345"/>
    </row>
    <row r="18" spans="1:12" ht="17.25" customHeight="1">
      <c r="B18" s="164" t="s">
        <v>23</v>
      </c>
    </row>
    <row r="19" spans="1:12">
      <c r="A19" s="261" t="s">
        <v>702</v>
      </c>
      <c r="B19" s="300" t="s">
        <v>703</v>
      </c>
      <c r="C19" s="300" t="s">
        <v>244</v>
      </c>
      <c r="D19" s="300" t="s">
        <v>245</v>
      </c>
    </row>
    <row r="20" spans="1:12" ht="47.5" customHeight="1">
      <c r="B20" s="615" t="s">
        <v>704</v>
      </c>
      <c r="C20" s="639" t="s">
        <v>705</v>
      </c>
      <c r="D20" s="594" t="s">
        <v>563</v>
      </c>
      <c r="E20" s="301"/>
    </row>
    <row r="21" spans="1:12" ht="47.5" customHeight="1">
      <c r="A21" s="259"/>
      <c r="B21" s="615"/>
      <c r="C21" s="639"/>
      <c r="D21" s="595"/>
      <c r="E21" s="301"/>
    </row>
    <row r="22" spans="1:12" ht="47.5" customHeight="1">
      <c r="A22" s="259"/>
      <c r="B22" s="615"/>
      <c r="C22" s="639"/>
      <c r="D22" s="595"/>
      <c r="E22" s="301"/>
    </row>
    <row r="23" spans="1:12" ht="47.5" customHeight="1">
      <c r="A23" s="259"/>
      <c r="B23" s="615"/>
      <c r="C23" s="639"/>
      <c r="D23" s="595"/>
      <c r="E23" s="301"/>
    </row>
    <row r="24" spans="1:12" ht="47.5" customHeight="1">
      <c r="A24" s="259"/>
      <c r="B24" s="615"/>
      <c r="C24" s="639"/>
      <c r="D24" s="596"/>
      <c r="E24" s="301"/>
    </row>
    <row r="25" spans="1:12">
      <c r="A25" s="259"/>
    </row>
    <row r="26" spans="1:12" ht="13.5" customHeight="1">
      <c r="A26" s="302" t="s">
        <v>706</v>
      </c>
      <c r="B26" s="261" t="s">
        <v>707</v>
      </c>
      <c r="C26" s="292" t="s">
        <v>225</v>
      </c>
      <c r="D26" s="292" t="s">
        <v>202</v>
      </c>
      <c r="E26" s="292" t="s">
        <v>396</v>
      </c>
      <c r="F26" s="292" t="s">
        <v>397</v>
      </c>
      <c r="G26" s="292" t="s">
        <v>398</v>
      </c>
      <c r="H26" s="292" t="s">
        <v>399</v>
      </c>
      <c r="I26" s="292" t="s">
        <v>400</v>
      </c>
      <c r="J26" s="292" t="s">
        <v>401</v>
      </c>
      <c r="K26" s="292" t="s">
        <v>402</v>
      </c>
      <c r="L26" s="292" t="s">
        <v>708</v>
      </c>
    </row>
    <row r="27" spans="1:12" s="260" customFormat="1" ht="16.5" customHeight="1">
      <c r="B27" s="271" t="s">
        <v>709</v>
      </c>
      <c r="C27" s="303" t="s">
        <v>274</v>
      </c>
      <c r="D27" s="304">
        <v>15978</v>
      </c>
      <c r="E27" s="304">
        <v>9210</v>
      </c>
      <c r="F27" s="304">
        <v>47245</v>
      </c>
      <c r="G27" s="296">
        <v>84</v>
      </c>
      <c r="H27" s="304">
        <v>7222</v>
      </c>
      <c r="I27" s="304">
        <v>10460</v>
      </c>
      <c r="J27" s="296">
        <v>17</v>
      </c>
      <c r="K27" s="304">
        <v>10245</v>
      </c>
      <c r="L27" s="304">
        <v>100461</v>
      </c>
    </row>
    <row r="28" spans="1:12" ht="16.5" customHeight="1">
      <c r="B28" s="270" t="s">
        <v>710</v>
      </c>
      <c r="C28" s="298" t="s">
        <v>232</v>
      </c>
      <c r="D28" s="299">
        <v>71</v>
      </c>
      <c r="E28" s="299">
        <v>56</v>
      </c>
      <c r="F28" s="299">
        <v>100</v>
      </c>
      <c r="G28" s="299">
        <v>100</v>
      </c>
      <c r="H28" s="299">
        <v>85</v>
      </c>
      <c r="I28" s="299">
        <v>100</v>
      </c>
      <c r="J28" s="299">
        <v>12</v>
      </c>
      <c r="K28" s="299">
        <v>85</v>
      </c>
      <c r="L28" s="299">
        <v>86</v>
      </c>
    </row>
    <row r="30" spans="1:12" ht="24">
      <c r="A30" s="261" t="s">
        <v>711</v>
      </c>
      <c r="B30" s="302" t="s">
        <v>712</v>
      </c>
      <c r="C30" s="305" t="s">
        <v>225</v>
      </c>
      <c r="D30" s="292">
        <v>2025</v>
      </c>
    </row>
    <row r="31" spans="1:12" ht="48">
      <c r="B31" s="271" t="s">
        <v>713</v>
      </c>
      <c r="C31" s="306" t="s">
        <v>274</v>
      </c>
      <c r="D31" s="307">
        <v>0</v>
      </c>
    </row>
    <row r="33" spans="1:4" ht="18.75" customHeight="1">
      <c r="B33" s="164" t="s">
        <v>24</v>
      </c>
    </row>
    <row r="34" spans="1:4">
      <c r="A34" s="308" t="s">
        <v>714</v>
      </c>
      <c r="B34" s="309" t="s">
        <v>715</v>
      </c>
      <c r="C34" s="310" t="s">
        <v>225</v>
      </c>
      <c r="D34" s="310">
        <v>2025</v>
      </c>
    </row>
    <row r="35" spans="1:4" ht="10.5" customHeight="1">
      <c r="B35" s="299" t="s">
        <v>716</v>
      </c>
      <c r="C35" s="298" t="s">
        <v>274</v>
      </c>
      <c r="D35" s="539">
        <v>13</v>
      </c>
    </row>
    <row r="36" spans="1:4" ht="10.5" customHeight="1">
      <c r="B36" s="299" t="s">
        <v>717</v>
      </c>
      <c r="C36" s="298" t="s">
        <v>274</v>
      </c>
      <c r="D36" s="539">
        <v>1607</v>
      </c>
    </row>
    <row r="37" spans="1:4" ht="10.5" customHeight="1">
      <c r="B37" s="299" t="s">
        <v>718</v>
      </c>
      <c r="C37" s="298" t="s">
        <v>274</v>
      </c>
      <c r="D37" s="539">
        <v>0</v>
      </c>
    </row>
    <row r="38" spans="1:4" ht="10.5" customHeight="1">
      <c r="B38" s="299" t="s">
        <v>719</v>
      </c>
      <c r="C38" s="298" t="s">
        <v>274</v>
      </c>
      <c r="D38" s="539">
        <v>255</v>
      </c>
    </row>
    <row r="39" spans="1:4" ht="10.5" customHeight="1">
      <c r="B39" s="299" t="s">
        <v>720</v>
      </c>
      <c r="C39" s="298" t="s">
        <v>274</v>
      </c>
      <c r="D39" s="539">
        <v>0</v>
      </c>
    </row>
    <row r="40" spans="1:4" ht="10.5" customHeight="1">
      <c r="B40" s="168" t="s">
        <v>721</v>
      </c>
      <c r="C40" s="292" t="s">
        <v>225</v>
      </c>
      <c r="D40" s="292">
        <v>2025</v>
      </c>
    </row>
    <row r="41" spans="1:4" ht="10.5" customHeight="1">
      <c r="B41" s="299" t="s">
        <v>722</v>
      </c>
      <c r="C41" s="298" t="s">
        <v>274</v>
      </c>
      <c r="D41" s="539">
        <v>33</v>
      </c>
    </row>
    <row r="42" spans="1:4" ht="10.5" customHeight="1">
      <c r="B42" s="299" t="s">
        <v>723</v>
      </c>
      <c r="C42" s="298" t="s">
        <v>274</v>
      </c>
      <c r="D42" s="539">
        <v>15</v>
      </c>
    </row>
    <row r="43" spans="1:4" ht="10.5" customHeight="1">
      <c r="B43" s="299" t="s">
        <v>724</v>
      </c>
      <c r="C43" s="298" t="s">
        <v>274</v>
      </c>
      <c r="D43" s="539">
        <v>83</v>
      </c>
    </row>
    <row r="44" spans="1:4" ht="10.5" customHeight="1">
      <c r="B44" s="299" t="s">
        <v>725</v>
      </c>
      <c r="C44" s="298" t="s">
        <v>274</v>
      </c>
      <c r="D44" s="539">
        <v>111</v>
      </c>
    </row>
    <row r="45" spans="1:4" ht="10.5" customHeight="1">
      <c r="B45" s="299" t="s">
        <v>726</v>
      </c>
      <c r="C45" s="298" t="s">
        <v>274</v>
      </c>
      <c r="D45" s="539">
        <v>217</v>
      </c>
    </row>
    <row r="46" spans="1:4" ht="10.5" customHeight="1">
      <c r="B46" s="299" t="s">
        <v>727</v>
      </c>
      <c r="C46" s="298" t="s">
        <v>274</v>
      </c>
      <c r="D46" s="539">
        <v>428</v>
      </c>
    </row>
    <row r="47" spans="1:4" ht="10.5" customHeight="1">
      <c r="B47" s="299" t="s">
        <v>200</v>
      </c>
      <c r="C47" s="298" t="s">
        <v>274</v>
      </c>
      <c r="D47" s="539">
        <v>887</v>
      </c>
    </row>
    <row r="48" spans="1:4" ht="10.5" customHeight="1">
      <c r="B48" s="261" t="s">
        <v>728</v>
      </c>
      <c r="C48" s="292" t="s">
        <v>225</v>
      </c>
      <c r="D48" s="292">
        <v>2025</v>
      </c>
    </row>
    <row r="49" spans="1:4" ht="10.5" customHeight="1">
      <c r="B49" s="299" t="s">
        <v>729</v>
      </c>
      <c r="C49" s="298" t="s">
        <v>274</v>
      </c>
      <c r="D49" s="539">
        <v>254</v>
      </c>
    </row>
    <row r="50" spans="1:4" ht="10.5" customHeight="1">
      <c r="B50" s="299" t="s">
        <v>730</v>
      </c>
      <c r="C50" s="298" t="s">
        <v>274</v>
      </c>
      <c r="D50" s="539">
        <v>887</v>
      </c>
    </row>
    <row r="51" spans="1:4" ht="10.5" customHeight="1">
      <c r="B51" s="168" t="s">
        <v>731</v>
      </c>
      <c r="C51" s="292" t="s">
        <v>225</v>
      </c>
      <c r="D51" s="292">
        <v>2025</v>
      </c>
    </row>
    <row r="52" spans="1:4" ht="10.5" customHeight="1">
      <c r="B52" s="299" t="s">
        <v>732</v>
      </c>
      <c r="C52" s="298" t="s">
        <v>274</v>
      </c>
      <c r="D52" s="539">
        <v>209</v>
      </c>
    </row>
    <row r="53" spans="1:4" ht="10.5" customHeight="1">
      <c r="B53" s="299" t="s">
        <v>733</v>
      </c>
      <c r="C53" s="298" t="s">
        <v>274</v>
      </c>
      <c r="D53" s="539">
        <v>678</v>
      </c>
    </row>
    <row r="55" spans="1:4" ht="13.5" customHeight="1">
      <c r="A55" s="302" t="s">
        <v>714</v>
      </c>
      <c r="B55" s="291" t="s">
        <v>734</v>
      </c>
      <c r="C55" s="310" t="s">
        <v>735</v>
      </c>
      <c r="D55" s="310" t="s">
        <v>736</v>
      </c>
    </row>
    <row r="56" spans="1:4">
      <c r="B56" s="299" t="s">
        <v>737</v>
      </c>
      <c r="C56" s="299">
        <v>334</v>
      </c>
      <c r="D56" s="311">
        <v>756942955.48000002</v>
      </c>
    </row>
    <row r="57" spans="1:4">
      <c r="B57" s="299" t="s">
        <v>738</v>
      </c>
      <c r="C57" s="299">
        <v>363</v>
      </c>
      <c r="D57" s="311">
        <v>1960519817.5272</v>
      </c>
    </row>
    <row r="58" spans="1:4">
      <c r="B58" s="299" t="s">
        <v>739</v>
      </c>
      <c r="C58" s="299">
        <v>463</v>
      </c>
      <c r="D58" s="311">
        <v>2999931118.8327999</v>
      </c>
    </row>
    <row r="59" spans="1:4">
      <c r="B59" s="299" t="s">
        <v>740</v>
      </c>
      <c r="C59" s="299">
        <v>69</v>
      </c>
      <c r="D59" s="311">
        <v>170130020.7536</v>
      </c>
    </row>
    <row r="60" spans="1:4">
      <c r="B60" s="299" t="s">
        <v>741</v>
      </c>
      <c r="C60" s="299">
        <v>0</v>
      </c>
      <c r="D60" s="299">
        <v>0</v>
      </c>
    </row>
    <row r="61" spans="1:4">
      <c r="B61" s="299" t="s">
        <v>742</v>
      </c>
      <c r="C61" s="299">
        <v>0</v>
      </c>
      <c r="D61" s="299">
        <v>0</v>
      </c>
    </row>
    <row r="62" spans="1:4">
      <c r="B62" s="299" t="s">
        <v>743</v>
      </c>
      <c r="C62" s="299">
        <v>0</v>
      </c>
      <c r="D62" s="299">
        <v>0</v>
      </c>
    </row>
    <row r="63" spans="1:4">
      <c r="B63" s="299" t="s">
        <v>200</v>
      </c>
      <c r="C63" s="312">
        <v>1229</v>
      </c>
      <c r="D63" s="311">
        <v>5887523912.5941</v>
      </c>
    </row>
    <row r="64" spans="1:4">
      <c r="B64" s="252" t="s">
        <v>744</v>
      </c>
    </row>
  </sheetData>
  <sheetProtection sheet="1" objects="1" scenarios="1"/>
  <mergeCells count="8">
    <mergeCell ref="B3:D3"/>
    <mergeCell ref="B2:D2"/>
    <mergeCell ref="C6:D6"/>
    <mergeCell ref="C7:D7"/>
    <mergeCell ref="B20:B24"/>
    <mergeCell ref="C20:C24"/>
    <mergeCell ref="D20:D24"/>
    <mergeCell ref="B16:D16"/>
  </mergeCells>
  <hyperlinks>
    <hyperlink ref="G1" location="Índice!A1" display="Volver al índice" xr:uid="{518B8002-70D5-4975-BFDD-322D26D6AB69}"/>
    <hyperlink ref="C7:D7" r:id="rId1" display="Código de Ética del Grupo Cencosud" xr:uid="{BF134BBE-3E6E-4229-96F0-12A73A0111D1}"/>
    <hyperlink ref="D20:D24" r:id="rId2" display="Memoria Integrada Cencosud 2025" xr:uid="{8B20D8C6-796A-4D19-A8AE-81AD7656640F}"/>
    <hyperlink ref="D11" r:id="rId3" xr:uid="{2148D68D-A885-4785-8B9A-0A352789038D}"/>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2CF365-24DA-BB41-AE00-CA6710F24538}">
  <dimension ref="A1:J28"/>
  <sheetViews>
    <sheetView showGridLines="0" zoomScaleNormal="100" workbookViewId="0">
      <selection activeCell="H19" sqref="H19"/>
    </sheetView>
  </sheetViews>
  <sheetFormatPr baseColWidth="10" defaultColWidth="11" defaultRowHeight="12"/>
  <cols>
    <col min="1" max="1" width="11" style="252"/>
    <col min="2" max="2" width="33.75" style="252" customWidth="1"/>
    <col min="3" max="4" width="15.33203125" style="252" customWidth="1"/>
    <col min="5" max="5" width="30.08203125" style="252" customWidth="1"/>
    <col min="6" max="6" width="15.08203125" style="252" customWidth="1"/>
    <col min="7" max="8" width="15.83203125" style="252" customWidth="1"/>
    <col min="9" max="9" width="12.33203125" style="252" customWidth="1"/>
    <col min="10" max="10" width="15.33203125" style="252" customWidth="1"/>
    <col min="11" max="16384" width="11" style="252"/>
  </cols>
  <sheetData>
    <row r="1" spans="1:10" ht="18.75" customHeight="1">
      <c r="B1" s="164" t="s">
        <v>25</v>
      </c>
      <c r="J1" s="253" t="s">
        <v>118</v>
      </c>
    </row>
    <row r="2" spans="1:10" ht="12.75" customHeight="1">
      <c r="A2" s="176" t="s">
        <v>745</v>
      </c>
      <c r="B2" s="254"/>
      <c r="C2" s="255" t="s">
        <v>225</v>
      </c>
      <c r="D2" s="255">
        <v>2022</v>
      </c>
      <c r="E2" s="255">
        <v>2023</v>
      </c>
      <c r="F2" s="255">
        <v>2024</v>
      </c>
      <c r="G2" s="255">
        <v>2025</v>
      </c>
      <c r="H2" s="481"/>
    </row>
    <row r="3" spans="1:10" ht="24" customHeight="1">
      <c r="A3" s="313"/>
      <c r="B3" s="314" t="s">
        <v>746</v>
      </c>
      <c r="C3" s="256" t="s">
        <v>384</v>
      </c>
      <c r="D3" s="315">
        <v>0</v>
      </c>
      <c r="E3" s="315">
        <v>0</v>
      </c>
      <c r="F3" s="315">
        <v>0</v>
      </c>
      <c r="G3" s="315">
        <v>0</v>
      </c>
      <c r="H3" s="343"/>
    </row>
    <row r="4" spans="1:10" ht="24" customHeight="1">
      <c r="A4" s="316"/>
      <c r="B4" s="314" t="s">
        <v>747</v>
      </c>
      <c r="C4" s="256" t="s">
        <v>384</v>
      </c>
      <c r="D4" s="315">
        <v>0</v>
      </c>
      <c r="E4" s="315">
        <v>0</v>
      </c>
      <c r="F4" s="315">
        <v>0</v>
      </c>
      <c r="G4" s="315">
        <v>0</v>
      </c>
      <c r="H4" s="343"/>
    </row>
    <row r="5" spans="1:10" ht="33" customHeight="1">
      <c r="A5" s="316"/>
      <c r="B5" s="314" t="s">
        <v>748</v>
      </c>
      <c r="C5" s="256" t="s">
        <v>384</v>
      </c>
      <c r="D5" s="317">
        <v>541000000</v>
      </c>
      <c r="E5" s="317">
        <v>268162593</v>
      </c>
      <c r="F5" s="317">
        <v>905719382</v>
      </c>
      <c r="G5" s="317">
        <v>906883779</v>
      </c>
      <c r="H5" s="482"/>
    </row>
    <row r="6" spans="1:10" ht="24" customHeight="1">
      <c r="A6" s="316"/>
      <c r="B6" s="314" t="s">
        <v>749</v>
      </c>
      <c r="C6" s="256" t="s">
        <v>384</v>
      </c>
      <c r="D6" s="315">
        <v>0</v>
      </c>
      <c r="E6" s="315">
        <v>0</v>
      </c>
      <c r="F6" s="315">
        <v>0</v>
      </c>
      <c r="G6" s="315">
        <v>0</v>
      </c>
      <c r="H6" s="343"/>
    </row>
    <row r="7" spans="1:10" ht="13" customHeight="1">
      <c r="A7" s="316"/>
      <c r="B7" s="314" t="s">
        <v>750</v>
      </c>
      <c r="C7" s="256" t="s">
        <v>384</v>
      </c>
      <c r="D7" s="317">
        <v>541000000</v>
      </c>
      <c r="E7" s="317">
        <v>268162593</v>
      </c>
      <c r="F7" s="317">
        <v>905719382</v>
      </c>
      <c r="G7" s="317">
        <v>906883779</v>
      </c>
      <c r="H7" s="482"/>
    </row>
    <row r="8" spans="1:10">
      <c r="A8" s="318"/>
      <c r="B8" s="319"/>
      <c r="C8" s="319"/>
      <c r="D8" s="319"/>
      <c r="E8" s="319"/>
    </row>
    <row r="9" spans="1:10" ht="19.5" customHeight="1">
      <c r="A9" s="318"/>
      <c r="B9" s="643" t="s">
        <v>751</v>
      </c>
      <c r="C9" s="643"/>
      <c r="D9" s="643"/>
      <c r="E9" s="326"/>
    </row>
    <row r="10" spans="1:10" s="260" customFormat="1" ht="15" customHeight="1">
      <c r="A10" s="333" t="s">
        <v>752</v>
      </c>
      <c r="B10" s="642" t="s">
        <v>753</v>
      </c>
      <c r="C10" s="642"/>
      <c r="D10" s="642"/>
      <c r="E10" s="476" t="s">
        <v>754</v>
      </c>
      <c r="F10" s="642" t="s">
        <v>755</v>
      </c>
      <c r="G10" s="642"/>
      <c r="H10" s="481"/>
      <c r="I10" s="427"/>
    </row>
    <row r="11" spans="1:10" s="260" customFormat="1" ht="17.149999999999999" customHeight="1">
      <c r="A11" s="313"/>
      <c r="B11" s="644" t="s">
        <v>756</v>
      </c>
      <c r="C11" s="644"/>
      <c r="D11" s="644"/>
      <c r="E11" s="478" t="s">
        <v>757</v>
      </c>
      <c r="F11" s="641">
        <v>157000000</v>
      </c>
      <c r="G11" s="641"/>
      <c r="H11" s="482"/>
      <c r="I11" s="427"/>
    </row>
    <row r="12" spans="1:10" s="260" customFormat="1" ht="17.149999999999999" customHeight="1">
      <c r="A12" s="316"/>
      <c r="B12" s="644" t="s">
        <v>758</v>
      </c>
      <c r="C12" s="644"/>
      <c r="D12" s="644"/>
      <c r="E12" s="477" t="s">
        <v>757</v>
      </c>
      <c r="F12" s="641">
        <v>81000000</v>
      </c>
      <c r="G12" s="641"/>
      <c r="H12" s="482"/>
      <c r="I12" s="427"/>
    </row>
    <row r="13" spans="1:10" s="260" customFormat="1" ht="24.75" customHeight="1">
      <c r="A13" s="316"/>
      <c r="B13" s="644" t="s">
        <v>759</v>
      </c>
      <c r="C13" s="644"/>
      <c r="D13" s="644"/>
      <c r="E13" s="477" t="s">
        <v>757</v>
      </c>
      <c r="F13" s="641">
        <v>61146200</v>
      </c>
      <c r="G13" s="641"/>
      <c r="H13" s="482"/>
      <c r="I13" s="427"/>
    </row>
    <row r="14" spans="1:10" s="260" customFormat="1">
      <c r="A14" s="320"/>
      <c r="B14" s="321"/>
      <c r="C14" s="321"/>
      <c r="D14" s="321"/>
      <c r="E14" s="326"/>
    </row>
    <row r="15" spans="1:10" ht="18" customHeight="1">
      <c r="A15" s="320"/>
      <c r="B15" s="134" t="s">
        <v>760</v>
      </c>
      <c r="D15" s="318"/>
      <c r="E15" s="319"/>
    </row>
    <row r="16" spans="1:10" ht="14.25" customHeight="1">
      <c r="A16" s="176" t="s">
        <v>761</v>
      </c>
      <c r="B16" s="479" t="s">
        <v>762</v>
      </c>
      <c r="C16" s="647" t="s">
        <v>243</v>
      </c>
      <c r="D16" s="647"/>
      <c r="E16" s="647" t="s">
        <v>763</v>
      </c>
      <c r="F16" s="647"/>
      <c r="G16" s="647"/>
      <c r="H16" s="483"/>
    </row>
    <row r="17" spans="1:8" ht="97.5" customHeight="1">
      <c r="A17" s="322"/>
      <c r="B17" s="480" t="s">
        <v>756</v>
      </c>
      <c r="C17" s="646" t="s">
        <v>764</v>
      </c>
      <c r="D17" s="646"/>
      <c r="E17" s="648" t="s">
        <v>765</v>
      </c>
      <c r="F17" s="648"/>
      <c r="G17" s="648"/>
      <c r="H17" s="484"/>
    </row>
    <row r="18" spans="1:8" ht="36" customHeight="1">
      <c r="A18" s="325"/>
      <c r="B18" s="480" t="s">
        <v>758</v>
      </c>
      <c r="C18" s="645" t="s">
        <v>766</v>
      </c>
      <c r="D18" s="645"/>
      <c r="E18" s="648" t="s">
        <v>767</v>
      </c>
      <c r="F18" s="648"/>
      <c r="G18" s="648"/>
      <c r="H18" s="484"/>
    </row>
    <row r="19" spans="1:8" ht="96" customHeight="1">
      <c r="A19" s="325"/>
      <c r="B19" s="480" t="s">
        <v>759</v>
      </c>
      <c r="C19" s="645" t="s">
        <v>768</v>
      </c>
      <c r="D19" s="645"/>
      <c r="E19" s="648" t="s">
        <v>769</v>
      </c>
      <c r="F19" s="648"/>
      <c r="G19" s="648"/>
      <c r="H19" s="484"/>
    </row>
    <row r="20" spans="1:8" ht="17.149999999999999" customHeight="1">
      <c r="A20" s="325"/>
      <c r="B20" s="649" t="s">
        <v>770</v>
      </c>
      <c r="C20" s="649"/>
      <c r="D20" s="649"/>
      <c r="E20" s="650"/>
      <c r="F20" s="650"/>
      <c r="G20" s="650"/>
      <c r="H20" s="484"/>
    </row>
    <row r="21" spans="1:8">
      <c r="A21" s="318"/>
      <c r="B21" s="319"/>
      <c r="C21" s="319"/>
      <c r="D21" s="319"/>
      <c r="E21" s="321"/>
    </row>
    <row r="22" spans="1:8" ht="21.75" customHeight="1">
      <c r="B22" s="643" t="s">
        <v>771</v>
      </c>
      <c r="C22" s="643"/>
      <c r="D22" s="643"/>
    </row>
    <row r="23" spans="1:8" ht="15" customHeight="1">
      <c r="A23" s="261" t="s">
        <v>772</v>
      </c>
      <c r="B23" s="485" t="s">
        <v>557</v>
      </c>
      <c r="C23" s="651" t="s">
        <v>243</v>
      </c>
      <c r="D23" s="651"/>
      <c r="E23" s="651"/>
      <c r="F23" s="651"/>
      <c r="G23" s="651"/>
    </row>
    <row r="24" spans="1:8" ht="26.25" customHeight="1">
      <c r="B24" s="330" t="s">
        <v>773</v>
      </c>
      <c r="C24" s="640" t="s">
        <v>774</v>
      </c>
      <c r="D24" s="640"/>
      <c r="E24" s="640"/>
      <c r="F24" s="640"/>
      <c r="G24" s="640"/>
    </row>
    <row r="25" spans="1:8" ht="27.75" customHeight="1">
      <c r="B25" s="330" t="s">
        <v>775</v>
      </c>
      <c r="C25" s="640" t="s">
        <v>776</v>
      </c>
      <c r="D25" s="640"/>
      <c r="E25" s="640"/>
      <c r="F25" s="640"/>
      <c r="G25" s="640"/>
    </row>
    <row r="26" spans="1:8" ht="26.25" customHeight="1">
      <c r="B26" s="330" t="s">
        <v>777</v>
      </c>
      <c r="C26" s="640" t="s">
        <v>778</v>
      </c>
      <c r="D26" s="640"/>
      <c r="E26" s="640"/>
      <c r="F26" s="640"/>
      <c r="G26" s="640"/>
    </row>
    <row r="27" spans="1:8" ht="17.149999999999999" customHeight="1">
      <c r="B27" s="330" t="s">
        <v>779</v>
      </c>
      <c r="C27" s="640" t="s">
        <v>780</v>
      </c>
      <c r="D27" s="640"/>
      <c r="E27" s="640"/>
      <c r="F27" s="640"/>
      <c r="G27" s="640"/>
    </row>
    <row r="28" spans="1:8">
      <c r="B28" s="260"/>
      <c r="C28" s="260"/>
    </row>
  </sheetData>
  <sheetProtection sheet="1" objects="1" scenarios="1"/>
  <mergeCells count="24">
    <mergeCell ref="B20:G20"/>
    <mergeCell ref="B22:D22"/>
    <mergeCell ref="C27:G27"/>
    <mergeCell ref="C26:G26"/>
    <mergeCell ref="C25:G25"/>
    <mergeCell ref="C23:G23"/>
    <mergeCell ref="C24:G24"/>
    <mergeCell ref="C19:D19"/>
    <mergeCell ref="C18:D18"/>
    <mergeCell ref="C17:D17"/>
    <mergeCell ref="C16:D16"/>
    <mergeCell ref="E19:G19"/>
    <mergeCell ref="E18:G18"/>
    <mergeCell ref="E17:G17"/>
    <mergeCell ref="E16:G16"/>
    <mergeCell ref="F13:G13"/>
    <mergeCell ref="F12:G12"/>
    <mergeCell ref="F11:G11"/>
    <mergeCell ref="F10:G10"/>
    <mergeCell ref="B9:D9"/>
    <mergeCell ref="B13:D13"/>
    <mergeCell ref="B11:D11"/>
    <mergeCell ref="B12:D12"/>
    <mergeCell ref="B10:D10"/>
  </mergeCells>
  <hyperlinks>
    <hyperlink ref="J1" location="Índice!A1" display="Volver al índice" xr:uid="{A5077460-F05F-4DEF-8FB0-9AFD82F9819A}"/>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FBEEAF-74C1-4BCB-8A61-E62555704357}">
  <dimension ref="A1:N85"/>
  <sheetViews>
    <sheetView showGridLines="0" topLeftCell="A56" zoomScaleNormal="100" workbookViewId="0">
      <selection activeCell="B60" sqref="B60:C62"/>
    </sheetView>
  </sheetViews>
  <sheetFormatPr baseColWidth="10" defaultColWidth="8.83203125" defaultRowHeight="15.75" customHeight="1"/>
  <cols>
    <col min="1" max="1" width="15" style="260" customWidth="1"/>
    <col min="2" max="2" width="48.33203125" style="260" customWidth="1"/>
    <col min="3" max="3" width="19.58203125" style="260" customWidth="1"/>
    <col min="4" max="4" width="21.58203125" style="260" customWidth="1"/>
    <col min="5" max="5" width="13.5" style="260" customWidth="1"/>
    <col min="6" max="6" width="12" style="260" customWidth="1"/>
    <col min="7" max="7" width="10" style="260" customWidth="1"/>
    <col min="8" max="8" width="14" style="260" customWidth="1"/>
    <col min="9" max="9" width="8.83203125" style="260"/>
    <col min="10" max="10" width="13.83203125" style="260" customWidth="1"/>
    <col min="11" max="11" width="10.75" style="260" customWidth="1"/>
    <col min="12" max="12" width="13.33203125" style="260" customWidth="1"/>
    <col min="13" max="13" width="15.83203125" style="260" customWidth="1"/>
    <col min="14" max="16" width="8.83203125" style="260"/>
    <col min="17" max="17" width="19.25" style="260" customWidth="1"/>
    <col min="18" max="19" width="8.83203125" style="260"/>
    <col min="20" max="20" width="44.25" style="260" customWidth="1"/>
    <col min="21" max="21" width="11.5" style="260" customWidth="1"/>
    <col min="22" max="24" width="8.83203125" style="260"/>
    <col min="25" max="25" width="23.58203125" style="260" customWidth="1"/>
    <col min="26" max="26" width="16.75" style="260" customWidth="1"/>
    <col min="27" max="27" width="12.58203125" style="260" customWidth="1"/>
    <col min="28" max="16384" width="8.83203125" style="260"/>
  </cols>
  <sheetData>
    <row r="1" spans="1:10" ht="18" customHeight="1">
      <c r="B1" s="183" t="s">
        <v>28</v>
      </c>
      <c r="C1"/>
      <c r="D1"/>
      <c r="E1"/>
      <c r="J1" s="332" t="s">
        <v>118</v>
      </c>
    </row>
    <row r="2" spans="1:10" ht="12.75" customHeight="1">
      <c r="A2" s="302" t="s">
        <v>781</v>
      </c>
      <c r="B2" s="671" t="s">
        <v>28</v>
      </c>
      <c r="C2" s="672"/>
      <c r="D2" s="672"/>
      <c r="E2" s="672"/>
      <c r="F2" s="672"/>
      <c r="G2" s="672"/>
      <c r="H2" s="672"/>
    </row>
    <row r="3" spans="1:10" ht="44.15" customHeight="1">
      <c r="B3" s="640" t="s">
        <v>782</v>
      </c>
      <c r="C3" s="640"/>
      <c r="D3" s="640"/>
      <c r="E3" s="673" t="s">
        <v>783</v>
      </c>
      <c r="F3" s="673" t="s">
        <v>687</v>
      </c>
      <c r="G3" s="661" t="s">
        <v>86</v>
      </c>
      <c r="H3" s="673" t="s">
        <v>784</v>
      </c>
    </row>
    <row r="4" spans="1:10" ht="44.15" customHeight="1">
      <c r="B4" s="640"/>
      <c r="C4" s="640"/>
      <c r="D4" s="640"/>
      <c r="E4" s="673"/>
      <c r="F4" s="673"/>
      <c r="G4" s="661"/>
      <c r="H4" s="673"/>
    </row>
    <row r="5" spans="1:10" ht="44.15" customHeight="1">
      <c r="B5" s="640"/>
      <c r="C5" s="640"/>
      <c r="D5" s="640"/>
      <c r="E5" s="673"/>
      <c r="F5" s="673"/>
      <c r="G5" s="661"/>
      <c r="H5" s="673"/>
    </row>
    <row r="6" spans="1:10" ht="15" customHeight="1">
      <c r="A6" s="131"/>
      <c r="B6" s="131"/>
      <c r="C6" s="131"/>
      <c r="D6" s="131"/>
      <c r="E6" s="131"/>
    </row>
    <row r="7" spans="1:10" ht="16.5" customHeight="1">
      <c r="B7" s="122" t="s">
        <v>785</v>
      </c>
    </row>
    <row r="8" spans="1:10" ht="24">
      <c r="A8" s="485" t="s">
        <v>786</v>
      </c>
      <c r="B8" s="668" t="s">
        <v>787</v>
      </c>
      <c r="C8" s="668"/>
      <c r="D8" s="668"/>
      <c r="E8" s="668"/>
      <c r="F8" s="668"/>
      <c r="G8" s="486" t="s">
        <v>244</v>
      </c>
      <c r="H8" s="302" t="s">
        <v>245</v>
      </c>
    </row>
    <row r="9" spans="1:10" ht="29.15" customHeight="1">
      <c r="A9" s="653"/>
      <c r="B9" s="640" t="s">
        <v>788</v>
      </c>
      <c r="C9" s="640"/>
      <c r="D9" s="640"/>
      <c r="E9" s="640"/>
      <c r="F9" s="640"/>
      <c r="G9" s="662" t="s">
        <v>789</v>
      </c>
      <c r="H9" s="670" t="s">
        <v>790</v>
      </c>
    </row>
    <row r="10" spans="1:10" ht="29.15" customHeight="1">
      <c r="A10" s="653"/>
      <c r="B10" s="640"/>
      <c r="C10" s="640"/>
      <c r="D10" s="640"/>
      <c r="E10" s="640"/>
      <c r="F10" s="640"/>
      <c r="G10" s="662"/>
      <c r="H10" s="670"/>
    </row>
    <row r="12" spans="1:10" ht="16.5" customHeight="1">
      <c r="A12" s="333" t="s">
        <v>786</v>
      </c>
      <c r="B12" s="618" t="s">
        <v>791</v>
      </c>
      <c r="C12" s="618"/>
      <c r="D12" s="618"/>
      <c r="E12" s="618"/>
    </row>
    <row r="13" spans="1:10" ht="13.5" customHeight="1">
      <c r="B13" s="309" t="s">
        <v>792</v>
      </c>
      <c r="C13" s="309" t="s">
        <v>225</v>
      </c>
      <c r="D13" s="309">
        <v>2025</v>
      </c>
      <c r="E13" s="309">
        <v>2024</v>
      </c>
    </row>
    <row r="14" spans="1:10" ht="13.5" customHeight="1">
      <c r="B14" s="334" t="s">
        <v>793</v>
      </c>
      <c r="C14" s="289"/>
      <c r="D14" s="289"/>
      <c r="E14" s="289" t="s">
        <v>378</v>
      </c>
    </row>
    <row r="15" spans="1:10" ht="13.5" customHeight="1">
      <c r="B15" s="289" t="s">
        <v>794</v>
      </c>
      <c r="C15" s="289" t="s">
        <v>274</v>
      </c>
      <c r="D15" s="335">
        <v>2131060</v>
      </c>
      <c r="E15" s="335">
        <v>2968135</v>
      </c>
    </row>
    <row r="16" spans="1:10" ht="13.5" customHeight="1">
      <c r="B16" s="289" t="s">
        <v>185</v>
      </c>
      <c r="C16" s="289" t="s">
        <v>274</v>
      </c>
      <c r="D16" s="335">
        <v>5792</v>
      </c>
      <c r="E16" s="335">
        <v>5269</v>
      </c>
    </row>
    <row r="17" spans="2:5" ht="13.5" customHeight="1">
      <c r="B17" s="289" t="s">
        <v>200</v>
      </c>
      <c r="C17" s="289" t="s">
        <v>274</v>
      </c>
      <c r="D17" s="335">
        <v>2136852</v>
      </c>
      <c r="E17" s="335">
        <v>2973404</v>
      </c>
    </row>
    <row r="18" spans="2:5" ht="13.5" customHeight="1">
      <c r="B18" s="334" t="s">
        <v>795</v>
      </c>
      <c r="C18" s="289"/>
      <c r="D18" s="289"/>
      <c r="E18" s="289" t="s">
        <v>378</v>
      </c>
    </row>
    <row r="19" spans="2:5" ht="13.5" customHeight="1">
      <c r="B19" s="289" t="s">
        <v>794</v>
      </c>
      <c r="C19" s="289" t="s">
        <v>274</v>
      </c>
      <c r="D19" s="335">
        <v>6618533</v>
      </c>
      <c r="E19" s="335">
        <v>6363040</v>
      </c>
    </row>
    <row r="20" spans="2:5" ht="13.5" customHeight="1">
      <c r="B20" s="289" t="s">
        <v>185</v>
      </c>
      <c r="C20" s="289" t="s">
        <v>274</v>
      </c>
      <c r="D20" s="335">
        <v>3924</v>
      </c>
      <c r="E20" s="335">
        <v>3223</v>
      </c>
    </row>
    <row r="21" spans="2:5" ht="13.5" customHeight="1">
      <c r="B21" s="289" t="s">
        <v>200</v>
      </c>
      <c r="C21" s="289" t="s">
        <v>274</v>
      </c>
      <c r="D21" s="335">
        <v>6622457</v>
      </c>
      <c r="E21" s="335">
        <v>6366263</v>
      </c>
    </row>
    <row r="22" spans="2:5" ht="13.5" customHeight="1">
      <c r="B22" s="334" t="s">
        <v>796</v>
      </c>
      <c r="C22" s="289"/>
      <c r="D22" s="289"/>
      <c r="E22" s="289" t="s">
        <v>378</v>
      </c>
    </row>
    <row r="23" spans="2:5" ht="13.5" customHeight="1">
      <c r="B23" s="289" t="s">
        <v>794</v>
      </c>
      <c r="C23" s="289" t="s">
        <v>274</v>
      </c>
      <c r="D23" s="335">
        <v>1671851</v>
      </c>
      <c r="E23" s="335">
        <v>1493696</v>
      </c>
    </row>
    <row r="24" spans="2:5" ht="13.5" customHeight="1">
      <c r="B24" s="289" t="s">
        <v>185</v>
      </c>
      <c r="C24" s="289" t="s">
        <v>274</v>
      </c>
      <c r="D24" s="335">
        <v>16033</v>
      </c>
      <c r="E24" s="335">
        <v>13870</v>
      </c>
    </row>
    <row r="25" spans="2:5" ht="13.5" customHeight="1">
      <c r="B25" s="289" t="s">
        <v>200</v>
      </c>
      <c r="C25" s="289" t="s">
        <v>274</v>
      </c>
      <c r="D25" s="335">
        <v>1687884</v>
      </c>
      <c r="E25" s="335">
        <v>1507566</v>
      </c>
    </row>
    <row r="26" spans="2:5" ht="13.5" customHeight="1">
      <c r="B26" s="302" t="s">
        <v>797</v>
      </c>
      <c r="C26" s="302" t="s">
        <v>225</v>
      </c>
      <c r="D26" s="302">
        <v>2025</v>
      </c>
      <c r="E26" s="302">
        <v>2024</v>
      </c>
    </row>
    <row r="27" spans="2:5" ht="13.5" customHeight="1">
      <c r="B27" s="334" t="s">
        <v>793</v>
      </c>
      <c r="C27" s="289"/>
      <c r="D27" s="289"/>
      <c r="E27" s="289" t="s">
        <v>378</v>
      </c>
    </row>
    <row r="28" spans="2:5" ht="13.5" customHeight="1">
      <c r="B28" s="289" t="s">
        <v>794</v>
      </c>
      <c r="C28" s="289" t="s">
        <v>384</v>
      </c>
      <c r="D28" s="335">
        <v>3773355938286</v>
      </c>
      <c r="E28" s="335">
        <v>4037525276349</v>
      </c>
    </row>
    <row r="29" spans="2:5" ht="13.5" customHeight="1">
      <c r="B29" s="289" t="s">
        <v>185</v>
      </c>
      <c r="C29" s="289" t="s">
        <v>384</v>
      </c>
      <c r="D29" s="335">
        <v>296947091020</v>
      </c>
      <c r="E29" s="335">
        <v>234227725645</v>
      </c>
    </row>
    <row r="30" spans="2:5" ht="13.5" customHeight="1">
      <c r="B30" s="289" t="s">
        <v>200</v>
      </c>
      <c r="C30" s="289" t="s">
        <v>384</v>
      </c>
      <c r="D30" s="335">
        <v>4070303029306</v>
      </c>
      <c r="E30" s="335">
        <v>4271753001994</v>
      </c>
    </row>
    <row r="31" spans="2:5" ht="13.5" customHeight="1">
      <c r="B31" s="334" t="s">
        <v>795</v>
      </c>
      <c r="C31" s="289"/>
      <c r="D31" s="289"/>
      <c r="E31" s="289" t="s">
        <v>378</v>
      </c>
    </row>
    <row r="32" spans="2:5" ht="13.5" customHeight="1">
      <c r="B32" s="289" t="s">
        <v>794</v>
      </c>
      <c r="C32" s="289" t="s">
        <v>384</v>
      </c>
      <c r="D32" s="335">
        <v>5656065800228</v>
      </c>
      <c r="E32" s="335">
        <v>5696543934158</v>
      </c>
    </row>
    <row r="33" spans="2:5" ht="13.5" customHeight="1">
      <c r="B33" s="289" t="s">
        <v>185</v>
      </c>
      <c r="C33" s="289" t="s">
        <v>384</v>
      </c>
      <c r="D33" s="335">
        <v>156590889993</v>
      </c>
      <c r="E33" s="335">
        <v>109747410042</v>
      </c>
    </row>
    <row r="34" spans="2:5" ht="13.5" customHeight="1">
      <c r="B34" s="289" t="s">
        <v>200</v>
      </c>
      <c r="C34" s="289" t="s">
        <v>384</v>
      </c>
      <c r="D34" s="335">
        <v>5812656690221</v>
      </c>
      <c r="E34" s="335">
        <v>5806291344200</v>
      </c>
    </row>
    <row r="35" spans="2:5" ht="13.5" customHeight="1">
      <c r="B35" s="334" t="s">
        <v>796</v>
      </c>
      <c r="C35" s="289"/>
      <c r="D35" s="289"/>
      <c r="E35" s="289" t="s">
        <v>378</v>
      </c>
    </row>
    <row r="36" spans="2:5" ht="13.5" customHeight="1">
      <c r="B36" s="289" t="s">
        <v>794</v>
      </c>
      <c r="C36" s="289" t="s">
        <v>384</v>
      </c>
      <c r="D36" s="335">
        <v>2876254576573</v>
      </c>
      <c r="E36" s="335">
        <v>2706138163647</v>
      </c>
    </row>
    <row r="37" spans="2:5" ht="13.5" customHeight="1">
      <c r="B37" s="289" t="s">
        <v>185</v>
      </c>
      <c r="C37" s="289" t="s">
        <v>384</v>
      </c>
      <c r="D37" s="335">
        <v>519069343833</v>
      </c>
      <c r="E37" s="335">
        <v>434688686984</v>
      </c>
    </row>
    <row r="38" spans="2:5" ht="13.5" customHeight="1">
      <c r="B38" s="289" t="s">
        <v>200</v>
      </c>
      <c r="C38" s="289" t="s">
        <v>384</v>
      </c>
      <c r="D38" s="335">
        <v>3395323920406</v>
      </c>
      <c r="E38" s="335">
        <v>3140826850631</v>
      </c>
    </row>
    <row r="39" spans="2:5" ht="13.5" customHeight="1">
      <c r="B39" s="302" t="s">
        <v>798</v>
      </c>
      <c r="C39" s="302" t="s">
        <v>225</v>
      </c>
      <c r="D39" s="302">
        <v>2025</v>
      </c>
      <c r="E39" s="302">
        <v>2024</v>
      </c>
    </row>
    <row r="40" spans="2:5" ht="13.5" customHeight="1">
      <c r="B40" s="334" t="s">
        <v>793</v>
      </c>
      <c r="C40" s="289" t="s">
        <v>378</v>
      </c>
      <c r="D40" s="289" t="s">
        <v>378</v>
      </c>
      <c r="E40" s="289" t="s">
        <v>378</v>
      </c>
    </row>
    <row r="41" spans="2:5" ht="13.5" customHeight="1">
      <c r="B41" s="289" t="s">
        <v>794</v>
      </c>
      <c r="C41" s="289" t="s">
        <v>274</v>
      </c>
      <c r="D41" s="335">
        <v>8349</v>
      </c>
      <c r="E41" s="335">
        <v>9325</v>
      </c>
    </row>
    <row r="42" spans="2:5" ht="13.5" customHeight="1">
      <c r="B42" s="289" t="s">
        <v>185</v>
      </c>
      <c r="C42" s="289" t="s">
        <v>274</v>
      </c>
      <c r="D42" s="289">
        <v>372</v>
      </c>
      <c r="E42" s="289">
        <v>378</v>
      </c>
    </row>
    <row r="43" spans="2:5" ht="13.5" customHeight="1">
      <c r="B43" s="289" t="s">
        <v>200</v>
      </c>
      <c r="C43" s="289" t="s">
        <v>274</v>
      </c>
      <c r="D43" s="335">
        <v>8721</v>
      </c>
      <c r="E43" s="335">
        <v>9703</v>
      </c>
    </row>
    <row r="44" spans="2:5" ht="13.5" customHeight="1">
      <c r="B44" s="334" t="s">
        <v>795</v>
      </c>
      <c r="C44" s="289"/>
      <c r="D44" s="289"/>
      <c r="E44" s="289" t="s">
        <v>378</v>
      </c>
    </row>
    <row r="45" spans="2:5" ht="13.5" customHeight="1">
      <c r="B45" s="289" t="s">
        <v>794</v>
      </c>
      <c r="C45" s="289" t="s">
        <v>274</v>
      </c>
      <c r="D45" s="335">
        <v>4706</v>
      </c>
      <c r="E45" s="335">
        <v>4707</v>
      </c>
    </row>
    <row r="46" spans="2:5" ht="13.5" customHeight="1">
      <c r="B46" s="289" t="s">
        <v>185</v>
      </c>
      <c r="C46" s="289" t="s">
        <v>274</v>
      </c>
      <c r="D46" s="289">
        <v>332</v>
      </c>
      <c r="E46" s="289">
        <v>251</v>
      </c>
    </row>
    <row r="47" spans="2:5" ht="13.5" customHeight="1">
      <c r="B47" s="289" t="s">
        <v>200</v>
      </c>
      <c r="C47" s="289" t="s">
        <v>274</v>
      </c>
      <c r="D47" s="335">
        <v>5038</v>
      </c>
      <c r="E47" s="335">
        <v>4958</v>
      </c>
    </row>
    <row r="48" spans="2:5" ht="13.5" customHeight="1">
      <c r="B48" s="334" t="s">
        <v>796</v>
      </c>
      <c r="C48" s="289"/>
      <c r="D48" s="289"/>
      <c r="E48" s="289" t="s">
        <v>378</v>
      </c>
    </row>
    <row r="49" spans="1:14" ht="13.5" customHeight="1">
      <c r="B49" s="289" t="s">
        <v>794</v>
      </c>
      <c r="C49" s="289" t="s">
        <v>274</v>
      </c>
      <c r="D49" s="335">
        <v>2994</v>
      </c>
      <c r="E49" s="335">
        <v>2566</v>
      </c>
    </row>
    <row r="50" spans="1:14" ht="13.5" customHeight="1">
      <c r="B50" s="289" t="s">
        <v>185</v>
      </c>
      <c r="C50" s="289" t="s">
        <v>274</v>
      </c>
      <c r="D50" s="335">
        <v>1944</v>
      </c>
      <c r="E50" s="335">
        <v>1510</v>
      </c>
    </row>
    <row r="51" spans="1:14" ht="13.5" customHeight="1">
      <c r="B51" s="289" t="s">
        <v>200</v>
      </c>
      <c r="C51" s="289" t="s">
        <v>274</v>
      </c>
      <c r="D51" s="335">
        <v>4938</v>
      </c>
      <c r="E51" s="335">
        <v>4076</v>
      </c>
    </row>
    <row r="53" spans="1:14" ht="18" customHeight="1">
      <c r="A53" s="333" t="s">
        <v>799</v>
      </c>
      <c r="B53" s="669" t="s">
        <v>800</v>
      </c>
      <c r="C53" s="669"/>
      <c r="D53" s="488" t="s">
        <v>225</v>
      </c>
      <c r="E53" s="170" t="s">
        <v>801</v>
      </c>
    </row>
    <row r="54" spans="1:14" ht="36" customHeight="1">
      <c r="B54" s="646" t="s">
        <v>802</v>
      </c>
      <c r="C54" s="646"/>
      <c r="D54" s="428" t="s">
        <v>274</v>
      </c>
      <c r="E54" s="307">
        <v>0</v>
      </c>
    </row>
    <row r="55" spans="1:14" ht="15" customHeight="1">
      <c r="B55" s="668" t="s">
        <v>803</v>
      </c>
      <c r="C55" s="668"/>
      <c r="D55" s="489" t="s">
        <v>244</v>
      </c>
      <c r="E55" s="291" t="s">
        <v>245</v>
      </c>
    </row>
    <row r="56" spans="1:14" ht="67" customHeight="1">
      <c r="B56" s="646" t="s">
        <v>804</v>
      </c>
      <c r="C56" s="646"/>
      <c r="D56" s="428" t="s">
        <v>789</v>
      </c>
      <c r="E56" s="284" t="s">
        <v>563</v>
      </c>
    </row>
    <row r="58" spans="1:14" ht="15.75" customHeight="1">
      <c r="B58" s="169" t="s">
        <v>30</v>
      </c>
    </row>
    <row r="59" spans="1:14" ht="15.75" customHeight="1">
      <c r="A59" s="487" t="s">
        <v>805</v>
      </c>
      <c r="B59" s="651" t="s">
        <v>30</v>
      </c>
      <c r="C59" s="651"/>
      <c r="D59" s="490" t="s">
        <v>244</v>
      </c>
      <c r="E59" s="261" t="s">
        <v>245</v>
      </c>
    </row>
    <row r="60" spans="1:14" ht="59.15" customHeight="1">
      <c r="B60" s="640" t="s">
        <v>806</v>
      </c>
      <c r="C60" s="640"/>
      <c r="D60" s="662" t="s">
        <v>807</v>
      </c>
      <c r="E60" s="674" t="s">
        <v>790</v>
      </c>
    </row>
    <row r="61" spans="1:14" ht="59.15" customHeight="1">
      <c r="B61" s="640"/>
      <c r="C61" s="640"/>
      <c r="D61" s="662"/>
      <c r="E61" s="675"/>
    </row>
    <row r="62" spans="1:14" ht="59.15" customHeight="1">
      <c r="B62" s="640"/>
      <c r="C62" s="640"/>
      <c r="D62" s="662"/>
      <c r="E62" s="676"/>
      <c r="K62" s="259"/>
      <c r="L62" s="259"/>
      <c r="M62" s="259"/>
      <c r="N62" s="259"/>
    </row>
    <row r="63" spans="1:14" ht="15.75" customHeight="1">
      <c r="K63" s="259"/>
      <c r="L63" s="259"/>
      <c r="M63" s="259"/>
      <c r="N63" s="259"/>
    </row>
    <row r="64" spans="1:14" s="131" customFormat="1" ht="26.15" customHeight="1">
      <c r="A64" s="491" t="s">
        <v>808</v>
      </c>
      <c r="B64" s="678" t="s">
        <v>809</v>
      </c>
      <c r="C64" s="678"/>
      <c r="D64" s="678"/>
      <c r="E64" s="492">
        <v>2025</v>
      </c>
      <c r="K64" s="259"/>
      <c r="L64" s="259"/>
      <c r="M64" s="259"/>
      <c r="N64" s="259"/>
    </row>
    <row r="65" spans="1:14" ht="24" customHeight="1">
      <c r="A65" s="313"/>
      <c r="B65" s="677" t="s">
        <v>810</v>
      </c>
      <c r="C65" s="677"/>
      <c r="D65" s="677"/>
      <c r="E65" s="493">
        <v>19531</v>
      </c>
      <c r="K65" s="259"/>
      <c r="L65" s="259"/>
      <c r="M65" s="259"/>
      <c r="N65" s="259"/>
    </row>
    <row r="66" spans="1:14" ht="24" customHeight="1">
      <c r="A66" s="316"/>
      <c r="B66" s="677" t="s">
        <v>811</v>
      </c>
      <c r="C66" s="677"/>
      <c r="D66" s="677"/>
      <c r="E66" s="493">
        <v>19531</v>
      </c>
      <c r="K66" s="259"/>
      <c r="L66" s="259"/>
      <c r="M66" s="259"/>
      <c r="N66" s="259"/>
    </row>
    <row r="67" spans="1:14" ht="24" customHeight="1">
      <c r="A67" s="316"/>
      <c r="B67" s="677" t="s">
        <v>812</v>
      </c>
      <c r="C67" s="677"/>
      <c r="D67" s="677"/>
      <c r="E67" s="494">
        <v>968</v>
      </c>
      <c r="K67" s="259"/>
      <c r="L67" s="259"/>
      <c r="M67" s="259"/>
      <c r="N67" s="259"/>
    </row>
    <row r="68" spans="1:14" ht="36.75" customHeight="1">
      <c r="B68" s="652" t="s">
        <v>813</v>
      </c>
      <c r="C68" s="652"/>
      <c r="D68" s="652"/>
      <c r="E68" s="652"/>
      <c r="K68" s="259"/>
      <c r="L68" s="259"/>
      <c r="M68" s="259"/>
      <c r="N68" s="259"/>
    </row>
    <row r="69" spans="1:14" ht="15.75" customHeight="1">
      <c r="K69" s="259"/>
      <c r="L69" s="259"/>
      <c r="M69" s="259"/>
      <c r="N69" s="259"/>
    </row>
    <row r="70" spans="1:14" ht="15.75" customHeight="1">
      <c r="A70" s="336" t="s">
        <v>814</v>
      </c>
      <c r="B70" s="666" t="s">
        <v>815</v>
      </c>
      <c r="C70" s="667"/>
      <c r="D70" s="667"/>
      <c r="E70" s="667"/>
      <c r="F70" s="667"/>
      <c r="K70" s="259"/>
      <c r="L70" s="259"/>
      <c r="M70" s="259"/>
      <c r="N70" s="259"/>
    </row>
    <row r="71" spans="1:14" ht="30.65" customHeight="1">
      <c r="B71" s="663" t="s">
        <v>816</v>
      </c>
      <c r="C71" s="664"/>
      <c r="D71" s="664"/>
      <c r="E71" s="664"/>
      <c r="F71" s="665"/>
      <c r="K71" s="259"/>
      <c r="L71" s="259"/>
      <c r="M71" s="259"/>
      <c r="N71" s="259"/>
    </row>
    <row r="72" spans="1:14" ht="30.65" customHeight="1">
      <c r="A72" s="259"/>
      <c r="B72" s="656" t="s">
        <v>817</v>
      </c>
      <c r="C72" s="653"/>
      <c r="D72" s="653"/>
      <c r="E72" s="653"/>
      <c r="F72" s="657"/>
    </row>
    <row r="73" spans="1:14" ht="30.65" customHeight="1">
      <c r="B73" s="658"/>
      <c r="C73" s="659"/>
      <c r="D73" s="659"/>
      <c r="E73" s="659"/>
      <c r="F73" s="660"/>
    </row>
    <row r="75" spans="1:14" ht="20.25" customHeight="1">
      <c r="B75" s="654" t="s">
        <v>818</v>
      </c>
      <c r="C75" s="654"/>
      <c r="D75" s="654"/>
      <c r="E75" s="654"/>
      <c r="F75" s="654"/>
      <c r="G75" s="655"/>
    </row>
    <row r="76" spans="1:14" ht="24">
      <c r="A76" s="291" t="s">
        <v>819</v>
      </c>
      <c r="B76" s="291" t="s">
        <v>820</v>
      </c>
      <c r="C76" s="291" t="s">
        <v>225</v>
      </c>
      <c r="D76" s="291" t="s">
        <v>200</v>
      </c>
      <c r="E76" s="291" t="s">
        <v>244</v>
      </c>
      <c r="F76" s="337" t="s">
        <v>245</v>
      </c>
    </row>
    <row r="77" spans="1:14" ht="43.5" customHeight="1">
      <c r="B77" s="331" t="s">
        <v>821</v>
      </c>
      <c r="C77" s="331" t="s">
        <v>274</v>
      </c>
      <c r="D77" s="338">
        <v>1308</v>
      </c>
      <c r="E77" s="331" t="s">
        <v>807</v>
      </c>
      <c r="F77" s="661" t="s">
        <v>563</v>
      </c>
    </row>
    <row r="78" spans="1:14" ht="43.5" customHeight="1">
      <c r="B78" s="331" t="s">
        <v>822</v>
      </c>
      <c r="C78" s="331" t="s">
        <v>274</v>
      </c>
      <c r="D78" s="331">
        <v>873</v>
      </c>
      <c r="E78" s="331" t="s">
        <v>807</v>
      </c>
      <c r="F78" s="661"/>
    </row>
    <row r="79" spans="1:14" ht="43.5" customHeight="1">
      <c r="B79" s="331" t="s">
        <v>823</v>
      </c>
      <c r="C79" s="331" t="s">
        <v>274</v>
      </c>
      <c r="D79" s="331">
        <v>4.0999999999999996</v>
      </c>
      <c r="E79" s="331" t="s">
        <v>807</v>
      </c>
      <c r="F79" s="661"/>
    </row>
    <row r="80" spans="1:14" ht="43.5" customHeight="1">
      <c r="B80" s="331" t="s">
        <v>824</v>
      </c>
      <c r="C80" s="331" t="s">
        <v>274</v>
      </c>
      <c r="D80" s="331">
        <v>4.0999999999999996</v>
      </c>
      <c r="E80" s="331" t="s">
        <v>807</v>
      </c>
      <c r="F80" s="661"/>
    </row>
    <row r="81" spans="2:7" ht="69.75" customHeight="1">
      <c r="B81" s="331" t="s">
        <v>825</v>
      </c>
      <c r="C81" s="331" t="s">
        <v>228</v>
      </c>
      <c r="D81" s="323" t="s">
        <v>826</v>
      </c>
      <c r="E81" s="331" t="s">
        <v>807</v>
      </c>
      <c r="F81" s="661"/>
    </row>
    <row r="82" spans="2:7" ht="84" customHeight="1">
      <c r="B82" s="331" t="s">
        <v>827</v>
      </c>
      <c r="C82" s="331" t="s">
        <v>228</v>
      </c>
      <c r="D82" s="323" t="s">
        <v>828</v>
      </c>
      <c r="E82" s="331" t="s">
        <v>807</v>
      </c>
      <c r="F82" s="661"/>
    </row>
    <row r="83" spans="2:7" ht="54.75" customHeight="1">
      <c r="B83" s="331" t="s">
        <v>829</v>
      </c>
      <c r="C83" s="331" t="s">
        <v>228</v>
      </c>
      <c r="D83" s="323" t="s">
        <v>830</v>
      </c>
      <c r="E83" s="331" t="s">
        <v>831</v>
      </c>
      <c r="F83" s="661"/>
    </row>
    <row r="84" spans="2:7" ht="33.75" customHeight="1">
      <c r="B84" s="331" t="s">
        <v>832</v>
      </c>
      <c r="C84" s="331" t="s">
        <v>274</v>
      </c>
      <c r="D84" s="338">
        <v>19531</v>
      </c>
      <c r="E84" s="331" t="s">
        <v>807</v>
      </c>
      <c r="F84" s="661"/>
    </row>
    <row r="85" spans="2:7" ht="12" customHeight="1">
      <c r="B85" s="652" t="s">
        <v>833</v>
      </c>
      <c r="C85" s="653"/>
      <c r="D85" s="653"/>
      <c r="E85" s="653"/>
      <c r="F85" s="653"/>
      <c r="G85" s="653"/>
    </row>
  </sheetData>
  <sheetProtection sheet="1" objects="1" scenarios="1"/>
  <mergeCells count="31">
    <mergeCell ref="E60:E62"/>
    <mergeCell ref="B67:D67"/>
    <mergeCell ref="B66:D66"/>
    <mergeCell ref="B65:D65"/>
    <mergeCell ref="B64:D64"/>
    <mergeCell ref="A9:A10"/>
    <mergeCell ref="H9:H10"/>
    <mergeCell ref="G9:G10"/>
    <mergeCell ref="B2:H2"/>
    <mergeCell ref="E3:E5"/>
    <mergeCell ref="F3:F5"/>
    <mergeCell ref="G3:G5"/>
    <mergeCell ref="H3:H5"/>
    <mergeCell ref="B9:F10"/>
    <mergeCell ref="B8:F8"/>
    <mergeCell ref="B12:E12"/>
    <mergeCell ref="B3:D5"/>
    <mergeCell ref="B85:G85"/>
    <mergeCell ref="B75:G75"/>
    <mergeCell ref="B72:F73"/>
    <mergeCell ref="F77:F84"/>
    <mergeCell ref="D60:D62"/>
    <mergeCell ref="B71:F71"/>
    <mergeCell ref="B70:F70"/>
    <mergeCell ref="B59:C59"/>
    <mergeCell ref="B60:C62"/>
    <mergeCell ref="B55:C55"/>
    <mergeCell ref="B56:C56"/>
    <mergeCell ref="B68:E68"/>
    <mergeCell ref="B54:C54"/>
    <mergeCell ref="B53:C53"/>
  </mergeCells>
  <hyperlinks>
    <hyperlink ref="J1" location="Índice!A1" display="Volver al índice" xr:uid="{7D0AF6BD-B7D8-49AF-B8EA-5FFAFB49F503}"/>
    <hyperlink ref="H9:H10" r:id="rId1" display="Memoria Integrada 2025 de Cencosud" xr:uid="{CDC0A3F6-7165-4263-B8C6-8911DF51C092}"/>
    <hyperlink ref="E56" r:id="rId2" xr:uid="{850296B9-8B61-4082-BFE9-89C254B3AF20}"/>
    <hyperlink ref="F77:F84" r:id="rId3" display="Memoria Integrada Cencosud 2025" xr:uid="{D587A5F9-E51D-49DD-8D8C-483EE1C5D9CF}"/>
    <hyperlink ref="G3" r:id="rId4" xr:uid="{146D91BB-C473-46FD-A9BA-A76F38EC1505}"/>
    <hyperlink ref="E3" r:id="rId5" display="Política de Derechos Humanos" xr:uid="{B5586D39-86E8-4B77-B0CB-65CCC634C6CB}"/>
    <hyperlink ref="F3" r:id="rId6" display="Política de Derechos Humanos" xr:uid="{8DCE8EA0-3ECB-43AA-9543-BD811E40EE21}"/>
    <hyperlink ref="H3" r:id="rId7" xr:uid="{1FF19174-70E7-4F4C-91AC-A8A27769D9F6}"/>
    <hyperlink ref="E3:E5" r:id="rId8" display="Política de Sostenibilidad" xr:uid="{07AEFDCF-BE3B-4D85-AE07-407D66E2C84F}"/>
  </hyperlink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8760EA-18A3-4616-B35B-EC9D4E75ED5C}">
  <dimension ref="A1:H19"/>
  <sheetViews>
    <sheetView showGridLines="0" workbookViewId="0">
      <selection activeCell="B10" sqref="B10"/>
    </sheetView>
  </sheetViews>
  <sheetFormatPr baseColWidth="10" defaultColWidth="8.83203125" defaultRowHeight="12"/>
  <cols>
    <col min="1" max="1" width="8.83203125" style="185"/>
    <col min="2" max="2" width="53.25" style="185" customWidth="1"/>
    <col min="3" max="6" width="15.58203125" style="185" customWidth="1"/>
    <col min="7" max="7" width="10" style="185" customWidth="1"/>
    <col min="8" max="8" width="10.83203125" style="185" customWidth="1"/>
    <col min="9" max="9" width="13.25" style="185" customWidth="1"/>
    <col min="10" max="10" width="13.58203125" style="185" customWidth="1"/>
    <col min="11" max="11" width="13.5" style="185" customWidth="1"/>
    <col min="12" max="12" width="15.25" style="185" customWidth="1"/>
    <col min="13" max="16384" width="8.83203125" style="185"/>
  </cols>
  <sheetData>
    <row r="1" spans="1:8" ht="15" customHeight="1">
      <c r="A1" s="252"/>
      <c r="B1" s="122" t="s">
        <v>834</v>
      </c>
      <c r="C1" s="252"/>
      <c r="D1" s="252"/>
      <c r="E1" s="252"/>
      <c r="F1" s="252"/>
      <c r="G1" s="252"/>
      <c r="H1" s="253" t="s">
        <v>118</v>
      </c>
    </row>
    <row r="2" spans="1:8" ht="16" customHeight="1">
      <c r="A2" s="261" t="s">
        <v>835</v>
      </c>
      <c r="B2" s="637" t="s">
        <v>834</v>
      </c>
      <c r="C2" s="616"/>
      <c r="D2" s="616"/>
      <c r="E2" s="616"/>
      <c r="F2" s="495"/>
      <c r="G2" s="252"/>
      <c r="H2" s="252"/>
    </row>
    <row r="3" spans="1:8" s="184" customFormat="1" ht="84" customHeight="1">
      <c r="A3" s="260"/>
      <c r="B3" s="640" t="s">
        <v>836</v>
      </c>
      <c r="C3" s="640"/>
      <c r="D3" s="640"/>
      <c r="E3" s="640"/>
      <c r="F3" s="131"/>
      <c r="G3" s="260"/>
      <c r="H3" s="260"/>
    </row>
    <row r="4" spans="1:8" ht="84" customHeight="1">
      <c r="A4" s="252"/>
      <c r="B4" s="640"/>
      <c r="C4" s="640"/>
      <c r="D4" s="640"/>
      <c r="E4" s="640"/>
      <c r="F4" s="131"/>
      <c r="G4" s="260"/>
      <c r="H4" s="252"/>
    </row>
    <row r="5" spans="1:8" ht="10.5" customHeight="1">
      <c r="A5" s="252"/>
      <c r="B5" s="131"/>
      <c r="C5" s="269"/>
      <c r="D5" s="269"/>
      <c r="E5" s="269"/>
      <c r="F5" s="269"/>
      <c r="G5" s="260"/>
      <c r="H5" s="252"/>
    </row>
    <row r="6" spans="1:8" ht="16">
      <c r="A6" s="252"/>
      <c r="B6" s="128" t="s">
        <v>32</v>
      </c>
      <c r="C6" s="269"/>
      <c r="D6" s="269"/>
      <c r="E6" s="269"/>
      <c r="F6" s="269"/>
      <c r="G6" s="260"/>
      <c r="H6" s="252"/>
    </row>
    <row r="7" spans="1:8" ht="16" customHeight="1">
      <c r="A7" s="261" t="s">
        <v>837</v>
      </c>
      <c r="B7" s="637" t="s">
        <v>32</v>
      </c>
      <c r="C7" s="616"/>
      <c r="D7" s="616"/>
      <c r="E7" s="616"/>
      <c r="F7" s="495"/>
      <c r="G7" s="252"/>
      <c r="H7" s="252"/>
    </row>
    <row r="8" spans="1:8" s="184" customFormat="1" ht="17.149999999999999" customHeight="1">
      <c r="A8" s="260"/>
      <c r="B8" s="640" t="s">
        <v>838</v>
      </c>
      <c r="C8" s="640"/>
      <c r="D8" s="640"/>
      <c r="E8" s="640"/>
      <c r="F8" s="131"/>
      <c r="G8" s="260"/>
      <c r="H8" s="260"/>
    </row>
    <row r="9" spans="1:8" ht="15.75" customHeight="1">
      <c r="A9" s="252"/>
      <c r="B9" s="640"/>
      <c r="C9" s="640"/>
      <c r="D9" s="640"/>
      <c r="E9" s="640"/>
      <c r="F9" s="131"/>
      <c r="G9" s="260"/>
      <c r="H9" s="252"/>
    </row>
    <row r="11" spans="1:8" ht="13">
      <c r="A11" s="252"/>
      <c r="B11" s="122" t="s">
        <v>33</v>
      </c>
      <c r="C11" s="252"/>
      <c r="D11" s="252"/>
      <c r="E11" s="252"/>
      <c r="F11" s="252"/>
      <c r="G11" s="260"/>
      <c r="H11" s="252"/>
    </row>
    <row r="12" spans="1:8" ht="31.5" customHeight="1">
      <c r="A12" s="176" t="s">
        <v>839</v>
      </c>
      <c r="B12" s="354" t="s">
        <v>840</v>
      </c>
      <c r="C12" s="327" t="s">
        <v>841</v>
      </c>
      <c r="D12" s="327" t="s">
        <v>842</v>
      </c>
      <c r="E12" s="327" t="s">
        <v>843</v>
      </c>
      <c r="F12" s="481"/>
      <c r="G12" s="260"/>
      <c r="H12" s="252"/>
    </row>
    <row r="13" spans="1:8">
      <c r="A13" s="313"/>
      <c r="B13" s="355" t="s">
        <v>844</v>
      </c>
      <c r="C13" s="329">
        <v>481471824</v>
      </c>
      <c r="D13" s="329">
        <v>668569164</v>
      </c>
      <c r="E13" s="315" t="s">
        <v>230</v>
      </c>
      <c r="F13" s="343"/>
      <c r="G13" s="260"/>
      <c r="H13" s="252"/>
    </row>
    <row r="14" spans="1:8">
      <c r="A14" s="316"/>
      <c r="B14" s="356" t="s">
        <v>845</v>
      </c>
      <c r="C14" s="317">
        <v>247788619</v>
      </c>
      <c r="D14" s="317">
        <v>270450283</v>
      </c>
      <c r="E14" s="315" t="s">
        <v>230</v>
      </c>
      <c r="F14" s="343"/>
      <c r="G14" s="260"/>
      <c r="H14" s="252"/>
    </row>
    <row r="15" spans="1:8">
      <c r="A15" s="316"/>
      <c r="B15" s="356" t="s">
        <v>846</v>
      </c>
      <c r="C15" s="315" t="s">
        <v>230</v>
      </c>
      <c r="D15" s="315" t="s">
        <v>230</v>
      </c>
      <c r="E15" s="315" t="s">
        <v>230</v>
      </c>
      <c r="F15" s="343"/>
      <c r="G15" s="260"/>
      <c r="H15" s="252"/>
    </row>
    <row r="16" spans="1:8">
      <c r="A16" s="316"/>
      <c r="B16" s="356" t="s">
        <v>847</v>
      </c>
      <c r="C16" s="315">
        <v>51.5</v>
      </c>
      <c r="D16" s="315">
        <v>-40.5</v>
      </c>
      <c r="E16" s="315">
        <v>-45.1</v>
      </c>
      <c r="F16" s="343"/>
      <c r="G16" s="260"/>
      <c r="H16" s="252"/>
    </row>
    <row r="17" spans="1:7">
      <c r="A17" s="316"/>
      <c r="B17" s="356" t="s">
        <v>848</v>
      </c>
      <c r="C17" s="317">
        <v>121743424</v>
      </c>
      <c r="D17" s="317">
        <v>166990996</v>
      </c>
      <c r="E17" s="315" t="s">
        <v>230</v>
      </c>
      <c r="F17" s="343"/>
      <c r="G17" s="260"/>
    </row>
    <row r="18" spans="1:7">
      <c r="A18" s="316"/>
      <c r="B18" s="356" t="s">
        <v>849</v>
      </c>
      <c r="C18" s="315" t="s">
        <v>230</v>
      </c>
      <c r="D18" s="315">
        <v>-25</v>
      </c>
      <c r="E18" s="315" t="s">
        <v>230</v>
      </c>
      <c r="F18" s="343"/>
      <c r="G18" s="260"/>
    </row>
    <row r="19" spans="1:7" ht="48" customHeight="1">
      <c r="A19" s="252"/>
      <c r="B19" s="679" t="s">
        <v>850</v>
      </c>
      <c r="C19" s="679"/>
      <c r="D19" s="679"/>
      <c r="E19" s="679"/>
      <c r="F19" s="475"/>
      <c r="G19" s="252"/>
    </row>
  </sheetData>
  <sheetProtection sheet="1" objects="1" scenarios="1"/>
  <mergeCells count="5">
    <mergeCell ref="B2:E2"/>
    <mergeCell ref="B7:E7"/>
    <mergeCell ref="B8:E9"/>
    <mergeCell ref="B19:E19"/>
    <mergeCell ref="B3:E4"/>
  </mergeCells>
  <hyperlinks>
    <hyperlink ref="H1" location="Índice!A1" display="Volver al índice" xr:uid="{5D74866C-5F49-4FD8-8631-4E3BD5FD20C1}"/>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EEC190-54C7-479B-8BAF-C2FA6FFA01F6}">
  <dimension ref="A1:J22"/>
  <sheetViews>
    <sheetView showGridLines="0" topLeftCell="A3" workbookViewId="0">
      <selection activeCell="I19" sqref="I19"/>
    </sheetView>
  </sheetViews>
  <sheetFormatPr baseColWidth="10" defaultColWidth="8.83203125" defaultRowHeight="15.75" customHeight="1"/>
  <cols>
    <col min="1" max="1" width="8.83203125" style="121"/>
    <col min="2" max="2" width="48.83203125" style="186" bestFit="1" customWidth="1"/>
    <col min="3" max="3" width="12.58203125" style="121" customWidth="1"/>
    <col min="4" max="5" width="11.83203125" style="121" customWidth="1"/>
    <col min="6" max="8" width="8.83203125" style="121"/>
    <col min="9" max="9" width="10" style="121" customWidth="1"/>
    <col min="10" max="10" width="8.83203125" style="121"/>
    <col min="11" max="11" width="10.33203125" style="121" customWidth="1"/>
    <col min="12" max="16384" width="8.83203125" style="121"/>
  </cols>
  <sheetData>
    <row r="1" spans="1:10" ht="15.75" customHeight="1">
      <c r="B1" s="122" t="s">
        <v>851</v>
      </c>
      <c r="G1" s="80" t="s">
        <v>118</v>
      </c>
    </row>
    <row r="2" spans="1:10" ht="16.5" customHeight="1">
      <c r="A2" s="55" t="s">
        <v>852</v>
      </c>
      <c r="B2" s="67" t="s">
        <v>853</v>
      </c>
      <c r="C2" s="62" t="s">
        <v>244</v>
      </c>
      <c r="D2" s="56" t="s">
        <v>854</v>
      </c>
      <c r="E2" s="497"/>
    </row>
    <row r="3" spans="1:10" ht="111.75" customHeight="1">
      <c r="B3" s="135" t="s">
        <v>855</v>
      </c>
      <c r="C3" s="136" t="s">
        <v>856</v>
      </c>
      <c r="D3" s="120" t="s">
        <v>563</v>
      </c>
      <c r="E3" s="496"/>
    </row>
    <row r="4" spans="1:10" ht="15.75" customHeight="1">
      <c r="F4" s="147"/>
      <c r="G4" s="147"/>
    </row>
    <row r="5" spans="1:10" ht="15.75" customHeight="1">
      <c r="B5" s="122" t="s">
        <v>857</v>
      </c>
      <c r="F5" s="147"/>
      <c r="G5" s="147"/>
    </row>
    <row r="6" spans="1:10" ht="15.75" customHeight="1">
      <c r="A6" s="55" t="s">
        <v>858</v>
      </c>
      <c r="B6" s="67" t="s">
        <v>859</v>
      </c>
      <c r="C6" s="62" t="s">
        <v>244</v>
      </c>
      <c r="D6" s="56" t="s">
        <v>854</v>
      </c>
      <c r="E6" s="497"/>
      <c r="F6" s="147"/>
      <c r="G6" s="147"/>
    </row>
    <row r="7" spans="1:10" ht="112.5" customHeight="1">
      <c r="B7" s="135" t="s">
        <v>860</v>
      </c>
      <c r="C7" s="137" t="s">
        <v>861</v>
      </c>
      <c r="D7" s="120" t="s">
        <v>563</v>
      </c>
      <c r="E7" s="496"/>
    </row>
    <row r="9" spans="1:10" ht="15.75" customHeight="1">
      <c r="B9" s="122" t="s">
        <v>862</v>
      </c>
    </row>
    <row r="10" spans="1:10" ht="15.5">
      <c r="A10" s="14" t="s">
        <v>863</v>
      </c>
      <c r="B10" s="28" t="s">
        <v>864</v>
      </c>
      <c r="C10" s="15" t="s">
        <v>225</v>
      </c>
      <c r="D10" s="15">
        <v>2025</v>
      </c>
      <c r="E10" s="498"/>
      <c r="J10" s="51"/>
    </row>
    <row r="11" spans="1:10" ht="15.5">
      <c r="A11" s="124"/>
      <c r="B11" s="26" t="s">
        <v>865</v>
      </c>
      <c r="C11" s="13" t="s">
        <v>274</v>
      </c>
      <c r="D11" s="18">
        <v>0</v>
      </c>
      <c r="E11" s="499"/>
    </row>
    <row r="12" spans="1:10" ht="24" customHeight="1">
      <c r="A12" s="125"/>
      <c r="B12" s="27" t="s">
        <v>866</v>
      </c>
      <c r="C12" s="10" t="s">
        <v>274</v>
      </c>
      <c r="D12" s="19">
        <v>0</v>
      </c>
      <c r="E12" s="499"/>
    </row>
    <row r="13" spans="1:10" ht="15.5">
      <c r="B13" s="27" t="s">
        <v>867</v>
      </c>
      <c r="C13" s="10" t="s">
        <v>232</v>
      </c>
      <c r="D13" s="19">
        <v>0</v>
      </c>
      <c r="E13" s="499"/>
    </row>
    <row r="15" spans="1:10" ht="23.25" customHeight="1">
      <c r="A15" s="67" t="s">
        <v>868</v>
      </c>
      <c r="B15" s="55" t="s">
        <v>869</v>
      </c>
      <c r="C15" s="90" t="s">
        <v>225</v>
      </c>
      <c r="D15" s="90" t="s">
        <v>870</v>
      </c>
      <c r="E15" s="500"/>
    </row>
    <row r="16" spans="1:10" ht="33.75" customHeight="1">
      <c r="A16" s="89"/>
      <c r="B16" s="52" t="s">
        <v>871</v>
      </c>
      <c r="C16" s="10" t="s">
        <v>274</v>
      </c>
      <c r="D16" s="52">
        <v>0</v>
      </c>
      <c r="E16" s="89"/>
    </row>
    <row r="17" spans="1:6" ht="33.75" customHeight="1">
      <c r="A17" s="89"/>
      <c r="B17" s="61" t="s">
        <v>872</v>
      </c>
      <c r="C17" s="10" t="s">
        <v>274</v>
      </c>
      <c r="D17" s="61">
        <v>0</v>
      </c>
      <c r="E17" s="89"/>
    </row>
    <row r="18" spans="1:6" ht="33.75" customHeight="1">
      <c r="A18" s="89"/>
      <c r="B18" s="61" t="s">
        <v>873</v>
      </c>
      <c r="C18" s="10" t="s">
        <v>274</v>
      </c>
      <c r="D18" s="61">
        <v>0</v>
      </c>
      <c r="E18" s="89"/>
    </row>
    <row r="19" spans="1:6" ht="24.75" customHeight="1">
      <c r="B19" s="603" t="s">
        <v>874</v>
      </c>
      <c r="C19" s="603"/>
      <c r="D19" s="603"/>
      <c r="E19" s="101"/>
      <c r="F19" s="65"/>
    </row>
    <row r="20" spans="1:6" ht="15.5">
      <c r="A20" s="89"/>
    </row>
    <row r="21" spans="1:6" ht="15.5"/>
    <row r="22" spans="1:6" ht="15.5"/>
  </sheetData>
  <sheetProtection sheet="1" objects="1" scenarios="1"/>
  <mergeCells count="1">
    <mergeCell ref="B19:D19"/>
  </mergeCells>
  <hyperlinks>
    <hyperlink ref="G1" location="Índice!A1" display="Volver al índice" xr:uid="{39D9C5D9-9DF6-4119-A413-A6421CC75636}"/>
    <hyperlink ref="D3" r:id="rId1" xr:uid="{78348F51-A482-4BE1-9DEC-3C85E1EB93DC}"/>
    <hyperlink ref="D7" r:id="rId2" xr:uid="{8B18C87E-9E32-4C7A-A86F-0F7255253176}"/>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9D03BE-2552-4D9B-B095-808AB8D5409B}">
  <dimension ref="A1:G7"/>
  <sheetViews>
    <sheetView showGridLines="0" workbookViewId="0">
      <selection activeCell="I18" sqref="I18"/>
    </sheetView>
  </sheetViews>
  <sheetFormatPr baseColWidth="10" defaultColWidth="8.83203125" defaultRowHeight="10.5"/>
  <cols>
    <col min="1" max="1" width="8.83203125" style="5"/>
    <col min="2" max="2" width="53.25" style="5" customWidth="1"/>
    <col min="3" max="3" width="13.83203125" style="5" customWidth="1"/>
    <col min="4" max="4" width="14" style="5" customWidth="1"/>
    <col min="5" max="6" width="12.08203125" style="5" customWidth="1"/>
    <col min="7" max="7" width="10.25" style="5" customWidth="1"/>
    <col min="8" max="16384" width="8.83203125" style="5"/>
  </cols>
  <sheetData>
    <row r="1" spans="1:7" ht="18.75" customHeight="1">
      <c r="B1" s="474" t="s">
        <v>875</v>
      </c>
      <c r="G1" s="80" t="s">
        <v>118</v>
      </c>
    </row>
    <row r="2" spans="1:7" s="89" customFormat="1">
      <c r="A2" s="63" t="s">
        <v>876</v>
      </c>
      <c r="B2" s="431" t="s">
        <v>875</v>
      </c>
      <c r="C2" s="429"/>
      <c r="D2" s="430"/>
    </row>
    <row r="3" spans="1:7" s="89" customFormat="1" ht="77.150000000000006" customHeight="1">
      <c r="B3" s="680" t="s">
        <v>877</v>
      </c>
      <c r="C3" s="681"/>
      <c r="D3" s="682"/>
    </row>
    <row r="4" spans="1:7" s="89" customFormat="1" ht="16">
      <c r="E4"/>
      <c r="F4"/>
      <c r="G4"/>
    </row>
    <row r="5" spans="1:7" s="89" customFormat="1" ht="16">
      <c r="B5" s="122" t="s">
        <v>38</v>
      </c>
      <c r="E5"/>
      <c r="F5"/>
      <c r="G5"/>
    </row>
    <row r="6" spans="1:7" s="89" customFormat="1" ht="16">
      <c r="A6" s="63" t="s">
        <v>878</v>
      </c>
      <c r="B6" s="431" t="s">
        <v>38</v>
      </c>
      <c r="C6" s="429"/>
      <c r="D6" s="430"/>
      <c r="E6"/>
      <c r="F6"/>
      <c r="G6"/>
    </row>
    <row r="7" spans="1:7" s="89" customFormat="1" ht="59.5" customHeight="1">
      <c r="B7" s="680" t="s">
        <v>879</v>
      </c>
      <c r="C7" s="681"/>
      <c r="D7" s="682"/>
    </row>
  </sheetData>
  <sheetProtection sheet="1" objects="1" scenarios="1"/>
  <mergeCells count="2">
    <mergeCell ref="B3:D3"/>
    <mergeCell ref="B7:D7"/>
  </mergeCells>
  <hyperlinks>
    <hyperlink ref="G1" location="Índice!A1" display="Volver al índice" xr:uid="{E0F170B3-0B59-48A8-9ED2-FD2536F8EB5C}"/>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354626-2BDF-4254-8062-075A710E1C22}">
  <dimension ref="A1:M14"/>
  <sheetViews>
    <sheetView showGridLines="0" workbookViewId="0">
      <selection activeCell="I35" sqref="I35"/>
    </sheetView>
  </sheetViews>
  <sheetFormatPr baseColWidth="10" defaultColWidth="9" defaultRowHeight="10.5"/>
  <cols>
    <col min="1" max="1" width="9" style="89"/>
    <col min="2" max="2" width="42.75" style="89" customWidth="1"/>
    <col min="3" max="3" width="16.33203125" style="89" customWidth="1"/>
    <col min="4" max="4" width="11.5" style="89" customWidth="1"/>
    <col min="5" max="6" width="9" style="89"/>
    <col min="7" max="7" width="10.58203125" style="89" customWidth="1"/>
    <col min="8" max="16384" width="9" style="89"/>
  </cols>
  <sheetData>
    <row r="1" spans="1:13" ht="18" customHeight="1">
      <c r="B1" s="122" t="s">
        <v>880</v>
      </c>
      <c r="M1" s="100" t="s">
        <v>118</v>
      </c>
    </row>
    <row r="2" spans="1:13">
      <c r="A2" s="63" t="s">
        <v>881</v>
      </c>
      <c r="B2" s="577" t="s">
        <v>880</v>
      </c>
      <c r="C2" s="577"/>
      <c r="D2" s="577"/>
      <c r="E2" s="577"/>
      <c r="F2" s="577"/>
      <c r="G2" s="577"/>
      <c r="H2" s="577"/>
      <c r="I2" s="577"/>
      <c r="J2" s="577"/>
    </row>
    <row r="3" spans="1:13" ht="83.5" customHeight="1">
      <c r="B3" s="683" t="s">
        <v>882</v>
      </c>
      <c r="C3" s="683"/>
      <c r="D3" s="683"/>
      <c r="E3" s="683"/>
      <c r="F3" s="683"/>
      <c r="G3" s="683"/>
      <c r="H3" s="683"/>
      <c r="I3" s="683"/>
      <c r="J3" s="683"/>
    </row>
    <row r="4" spans="1:13" ht="16">
      <c r="E4"/>
      <c r="F4"/>
      <c r="G4"/>
      <c r="H4"/>
    </row>
    <row r="5" spans="1:13" ht="16">
      <c r="B5" s="122" t="s">
        <v>883</v>
      </c>
      <c r="E5"/>
      <c r="F5"/>
      <c r="G5"/>
      <c r="H5"/>
    </row>
    <row r="6" spans="1:13" ht="30" customHeight="1">
      <c r="A6" s="14" t="s">
        <v>884</v>
      </c>
      <c r="B6" s="36" t="s">
        <v>557</v>
      </c>
      <c r="C6" s="16" t="s">
        <v>225</v>
      </c>
      <c r="D6" s="16" t="s">
        <v>397</v>
      </c>
      <c r="E6" s="16" t="s">
        <v>202</v>
      </c>
      <c r="F6" s="16" t="s">
        <v>396</v>
      </c>
      <c r="G6" s="16" t="s">
        <v>399</v>
      </c>
      <c r="H6" s="16" t="s">
        <v>402</v>
      </c>
      <c r="I6" s="16" t="s">
        <v>400</v>
      </c>
      <c r="J6" s="16" t="s">
        <v>200</v>
      </c>
      <c r="M6" s="123"/>
    </row>
    <row r="7" spans="1:13" ht="26.25" customHeight="1">
      <c r="A7" s="124"/>
      <c r="B7" s="341" t="s">
        <v>885</v>
      </c>
      <c r="C7" s="342" t="s">
        <v>274</v>
      </c>
      <c r="D7" s="531">
        <v>261</v>
      </c>
      <c r="E7" s="531">
        <v>2</v>
      </c>
      <c r="F7" s="531">
        <v>20</v>
      </c>
      <c r="G7" s="531">
        <v>15</v>
      </c>
      <c r="H7" s="531">
        <v>29</v>
      </c>
      <c r="I7" s="531">
        <v>599</v>
      </c>
      <c r="J7" s="531">
        <v>956</v>
      </c>
    </row>
    <row r="8" spans="1:13" ht="26.25" customHeight="1">
      <c r="A8" s="125"/>
      <c r="B8" s="341" t="s">
        <v>886</v>
      </c>
      <c r="C8" s="342" t="s">
        <v>274</v>
      </c>
      <c r="D8" s="532">
        <v>1735842</v>
      </c>
      <c r="E8" s="532">
        <v>2817</v>
      </c>
      <c r="F8" s="532" t="s">
        <v>887</v>
      </c>
      <c r="G8" s="532">
        <v>49309</v>
      </c>
      <c r="H8" s="532">
        <v>31370</v>
      </c>
      <c r="I8" s="532" t="s">
        <v>887</v>
      </c>
      <c r="J8" s="532">
        <v>1819338</v>
      </c>
    </row>
    <row r="9" spans="1:13" ht="35.15" customHeight="1">
      <c r="B9" s="684" t="s">
        <v>888</v>
      </c>
      <c r="C9" s="684"/>
      <c r="D9" s="684"/>
      <c r="E9" s="684"/>
      <c r="F9" s="684"/>
      <c r="G9" s="684"/>
      <c r="H9" s="684"/>
      <c r="I9" s="684"/>
      <c r="J9" s="684"/>
    </row>
    <row r="11" spans="1:13" ht="14.25" customHeight="1"/>
    <row r="13" spans="1:13" ht="12" customHeight="1"/>
    <row r="14" spans="1:13" ht="11.25" customHeight="1"/>
  </sheetData>
  <sheetProtection sheet="1" objects="1" scenarios="1"/>
  <mergeCells count="3">
    <mergeCell ref="B3:J3"/>
    <mergeCell ref="B2:J2"/>
    <mergeCell ref="B9:J9"/>
  </mergeCells>
  <hyperlinks>
    <hyperlink ref="M1" location="Índice!A1" display="Volver al índice" xr:uid="{E637EBB5-061D-4425-9E0F-EFBA0D31CC55}"/>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DFC122-5573-4694-A52B-C465E5E77526}">
  <dimension ref="A1:J17"/>
  <sheetViews>
    <sheetView showGridLines="0" workbookViewId="0">
      <selection activeCell="A10" sqref="A10"/>
    </sheetView>
  </sheetViews>
  <sheetFormatPr baseColWidth="10" defaultColWidth="8.83203125" defaultRowHeight="10.5"/>
  <cols>
    <col min="1" max="1" width="8.83203125" style="89"/>
    <col min="2" max="2" width="39.25" style="89" customWidth="1"/>
    <col min="3" max="3" width="9.33203125" style="89" customWidth="1"/>
    <col min="4" max="4" width="10.75" style="89" customWidth="1"/>
    <col min="5" max="5" width="14.75" style="89" customWidth="1"/>
    <col min="6" max="6" width="12.58203125" style="89" customWidth="1"/>
    <col min="7" max="7" width="11.08203125" style="89" customWidth="1"/>
    <col min="8" max="9" width="9.58203125" style="89" customWidth="1"/>
    <col min="10" max="16384" width="8.83203125" style="89"/>
  </cols>
  <sheetData>
    <row r="1" spans="1:10" ht="18" customHeight="1">
      <c r="B1" s="128" t="s">
        <v>889</v>
      </c>
      <c r="C1" s="65"/>
      <c r="D1" s="65"/>
      <c r="E1" s="65"/>
      <c r="J1" s="100" t="s">
        <v>118</v>
      </c>
    </row>
    <row r="2" spans="1:10">
      <c r="A2" s="63" t="s">
        <v>890</v>
      </c>
      <c r="B2" s="431" t="s">
        <v>891</v>
      </c>
      <c r="C2" s="429"/>
      <c r="D2" s="429"/>
      <c r="E2" s="429"/>
      <c r="F2" s="430"/>
      <c r="G2" s="16" t="s">
        <v>892</v>
      </c>
    </row>
    <row r="3" spans="1:10" ht="64.5" customHeight="1">
      <c r="B3" s="691" t="s">
        <v>893</v>
      </c>
      <c r="C3" s="692"/>
      <c r="D3" s="692"/>
      <c r="E3" s="692"/>
      <c r="F3" s="693"/>
      <c r="G3" s="516" t="s">
        <v>894</v>
      </c>
    </row>
    <row r="5" spans="1:10" s="65" customFormat="1">
      <c r="A5" s="508" t="s">
        <v>895</v>
      </c>
      <c r="B5" s="685" t="s">
        <v>896</v>
      </c>
      <c r="C5" s="686"/>
      <c r="D5" s="686"/>
      <c r="E5" s="687"/>
      <c r="F5" s="454" t="s">
        <v>225</v>
      </c>
      <c r="G5" s="15">
        <v>2025</v>
      </c>
    </row>
    <row r="6" spans="1:10" ht="28" customHeight="1">
      <c r="A6" s="126"/>
      <c r="B6" s="688" t="s">
        <v>897</v>
      </c>
      <c r="C6" s="689"/>
      <c r="D6" s="689"/>
      <c r="E6" s="690"/>
      <c r="F6" s="433" t="s">
        <v>232</v>
      </c>
      <c r="G6" s="540">
        <v>0</v>
      </c>
    </row>
    <row r="7" spans="1:10" ht="28" customHeight="1">
      <c r="A7" s="127"/>
      <c r="B7" s="688" t="s">
        <v>898</v>
      </c>
      <c r="C7" s="689"/>
      <c r="D7" s="689"/>
      <c r="E7" s="690"/>
      <c r="F7" s="434" t="s">
        <v>232</v>
      </c>
      <c r="G7" s="540">
        <v>0</v>
      </c>
    </row>
    <row r="8" spans="1:10" ht="28" customHeight="1">
      <c r="A8" s="127"/>
      <c r="B8" s="688" t="s">
        <v>899</v>
      </c>
      <c r="C8" s="689"/>
      <c r="D8" s="689"/>
      <c r="E8" s="690"/>
      <c r="F8" s="434" t="s">
        <v>232</v>
      </c>
      <c r="G8" s="540">
        <v>0</v>
      </c>
    </row>
    <row r="9" spans="1:10">
      <c r="B9" s="65"/>
      <c r="C9" s="65"/>
      <c r="D9" s="65"/>
    </row>
    <row r="10" spans="1:10" ht="15.75" customHeight="1">
      <c r="A10" s="41"/>
      <c r="B10" s="685" t="s">
        <v>900</v>
      </c>
      <c r="C10" s="686"/>
      <c r="D10" s="686"/>
      <c r="E10" s="687"/>
      <c r="F10" s="454" t="s">
        <v>225</v>
      </c>
      <c r="G10" s="15">
        <v>2025</v>
      </c>
    </row>
    <row r="11" spans="1:10">
      <c r="A11" s="126"/>
      <c r="B11" s="688" t="s">
        <v>901</v>
      </c>
      <c r="C11" s="689"/>
      <c r="D11" s="689"/>
      <c r="E11" s="690"/>
      <c r="F11" s="433" t="s">
        <v>735</v>
      </c>
      <c r="G11" s="540">
        <v>69</v>
      </c>
    </row>
    <row r="12" spans="1:10">
      <c r="A12" s="127"/>
      <c r="B12" s="688" t="s">
        <v>902</v>
      </c>
      <c r="C12" s="689"/>
      <c r="D12" s="689"/>
      <c r="E12" s="690"/>
      <c r="F12" s="434" t="s">
        <v>384</v>
      </c>
      <c r="G12" s="541">
        <v>170130020.80000001</v>
      </c>
    </row>
    <row r="13" spans="1:10" ht="21" customHeight="1">
      <c r="B13" s="593" t="s">
        <v>903</v>
      </c>
      <c r="C13" s="593"/>
      <c r="D13" s="593"/>
      <c r="E13" s="593"/>
      <c r="F13" s="593"/>
      <c r="G13" s="593"/>
    </row>
    <row r="14" spans="1:10" ht="30" customHeight="1">
      <c r="A14" s="64"/>
      <c r="B14" s="593" t="s">
        <v>904</v>
      </c>
      <c r="C14" s="593"/>
      <c r="D14" s="593"/>
      <c r="E14" s="593"/>
      <c r="F14" s="593"/>
      <c r="G14" s="593"/>
    </row>
    <row r="15" spans="1:10" ht="12" customHeight="1">
      <c r="B15" s="593" t="s">
        <v>905</v>
      </c>
      <c r="C15" s="593"/>
      <c r="D15" s="593"/>
      <c r="E15" s="593"/>
      <c r="F15" s="593"/>
      <c r="G15" s="593"/>
    </row>
    <row r="16" spans="1:10" ht="24" customHeight="1">
      <c r="G16"/>
      <c r="H16"/>
    </row>
    <row r="17" spans="7:8" ht="15" customHeight="1">
      <c r="G17"/>
      <c r="H17"/>
    </row>
  </sheetData>
  <sheetProtection sheet="1" objects="1" scenarios="1"/>
  <mergeCells count="11">
    <mergeCell ref="B8:E8"/>
    <mergeCell ref="B7:E7"/>
    <mergeCell ref="B6:E6"/>
    <mergeCell ref="B5:E5"/>
    <mergeCell ref="B3:F3"/>
    <mergeCell ref="B10:E10"/>
    <mergeCell ref="B14:G14"/>
    <mergeCell ref="B15:G15"/>
    <mergeCell ref="B13:G13"/>
    <mergeCell ref="B12:E12"/>
    <mergeCell ref="B11:E11"/>
  </mergeCells>
  <hyperlinks>
    <hyperlink ref="J1" location="Índice!A1" display="Volver al índice" xr:uid="{BE129D84-8581-4C10-976B-86ED11AADAE6}"/>
    <hyperlink ref="G3" r:id="rId1" xr:uid="{C1070679-871D-4D25-816C-911C0C408E2F}"/>
  </hyperlinks>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5EDD10-F991-4496-AEA3-17A73F4DDEE7}">
  <dimension ref="A1:K10"/>
  <sheetViews>
    <sheetView showGridLines="0" workbookViewId="0">
      <selection activeCell="H12" sqref="H12"/>
    </sheetView>
  </sheetViews>
  <sheetFormatPr baseColWidth="10" defaultColWidth="11" defaultRowHeight="16"/>
  <cols>
    <col min="2" max="2" width="31.83203125" customWidth="1"/>
  </cols>
  <sheetData>
    <row r="1" spans="1:11">
      <c r="K1" s="100" t="s">
        <v>118</v>
      </c>
    </row>
    <row r="2" spans="1:11">
      <c r="A2" s="14" t="s">
        <v>906</v>
      </c>
      <c r="B2" s="695" t="s">
        <v>1689</v>
      </c>
      <c r="C2" s="696"/>
      <c r="D2" s="696"/>
      <c r="E2" s="696"/>
      <c r="F2" s="696"/>
      <c r="G2" s="696"/>
      <c r="H2" s="697"/>
    </row>
    <row r="3" spans="1:11" ht="118" customHeight="1">
      <c r="B3" s="698" t="s">
        <v>907</v>
      </c>
      <c r="C3" s="699"/>
      <c r="D3" s="699"/>
      <c r="E3" s="699"/>
      <c r="F3" s="699"/>
      <c r="G3" s="699"/>
      <c r="H3" s="700"/>
    </row>
    <row r="5" spans="1:11" ht="21">
      <c r="A5" s="14" t="s">
        <v>908</v>
      </c>
      <c r="B5" s="189" t="s">
        <v>45</v>
      </c>
      <c r="C5" s="15" t="s">
        <v>225</v>
      </c>
      <c r="D5" s="15">
        <v>2022</v>
      </c>
      <c r="E5" s="15">
        <v>2023</v>
      </c>
      <c r="F5" s="15">
        <v>2024</v>
      </c>
      <c r="G5" s="15">
        <v>2025</v>
      </c>
      <c r="H5" s="15" t="s">
        <v>909</v>
      </c>
    </row>
    <row r="6" spans="1:11" ht="18.649999999999999" customHeight="1">
      <c r="A6" s="71"/>
      <c r="B6" s="26" t="s">
        <v>910</v>
      </c>
      <c r="C6" s="13" t="s">
        <v>911</v>
      </c>
      <c r="D6" s="22">
        <v>872877</v>
      </c>
      <c r="E6" s="22">
        <v>926690</v>
      </c>
      <c r="F6" s="22">
        <v>1054393</v>
      </c>
      <c r="G6" s="22">
        <v>935858</v>
      </c>
      <c r="H6" s="162">
        <f>(G6-F6)/F6</f>
        <v>-0.11242013177249849</v>
      </c>
    </row>
    <row r="7" spans="1:11" ht="18.649999999999999" customHeight="1">
      <c r="A7" s="72"/>
      <c r="B7" s="27" t="s">
        <v>912</v>
      </c>
      <c r="C7" s="10" t="s">
        <v>911</v>
      </c>
      <c r="D7" s="23">
        <v>303618</v>
      </c>
      <c r="E7" s="24">
        <v>470323</v>
      </c>
      <c r="F7" s="23">
        <v>497628</v>
      </c>
      <c r="G7" s="23">
        <v>539440</v>
      </c>
      <c r="H7" s="162">
        <f>(G7-F7)/F7</f>
        <v>8.4022603229721798E-2</v>
      </c>
    </row>
    <row r="8" spans="1:11" ht="18.649999999999999" customHeight="1">
      <c r="A8" s="72"/>
      <c r="B8" s="27" t="s">
        <v>913</v>
      </c>
      <c r="C8" s="10" t="s">
        <v>911</v>
      </c>
      <c r="D8" s="23">
        <v>1310019</v>
      </c>
      <c r="E8" s="23">
        <f>E6+E7</f>
        <v>1397013</v>
      </c>
      <c r="F8" s="23">
        <f>F6+F7</f>
        <v>1552021</v>
      </c>
      <c r="G8" s="23">
        <f>G6+G7</f>
        <v>1475298</v>
      </c>
      <c r="H8" s="162">
        <f>(G8-F8)/F8</f>
        <v>-4.9434253789091769E-2</v>
      </c>
    </row>
    <row r="9" spans="1:11" ht="18.649999999999999" customHeight="1">
      <c r="A9" s="72"/>
      <c r="B9" s="119" t="s">
        <v>1690</v>
      </c>
      <c r="C9" s="10" t="s">
        <v>232</v>
      </c>
      <c r="D9" s="25">
        <v>100</v>
      </c>
      <c r="E9" s="25">
        <v>100</v>
      </c>
      <c r="F9" s="25">
        <v>100</v>
      </c>
      <c r="G9" s="25">
        <v>100</v>
      </c>
      <c r="H9" s="51"/>
    </row>
    <row r="10" spans="1:11" ht="29.5" customHeight="1">
      <c r="A10" s="51"/>
      <c r="B10" s="694" t="s">
        <v>914</v>
      </c>
      <c r="C10" s="652"/>
      <c r="D10" s="652"/>
      <c r="E10" s="652"/>
      <c r="F10" s="652"/>
      <c r="G10" s="652"/>
      <c r="H10" s="652"/>
    </row>
  </sheetData>
  <sheetProtection sheet="1" objects="1" scenarios="1"/>
  <mergeCells count="3">
    <mergeCell ref="B10:H10"/>
    <mergeCell ref="B2:H2"/>
    <mergeCell ref="B3:H3"/>
  </mergeCells>
  <hyperlinks>
    <hyperlink ref="K1" location="Índice!A1" display="Volver al índice" xr:uid="{352F1F57-5B84-4D3C-8144-1504ABE02E12}"/>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251418-3B95-4BA8-8E01-0A7D8C9C3CB7}">
  <dimension ref="A1:K17"/>
  <sheetViews>
    <sheetView showGridLines="0" workbookViewId="0">
      <selection activeCell="E21" sqref="E21"/>
    </sheetView>
  </sheetViews>
  <sheetFormatPr baseColWidth="10" defaultColWidth="8.83203125" defaultRowHeight="10.5"/>
  <cols>
    <col min="1" max="1" width="8.83203125" style="51"/>
    <col min="2" max="2" width="27.25" style="51" customWidth="1"/>
    <col min="3" max="3" width="17.5" style="51" customWidth="1"/>
    <col min="4" max="4" width="18.58203125" style="51" customWidth="1"/>
    <col min="5" max="5" width="19.83203125" style="51" customWidth="1"/>
    <col min="6" max="6" width="16.58203125" style="51" customWidth="1"/>
    <col min="7" max="8" width="7.08203125" style="51" customWidth="1"/>
    <col min="9" max="9" width="9.33203125" style="51" bestFit="1" customWidth="1"/>
    <col min="10" max="10" width="8.83203125" style="51"/>
    <col min="11" max="11" width="13.08203125" style="51" customWidth="1"/>
    <col min="12" max="16384" width="8.83203125" style="51"/>
  </cols>
  <sheetData>
    <row r="1" spans="1:11">
      <c r="I1" s="80" t="s">
        <v>118</v>
      </c>
    </row>
    <row r="2" spans="1:11">
      <c r="A2" s="432" t="s">
        <v>915</v>
      </c>
      <c r="B2" s="703" t="s">
        <v>916</v>
      </c>
      <c r="C2" s="703"/>
      <c r="D2" s="703"/>
      <c r="E2" s="703"/>
      <c r="F2" s="703"/>
    </row>
    <row r="3" spans="1:11" ht="50.5" customHeight="1">
      <c r="A3" s="282"/>
      <c r="B3" s="702" t="s">
        <v>917</v>
      </c>
      <c r="C3" s="702"/>
      <c r="D3" s="702"/>
      <c r="E3" s="702"/>
      <c r="F3" s="702"/>
    </row>
    <row r="4" spans="1:11">
      <c r="A4" s="448"/>
      <c r="B4" s="416"/>
      <c r="C4" s="416"/>
    </row>
    <row r="5" spans="1:11" ht="21">
      <c r="A5" s="432" t="s">
        <v>918</v>
      </c>
      <c r="B5" s="704" t="s">
        <v>47</v>
      </c>
      <c r="C5" s="704"/>
      <c r="D5" s="704"/>
      <c r="E5" s="705"/>
      <c r="F5" s="417" t="s">
        <v>919</v>
      </c>
    </row>
    <row r="6" spans="1:11" ht="16">
      <c r="A6" s="282"/>
      <c r="B6" s="436" t="s">
        <v>920</v>
      </c>
      <c r="C6" s="437"/>
      <c r="D6" s="438"/>
      <c r="E6" s="439"/>
      <c r="F6" s="435">
        <v>20697</v>
      </c>
    </row>
    <row r="7" spans="1:11" ht="16">
      <c r="A7" s="280"/>
      <c r="B7" s="444" t="s">
        <v>921</v>
      </c>
      <c r="C7" s="445"/>
      <c r="D7" s="446"/>
      <c r="E7" s="447"/>
      <c r="F7" s="435">
        <v>1553</v>
      </c>
    </row>
    <row r="8" spans="1:11" ht="16">
      <c r="A8" s="280"/>
      <c r="B8" s="440" t="s">
        <v>922</v>
      </c>
      <c r="C8" s="441"/>
      <c r="D8" s="442"/>
      <c r="E8" s="443"/>
      <c r="F8" s="435">
        <v>2822</v>
      </c>
      <c r="G8"/>
      <c r="H8"/>
      <c r="I8"/>
      <c r="J8"/>
      <c r="K8"/>
    </row>
    <row r="9" spans="1:11" ht="26.15" customHeight="1">
      <c r="A9" s="280"/>
      <c r="B9" s="706" t="s">
        <v>923</v>
      </c>
      <c r="C9" s="706"/>
      <c r="D9" s="706"/>
      <c r="E9" s="706"/>
      <c r="F9" s="706"/>
      <c r="G9"/>
      <c r="H9"/>
      <c r="I9"/>
      <c r="J9"/>
      <c r="K9"/>
    </row>
    <row r="10" spans="1:11" ht="16">
      <c r="B10" s="174"/>
      <c r="C10" s="174"/>
      <c r="D10" s="174"/>
      <c r="E10" s="281"/>
      <c r="G10"/>
      <c r="H10"/>
      <c r="I10"/>
      <c r="J10"/>
      <c r="K10"/>
    </row>
    <row r="11" spans="1:11" ht="16">
      <c r="G11"/>
      <c r="H11"/>
      <c r="I11"/>
      <c r="J11"/>
      <c r="K11"/>
    </row>
    <row r="12" spans="1:11" ht="12" customHeight="1">
      <c r="A12" s="339" t="s">
        <v>924</v>
      </c>
      <c r="B12" s="214" t="s">
        <v>925</v>
      </c>
      <c r="C12" s="15">
        <v>2022</v>
      </c>
      <c r="D12" s="15">
        <v>2023</v>
      </c>
      <c r="E12" s="15">
        <v>2024</v>
      </c>
      <c r="F12" s="15" t="s">
        <v>870</v>
      </c>
    </row>
    <row r="13" spans="1:11" ht="29.25" customHeight="1">
      <c r="A13" s="282"/>
      <c r="B13" s="9" t="s">
        <v>926</v>
      </c>
      <c r="C13" s="21">
        <v>8858</v>
      </c>
      <c r="D13" s="69">
        <v>9837</v>
      </c>
      <c r="E13" s="69">
        <v>8912</v>
      </c>
      <c r="F13" s="69">
        <v>10437</v>
      </c>
      <c r="G13" s="147"/>
      <c r="H13" s="147"/>
    </row>
    <row r="14" spans="1:11" ht="31.5">
      <c r="A14" s="280"/>
      <c r="B14" s="8" t="s">
        <v>927</v>
      </c>
      <c r="C14" s="349">
        <v>0.6</v>
      </c>
      <c r="D14" s="349">
        <v>0.69</v>
      </c>
      <c r="E14" s="349">
        <v>0.72</v>
      </c>
      <c r="F14" s="349">
        <v>0.76</v>
      </c>
    </row>
    <row r="15" spans="1:11" ht="31.5">
      <c r="A15" s="280"/>
      <c r="B15" s="8" t="s">
        <v>928</v>
      </c>
      <c r="C15" s="349">
        <v>2.0000000000000001E-4</v>
      </c>
      <c r="D15" s="349">
        <v>1.4E-3</v>
      </c>
      <c r="E15" s="349">
        <v>5.0000000000000001E-4</v>
      </c>
      <c r="F15" s="349">
        <v>1.61E-2</v>
      </c>
      <c r="G15" s="147"/>
      <c r="H15" s="147"/>
    </row>
    <row r="16" spans="1:11" ht="31.5">
      <c r="A16" s="280"/>
      <c r="B16" s="8" t="s">
        <v>929</v>
      </c>
      <c r="C16" s="349">
        <v>3.5799999999999998E-2</v>
      </c>
      <c r="D16" s="349">
        <v>3.3000000000000002E-2</v>
      </c>
      <c r="E16" s="349">
        <v>3.2599999999999997E-2</v>
      </c>
      <c r="F16" s="349">
        <v>2.2200000000000001E-2</v>
      </c>
    </row>
    <row r="17" spans="1:6" ht="64" customHeight="1">
      <c r="A17" s="280"/>
      <c r="B17" s="701" t="s">
        <v>930</v>
      </c>
      <c r="C17" s="701"/>
      <c r="D17" s="701"/>
      <c r="E17" s="701"/>
      <c r="F17" s="701"/>
    </row>
  </sheetData>
  <sheetProtection sheet="1" objects="1" scenarios="1"/>
  <mergeCells count="5">
    <mergeCell ref="B17:F17"/>
    <mergeCell ref="B3:F3"/>
    <mergeCell ref="B2:F2"/>
    <mergeCell ref="B5:E5"/>
    <mergeCell ref="B9:F9"/>
  </mergeCells>
  <hyperlinks>
    <hyperlink ref="I1" location="Índice!A1" display="Volver al índice" xr:uid="{FDE7EFD0-E8CF-4D87-81FE-3BEDB0C58172}"/>
  </hyperlink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E22882-CB7D-D64D-A13A-1AA74D6F24AF}">
  <dimension ref="A1:L36"/>
  <sheetViews>
    <sheetView showGridLines="0" topLeftCell="A3" zoomScale="121" zoomScaleNormal="150" workbookViewId="0">
      <selection activeCell="J13" sqref="J13"/>
    </sheetView>
  </sheetViews>
  <sheetFormatPr baseColWidth="10" defaultColWidth="10.83203125" defaultRowHeight="10.5"/>
  <cols>
    <col min="1" max="1" width="7.33203125" style="203" customWidth="1"/>
    <col min="2" max="2" width="39.5" style="204" customWidth="1"/>
    <col min="3" max="3" width="15" style="203" customWidth="1"/>
    <col min="4" max="6" width="10.83203125" style="203"/>
    <col min="7" max="7" width="10.58203125" style="203" bestFit="1" customWidth="1"/>
    <col min="8" max="8" width="13.5" style="203" customWidth="1"/>
    <col min="9" max="9" width="8.83203125" style="203" bestFit="1" customWidth="1"/>
    <col min="10" max="10" width="8.83203125" style="203" customWidth="1"/>
    <col min="11" max="11" width="10.08203125" style="203" customWidth="1"/>
    <col min="12" max="16384" width="10.83203125" style="203"/>
  </cols>
  <sheetData>
    <row r="1" spans="1:12">
      <c r="K1" s="80" t="s">
        <v>118</v>
      </c>
    </row>
    <row r="2" spans="1:12" ht="10.5" customHeight="1">
      <c r="A2" s="426" t="s">
        <v>931</v>
      </c>
      <c r="B2" s="707" t="s">
        <v>932</v>
      </c>
      <c r="C2" s="708"/>
      <c r="D2" s="708"/>
      <c r="E2" s="708"/>
      <c r="F2" s="708"/>
      <c r="G2" s="708"/>
      <c r="H2" s="709"/>
    </row>
    <row r="3" spans="1:12" ht="104.15" customHeight="1">
      <c r="B3" s="691" t="s">
        <v>933</v>
      </c>
      <c r="C3" s="692"/>
      <c r="D3" s="692"/>
      <c r="E3" s="692"/>
      <c r="F3" s="692"/>
      <c r="G3" s="692"/>
      <c r="H3" s="693"/>
    </row>
    <row r="5" spans="1:12" ht="15.75" customHeight="1">
      <c r="A5" s="67" t="s">
        <v>934</v>
      </c>
      <c r="B5" s="68" t="s">
        <v>415</v>
      </c>
      <c r="C5" s="59" t="s">
        <v>225</v>
      </c>
      <c r="D5" s="59" t="s">
        <v>935</v>
      </c>
      <c r="E5" s="59" t="s">
        <v>936</v>
      </c>
      <c r="F5" s="59" t="s">
        <v>937</v>
      </c>
      <c r="G5" s="59" t="s">
        <v>938</v>
      </c>
      <c r="H5" s="59" t="s">
        <v>909</v>
      </c>
      <c r="I5" s="202"/>
      <c r="J5" s="202"/>
      <c r="L5" s="51"/>
    </row>
    <row r="6" spans="1:12">
      <c r="B6" s="142" t="s">
        <v>939</v>
      </c>
      <c r="C6" s="88" t="s">
        <v>940</v>
      </c>
      <c r="D6" s="99">
        <v>72438</v>
      </c>
      <c r="E6" s="99">
        <v>92497</v>
      </c>
      <c r="F6" s="99">
        <v>107027</v>
      </c>
      <c r="G6" s="99">
        <v>105608</v>
      </c>
      <c r="H6" s="205">
        <f t="shared" ref="H6:H11" si="0">(G6-F6)/F6</f>
        <v>-1.3258336681398152E-2</v>
      </c>
    </row>
    <row r="7" spans="1:12">
      <c r="B7" s="142" t="s">
        <v>941</v>
      </c>
      <c r="C7" s="88" t="s">
        <v>940</v>
      </c>
      <c r="D7" s="99">
        <v>177655</v>
      </c>
      <c r="E7" s="99">
        <v>183186</v>
      </c>
      <c r="F7" s="99">
        <f>+F8+F11</f>
        <v>222689.84</v>
      </c>
      <c r="G7" s="99">
        <v>209461.7</v>
      </c>
      <c r="H7" s="205">
        <f t="shared" si="0"/>
        <v>-5.9401632333114004E-2</v>
      </c>
    </row>
    <row r="8" spans="1:12">
      <c r="B8" s="206" t="s">
        <v>942</v>
      </c>
      <c r="C8" s="88" t="s">
        <v>940</v>
      </c>
      <c r="D8" s="99">
        <v>169003</v>
      </c>
      <c r="E8" s="99">
        <v>171348</v>
      </c>
      <c r="F8" s="207">
        <v>210470.84</v>
      </c>
      <c r="G8" s="207">
        <v>196781.7</v>
      </c>
      <c r="H8" s="205">
        <f t="shared" si="0"/>
        <v>-6.5040553836341344E-2</v>
      </c>
    </row>
    <row r="9" spans="1:12">
      <c r="B9" s="206" t="s">
        <v>943</v>
      </c>
      <c r="C9" s="88" t="s">
        <v>940</v>
      </c>
      <c r="D9" s="20">
        <v>0</v>
      </c>
      <c r="E9" s="20">
        <v>0</v>
      </c>
      <c r="F9" s="20">
        <v>0</v>
      </c>
      <c r="G9" s="20">
        <v>0</v>
      </c>
      <c r="H9" s="205" t="s">
        <v>944</v>
      </c>
    </row>
    <row r="10" spans="1:12">
      <c r="B10" s="206" t="s">
        <v>945</v>
      </c>
      <c r="C10" s="88" t="s">
        <v>940</v>
      </c>
      <c r="D10" s="20">
        <v>0</v>
      </c>
      <c r="E10" s="20">
        <v>0</v>
      </c>
      <c r="F10" s="20">
        <v>0</v>
      </c>
      <c r="G10" s="20">
        <v>0</v>
      </c>
      <c r="H10" s="205" t="s">
        <v>944</v>
      </c>
    </row>
    <row r="11" spans="1:12">
      <c r="B11" s="206" t="s">
        <v>946</v>
      </c>
      <c r="C11" s="88" t="s">
        <v>940</v>
      </c>
      <c r="D11" s="99">
        <v>8652</v>
      </c>
      <c r="E11" s="99">
        <v>11838</v>
      </c>
      <c r="F11" s="208">
        <v>12219</v>
      </c>
      <c r="G11" s="212">
        <v>12680</v>
      </c>
      <c r="H11" s="205">
        <f t="shared" si="0"/>
        <v>3.7728128324740158E-2</v>
      </c>
      <c r="K11" s="350">
        <f>+F7-F8-Tabla1[[#This Row],[2024]]</f>
        <v>0</v>
      </c>
    </row>
    <row r="12" spans="1:12">
      <c r="B12" s="206" t="s">
        <v>947</v>
      </c>
      <c r="C12" s="88" t="s">
        <v>940</v>
      </c>
      <c r="D12" s="20">
        <v>0</v>
      </c>
      <c r="E12" s="20">
        <v>0</v>
      </c>
      <c r="F12" s="20">
        <v>0</v>
      </c>
      <c r="G12" s="20">
        <v>0</v>
      </c>
      <c r="H12" s="205" t="s">
        <v>944</v>
      </c>
    </row>
    <row r="13" spans="1:12" ht="16">
      <c r="B13" s="142" t="s">
        <v>948</v>
      </c>
      <c r="C13" s="88" t="s">
        <v>232</v>
      </c>
      <c r="D13" s="208">
        <v>100</v>
      </c>
      <c r="E13" s="208">
        <v>100</v>
      </c>
      <c r="F13" s="208">
        <v>100</v>
      </c>
      <c r="G13" s="212">
        <v>100</v>
      </c>
      <c r="H13" s="205"/>
      <c r="I13" s="147"/>
      <c r="J13" s="147"/>
    </row>
    <row r="14" spans="1:12">
      <c r="B14" s="101" t="s">
        <v>949</v>
      </c>
      <c r="C14" s="65"/>
      <c r="D14" s="65"/>
      <c r="E14" s="65"/>
      <c r="F14" s="65"/>
      <c r="G14" s="65"/>
      <c r="H14" s="65"/>
      <c r="I14" s="65"/>
      <c r="J14" s="65"/>
    </row>
    <row r="15" spans="1:12" ht="13.5" customHeight="1">
      <c r="B15" s="592" t="s">
        <v>950</v>
      </c>
      <c r="C15" s="592"/>
      <c r="D15" s="592"/>
      <c r="E15" s="592"/>
      <c r="F15" s="592"/>
      <c r="G15" s="592"/>
      <c r="H15" s="592"/>
      <c r="I15" s="592"/>
      <c r="J15" s="101"/>
    </row>
    <row r="16" spans="1:12" ht="12.75" customHeight="1">
      <c r="B16" s="592" t="s">
        <v>951</v>
      </c>
      <c r="C16" s="592"/>
      <c r="D16" s="592"/>
      <c r="E16" s="592"/>
      <c r="F16" s="592"/>
      <c r="G16" s="592"/>
      <c r="H16" s="592"/>
      <c r="I16" s="592"/>
      <c r="J16" s="101"/>
    </row>
    <row r="17" spans="1:9" ht="12.75" customHeight="1"/>
    <row r="18" spans="1:9" ht="14.25" customHeight="1">
      <c r="A18" s="67" t="s">
        <v>952</v>
      </c>
      <c r="B18" s="213" t="s">
        <v>953</v>
      </c>
      <c r="C18" s="7" t="s">
        <v>225</v>
      </c>
      <c r="D18" s="7" t="s">
        <v>935</v>
      </c>
      <c r="E18" s="7" t="s">
        <v>936</v>
      </c>
      <c r="F18" s="7">
        <v>2024</v>
      </c>
      <c r="G18" s="7" t="s">
        <v>870</v>
      </c>
      <c r="H18" s="7" t="s">
        <v>909</v>
      </c>
    </row>
    <row r="19" spans="1:9" ht="21">
      <c r="B19" s="61" t="s">
        <v>954</v>
      </c>
      <c r="C19" s="88" t="s">
        <v>940</v>
      </c>
      <c r="D19" s="99">
        <v>2219</v>
      </c>
      <c r="E19" s="209">
        <v>18766.795709999999</v>
      </c>
      <c r="F19" s="209">
        <v>20852.06453</v>
      </c>
      <c r="G19" s="210">
        <v>36648</v>
      </c>
      <c r="H19" s="211">
        <f>(G19-F19)/F19</f>
        <v>0.75752381483734077</v>
      </c>
    </row>
    <row r="20" spans="1:9" ht="13.5" customHeight="1">
      <c r="B20" s="613" t="s">
        <v>955</v>
      </c>
      <c r="C20" s="613"/>
      <c r="D20" s="613"/>
      <c r="E20" s="89"/>
      <c r="F20" s="89"/>
      <c r="G20" s="89"/>
      <c r="H20" s="89"/>
    </row>
    <row r="21" spans="1:9" ht="10.5" customHeight="1">
      <c r="C21" s="89"/>
      <c r="D21" s="712" t="s">
        <v>956</v>
      </c>
      <c r="E21" s="712"/>
      <c r="F21" s="712" t="s">
        <v>397</v>
      </c>
      <c r="G21" s="712"/>
      <c r="H21" s="712" t="s">
        <v>399</v>
      </c>
      <c r="I21" s="712"/>
    </row>
    <row r="22" spans="1:9" ht="13.5" customHeight="1">
      <c r="A22" s="67"/>
      <c r="B22" s="213" t="s">
        <v>957</v>
      </c>
      <c r="C22" s="7" t="s">
        <v>225</v>
      </c>
      <c r="D22" s="501">
        <v>2024</v>
      </c>
      <c r="E22" s="501">
        <v>2025</v>
      </c>
      <c r="F22" s="501">
        <v>2024</v>
      </c>
      <c r="G22" s="501">
        <v>2025</v>
      </c>
      <c r="H22" s="501">
        <v>2024</v>
      </c>
      <c r="I22" s="501">
        <v>2025</v>
      </c>
    </row>
    <row r="23" spans="1:9" ht="12.65" customHeight="1">
      <c r="B23" s="683" t="s">
        <v>958</v>
      </c>
      <c r="C23" s="507" t="s">
        <v>959</v>
      </c>
      <c r="D23" s="503">
        <v>0</v>
      </c>
      <c r="E23" s="504">
        <v>249</v>
      </c>
      <c r="F23" s="506">
        <v>285</v>
      </c>
      <c r="G23" s="503">
        <v>291</v>
      </c>
      <c r="H23" s="505">
        <v>0</v>
      </c>
      <c r="I23" s="504">
        <v>15</v>
      </c>
    </row>
    <row r="24" spans="1:9" ht="12.65" customHeight="1">
      <c r="B24" s="683"/>
      <c r="C24" s="507" t="s">
        <v>960</v>
      </c>
      <c r="D24" s="503">
        <v>0</v>
      </c>
      <c r="E24" s="504">
        <v>268561</v>
      </c>
      <c r="F24" s="505">
        <v>1307795</v>
      </c>
      <c r="G24" s="503">
        <v>1183150</v>
      </c>
      <c r="H24" s="505">
        <v>0</v>
      </c>
      <c r="I24" s="504">
        <v>7050</v>
      </c>
    </row>
    <row r="25" spans="1:9" ht="12.65" customHeight="1">
      <c r="B25" s="683"/>
      <c r="C25" s="507" t="s">
        <v>940</v>
      </c>
      <c r="D25" s="503">
        <v>0</v>
      </c>
      <c r="E25" s="505">
        <v>537.12199999999996</v>
      </c>
      <c r="F25" s="503">
        <v>2615.59</v>
      </c>
      <c r="G25" s="505">
        <v>2366.3000000000002</v>
      </c>
      <c r="H25" s="503">
        <v>0</v>
      </c>
      <c r="I25" s="505">
        <v>14.1</v>
      </c>
    </row>
    <row r="26" spans="1:9">
      <c r="B26" s="502" t="s">
        <v>961</v>
      </c>
      <c r="G26" s="89"/>
      <c r="H26" s="89"/>
    </row>
    <row r="27" spans="1:9">
      <c r="B27" s="502" t="s">
        <v>962</v>
      </c>
    </row>
    <row r="29" spans="1:9">
      <c r="A29" s="67"/>
      <c r="B29" s="213" t="s">
        <v>963</v>
      </c>
      <c r="C29" s="7" t="s">
        <v>225</v>
      </c>
      <c r="D29" s="501">
        <v>2024</v>
      </c>
      <c r="E29" s="501">
        <v>2025</v>
      </c>
    </row>
    <row r="30" spans="1:9" ht="12" customHeight="1">
      <c r="B30" s="710" t="s">
        <v>964</v>
      </c>
      <c r="C30" s="507" t="s">
        <v>959</v>
      </c>
      <c r="D30" s="503" t="s">
        <v>230</v>
      </c>
      <c r="E30" s="504">
        <v>115</v>
      </c>
    </row>
    <row r="31" spans="1:9">
      <c r="B31" s="710"/>
      <c r="C31" s="507" t="s">
        <v>940</v>
      </c>
      <c r="D31" s="503">
        <v>377</v>
      </c>
      <c r="E31" s="504">
        <v>361</v>
      </c>
    </row>
    <row r="33" spans="1:5">
      <c r="A33" s="67"/>
      <c r="B33" s="213" t="s">
        <v>965</v>
      </c>
      <c r="C33" s="7" t="s">
        <v>225</v>
      </c>
      <c r="D33" s="501">
        <v>2024</v>
      </c>
      <c r="E33" s="501">
        <v>2025</v>
      </c>
    </row>
    <row r="34" spans="1:5">
      <c r="B34" s="711" t="s">
        <v>966</v>
      </c>
      <c r="C34" s="507" t="s">
        <v>967</v>
      </c>
      <c r="D34" s="503">
        <v>24</v>
      </c>
      <c r="E34" s="504">
        <v>28</v>
      </c>
    </row>
    <row r="35" spans="1:5">
      <c r="B35" s="711"/>
      <c r="C35" s="507" t="s">
        <v>940</v>
      </c>
      <c r="D35" s="503">
        <v>2015</v>
      </c>
      <c r="E35" s="504">
        <v>2844</v>
      </c>
    </row>
    <row r="36" spans="1:5">
      <c r="B36" s="502" t="s">
        <v>968</v>
      </c>
    </row>
  </sheetData>
  <sheetProtection sheet="1" objects="1" scenarios="1"/>
  <mergeCells count="11">
    <mergeCell ref="B30:B31"/>
    <mergeCell ref="B34:B35"/>
    <mergeCell ref="D21:E21"/>
    <mergeCell ref="F21:G21"/>
    <mergeCell ref="H21:I21"/>
    <mergeCell ref="B23:B25"/>
    <mergeCell ref="B15:I15"/>
    <mergeCell ref="B20:D20"/>
    <mergeCell ref="B16:I16"/>
    <mergeCell ref="B3:H3"/>
    <mergeCell ref="B2:H2"/>
  </mergeCells>
  <hyperlinks>
    <hyperlink ref="K1" location="Índice!A1" display="Volver al índice" xr:uid="{D4EF63D0-D8F2-40D3-AC23-42689505A829}"/>
  </hyperlinks>
  <pageMargins left="0.7" right="0.7" top="0.75" bottom="0.75" header="0.3" footer="0.3"/>
  <tableParts count="1">
    <tablePart r:id="rId1"/>
  </tablePart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64E3C1-A79F-4A76-A7AD-BE67E4C01C2F}">
  <dimension ref="A2:L18"/>
  <sheetViews>
    <sheetView showGridLines="0" workbookViewId="0">
      <selection activeCell="Q15" sqref="Q15"/>
    </sheetView>
  </sheetViews>
  <sheetFormatPr baseColWidth="10" defaultColWidth="11" defaultRowHeight="10.5"/>
  <cols>
    <col min="1" max="1" width="11" style="190"/>
    <col min="2" max="2" width="18.5" style="190" customWidth="1"/>
    <col min="3" max="3" width="13.33203125" style="190" customWidth="1"/>
    <col min="4" max="7" width="11" style="190"/>
    <col min="8" max="8" width="14.25" style="190" customWidth="1"/>
    <col min="9" max="9" width="14.58203125" style="190" customWidth="1"/>
    <col min="10" max="16384" width="11" style="190"/>
  </cols>
  <sheetData>
    <row r="2" spans="1:12">
      <c r="A2" s="14" t="s">
        <v>969</v>
      </c>
      <c r="B2" s="716" t="s">
        <v>970</v>
      </c>
      <c r="C2" s="717"/>
      <c r="D2" s="717"/>
      <c r="E2" s="717"/>
      <c r="F2" s="717"/>
      <c r="G2" s="717"/>
      <c r="H2" s="717"/>
      <c r="I2" s="718"/>
      <c r="J2" s="51"/>
      <c r="K2" s="51"/>
      <c r="L2" s="80" t="s">
        <v>118</v>
      </c>
    </row>
    <row r="3" spans="1:12" ht="157" customHeight="1">
      <c r="A3" s="71"/>
      <c r="B3" s="713" t="s">
        <v>971</v>
      </c>
      <c r="C3" s="714"/>
      <c r="D3" s="714"/>
      <c r="E3" s="714"/>
      <c r="F3" s="714"/>
      <c r="G3" s="714"/>
      <c r="H3" s="714"/>
      <c r="I3" s="715"/>
      <c r="J3" s="51"/>
      <c r="K3" s="51"/>
      <c r="L3" s="51"/>
    </row>
    <row r="6" spans="1:12" s="192" customFormat="1" ht="16.5" customHeight="1">
      <c r="A6" s="14" t="s">
        <v>972</v>
      </c>
      <c r="B6" s="719" t="s">
        <v>423</v>
      </c>
      <c r="C6" s="720"/>
      <c r="D6" s="15" t="s">
        <v>225</v>
      </c>
      <c r="E6" s="15">
        <v>2022</v>
      </c>
      <c r="F6" s="15">
        <v>2023</v>
      </c>
      <c r="G6" s="15">
        <v>2024</v>
      </c>
      <c r="H6" s="15">
        <v>2025</v>
      </c>
      <c r="I6" s="7" t="s">
        <v>909</v>
      </c>
      <c r="J6" s="357"/>
      <c r="K6" s="357"/>
      <c r="L6" s="357"/>
    </row>
    <row r="7" spans="1:12" ht="21">
      <c r="A7" s="71"/>
      <c r="B7" s="721" t="s">
        <v>973</v>
      </c>
      <c r="C7" s="722"/>
      <c r="D7" s="449" t="s">
        <v>974</v>
      </c>
      <c r="E7" s="18">
        <v>4.76</v>
      </c>
      <c r="F7" s="18">
        <v>7.43</v>
      </c>
      <c r="G7" s="18">
        <v>7.09</v>
      </c>
      <c r="H7" s="18">
        <v>8.1300000000000008</v>
      </c>
      <c r="I7" s="358">
        <f t="shared" ref="I7" si="0">(H7-G7)/H7</f>
        <v>0.12792127921279223</v>
      </c>
      <c r="J7" s="51"/>
      <c r="K7" s="51"/>
      <c r="L7" s="51"/>
    </row>
    <row r="8" spans="1:12" ht="21">
      <c r="A8" s="72"/>
      <c r="B8" s="723" t="s">
        <v>975</v>
      </c>
      <c r="C8" s="724"/>
      <c r="D8" s="450" t="s">
        <v>974</v>
      </c>
      <c r="E8" s="19" t="s">
        <v>976</v>
      </c>
      <c r="F8" s="129" t="s">
        <v>976</v>
      </c>
      <c r="G8" s="19">
        <v>0</v>
      </c>
      <c r="H8" s="19">
        <v>0</v>
      </c>
      <c r="I8" s="360">
        <v>0</v>
      </c>
      <c r="J8" s="51"/>
      <c r="K8" s="51"/>
      <c r="L8" s="51"/>
    </row>
    <row r="9" spans="1:12" ht="21">
      <c r="A9" s="72"/>
      <c r="B9" s="721" t="s">
        <v>977</v>
      </c>
      <c r="C9" s="722"/>
      <c r="D9" s="450" t="s">
        <v>974</v>
      </c>
      <c r="E9" s="19">
        <v>4.76</v>
      </c>
      <c r="F9" s="129">
        <v>7.43</v>
      </c>
      <c r="G9" s="19">
        <v>7.09</v>
      </c>
      <c r="H9" s="19">
        <v>8.1300000000000008</v>
      </c>
      <c r="I9" s="360">
        <f>(H9-G9)/H9</f>
        <v>0.12792127921279223</v>
      </c>
      <c r="J9" s="51"/>
      <c r="K9" s="51"/>
      <c r="L9" s="51"/>
    </row>
    <row r="10" spans="1:12">
      <c r="A10" s="72"/>
      <c r="B10" s="452" t="s">
        <v>978</v>
      </c>
      <c r="C10" s="558"/>
      <c r="D10" s="450" t="s">
        <v>232</v>
      </c>
      <c r="E10" s="19">
        <v>100</v>
      </c>
      <c r="F10" s="19">
        <v>100</v>
      </c>
      <c r="G10" s="19">
        <v>100</v>
      </c>
      <c r="H10" s="19">
        <v>100</v>
      </c>
      <c r="I10" s="19" t="s">
        <v>230</v>
      </c>
      <c r="J10" s="51"/>
      <c r="K10" s="51"/>
      <c r="L10" s="51"/>
    </row>
    <row r="11" spans="1:12" ht="21" customHeight="1">
      <c r="A11" s="51"/>
      <c r="B11" s="725" t="s">
        <v>979</v>
      </c>
      <c r="C11" s="726"/>
      <c r="D11" s="450" t="s">
        <v>980</v>
      </c>
      <c r="E11" s="361">
        <v>963574</v>
      </c>
      <c r="F11" s="361">
        <v>937702</v>
      </c>
      <c r="G11" s="361">
        <v>1857618</v>
      </c>
      <c r="H11" s="361">
        <v>2026363</v>
      </c>
      <c r="I11" s="362">
        <f>(H11-G11)/H11</f>
        <v>8.3274813051758254E-2</v>
      </c>
      <c r="J11" s="51"/>
      <c r="K11" s="51"/>
      <c r="L11" s="51"/>
    </row>
    <row r="12" spans="1:12" ht="15.5">
      <c r="A12" s="51"/>
      <c r="B12" s="451" t="s">
        <v>981</v>
      </c>
      <c r="C12" s="51"/>
      <c r="D12" s="51"/>
      <c r="E12" s="51"/>
      <c r="F12" s="51"/>
      <c r="G12" s="51"/>
      <c r="H12" s="51"/>
      <c r="I12" s="359"/>
      <c r="J12" s="51"/>
      <c r="K12" s="51"/>
      <c r="L12" s="51"/>
    </row>
    <row r="13" spans="1:12" ht="12.75" customHeight="1">
      <c r="A13" s="51"/>
      <c r="B13" s="592" t="s">
        <v>982</v>
      </c>
      <c r="C13" s="592"/>
      <c r="D13" s="592"/>
      <c r="E13" s="592"/>
      <c r="F13" s="592"/>
      <c r="G13" s="592"/>
      <c r="H13" s="592"/>
      <c r="I13" s="359"/>
      <c r="J13" s="51"/>
      <c r="K13" s="51"/>
      <c r="L13" s="51"/>
    </row>
    <row r="14" spans="1:12" ht="24.65" customHeight="1">
      <c r="A14" s="51"/>
      <c r="B14" s="592" t="s">
        <v>983</v>
      </c>
      <c r="C14" s="592"/>
      <c r="D14" s="592"/>
      <c r="E14" s="592"/>
      <c r="F14" s="592"/>
      <c r="G14" s="592"/>
      <c r="H14" s="592"/>
      <c r="I14" s="359"/>
      <c r="J14" s="51"/>
      <c r="K14" s="51"/>
      <c r="L14" s="51"/>
    </row>
    <row r="15" spans="1:12" ht="15.5">
      <c r="A15" s="51"/>
      <c r="B15" s="363"/>
      <c r="C15" s="363"/>
      <c r="D15" s="363"/>
      <c r="E15" s="363"/>
      <c r="F15" s="363"/>
      <c r="G15" s="363"/>
      <c r="H15" s="363"/>
      <c r="I15" s="359"/>
      <c r="J15" s="51"/>
      <c r="K15" s="51"/>
      <c r="L15" s="51"/>
    </row>
    <row r="16" spans="1:12" ht="21" customHeight="1">
      <c r="A16" s="14" t="s">
        <v>984</v>
      </c>
      <c r="B16" s="716" t="s">
        <v>985</v>
      </c>
      <c r="C16" s="717"/>
      <c r="D16" s="717"/>
      <c r="E16" s="717"/>
      <c r="F16" s="717"/>
      <c r="G16" s="717"/>
      <c r="H16" s="717"/>
      <c r="I16" s="718"/>
      <c r="J16" s="51"/>
      <c r="K16" s="51"/>
      <c r="L16" s="51"/>
    </row>
    <row r="17" spans="1:12" ht="105.65" customHeight="1">
      <c r="A17" s="71"/>
      <c r="B17" s="713" t="s">
        <v>986</v>
      </c>
      <c r="C17" s="714"/>
      <c r="D17" s="714"/>
      <c r="E17" s="714"/>
      <c r="F17" s="714"/>
      <c r="G17" s="714"/>
      <c r="H17" s="714"/>
      <c r="I17" s="715"/>
      <c r="J17" s="51"/>
      <c r="K17" s="51"/>
      <c r="L17" s="51"/>
    </row>
    <row r="18" spans="1:12" ht="15.5">
      <c r="A18" s="51"/>
      <c r="B18" s="51"/>
      <c r="C18" s="51"/>
      <c r="D18" s="51"/>
      <c r="E18" s="51"/>
      <c r="F18" s="51"/>
      <c r="G18" s="51"/>
      <c r="H18" s="51"/>
      <c r="I18" s="359"/>
      <c r="J18" s="51"/>
      <c r="K18" s="51"/>
      <c r="L18" s="51"/>
    </row>
  </sheetData>
  <sheetProtection sheet="1" objects="1" scenarios="1"/>
  <mergeCells count="11">
    <mergeCell ref="B17:I17"/>
    <mergeCell ref="B16:I16"/>
    <mergeCell ref="B14:H14"/>
    <mergeCell ref="B2:I2"/>
    <mergeCell ref="B3:I3"/>
    <mergeCell ref="B13:H13"/>
    <mergeCell ref="B6:C6"/>
    <mergeCell ref="B7:C7"/>
    <mergeCell ref="B8:C8"/>
    <mergeCell ref="B9:C9"/>
    <mergeCell ref="B11:C11"/>
  </mergeCells>
  <hyperlinks>
    <hyperlink ref="L2" location="Índice!A1" display="Volver al índice" xr:uid="{244887B4-F79B-4CB6-8627-1CA966E75F19}"/>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1666EB-2EE9-4DA3-9296-1A8776E533AC}">
  <dimension ref="A1:K38"/>
  <sheetViews>
    <sheetView showGridLines="0" workbookViewId="0">
      <selection activeCell="I11" sqref="I11"/>
    </sheetView>
  </sheetViews>
  <sheetFormatPr baseColWidth="10" defaultColWidth="11" defaultRowHeight="10.5"/>
  <cols>
    <col min="1" max="1" width="11" style="51"/>
    <col min="2" max="2" width="31.08203125" style="174" customWidth="1"/>
    <col min="3" max="3" width="18.58203125" style="51" customWidth="1"/>
    <col min="4" max="4" width="11" style="51"/>
    <col min="5" max="5" width="13.75" style="51" customWidth="1"/>
    <col min="6" max="6" width="11" style="51"/>
    <col min="7" max="7" width="12.5" style="51" customWidth="1"/>
    <col min="8" max="8" width="14.08203125" style="51" customWidth="1"/>
    <col min="9" max="16384" width="11" style="51"/>
  </cols>
  <sheetData>
    <row r="1" spans="1:11">
      <c r="K1" s="80" t="s">
        <v>118</v>
      </c>
    </row>
    <row r="2" spans="1:11" ht="15.75" customHeight="1">
      <c r="A2" s="41" t="s">
        <v>987</v>
      </c>
      <c r="B2" s="28" t="s">
        <v>988</v>
      </c>
      <c r="C2" s="15" t="s">
        <v>225</v>
      </c>
      <c r="D2" s="15">
        <v>2022</v>
      </c>
      <c r="E2" s="15">
        <v>2023</v>
      </c>
      <c r="F2" s="15">
        <v>2024</v>
      </c>
      <c r="G2" s="15">
        <v>2025</v>
      </c>
      <c r="H2" s="42" t="s">
        <v>909</v>
      </c>
    </row>
    <row r="3" spans="1:11">
      <c r="A3" s="71"/>
      <c r="B3" s="119" t="s">
        <v>989</v>
      </c>
      <c r="C3" s="10" t="s">
        <v>990</v>
      </c>
      <c r="D3" s="220">
        <v>610963</v>
      </c>
      <c r="E3" s="220">
        <v>581596</v>
      </c>
      <c r="F3" s="220">
        <v>606742</v>
      </c>
      <c r="G3" s="220">
        <v>627704</v>
      </c>
      <c r="H3" s="223">
        <v>3.5000000000000003E-2</v>
      </c>
    </row>
    <row r="4" spans="1:11" ht="21">
      <c r="A4" s="72"/>
      <c r="B4" s="119" t="s">
        <v>991</v>
      </c>
      <c r="C4" s="10" t="s">
        <v>232</v>
      </c>
      <c r="D4" s="129">
        <v>100</v>
      </c>
      <c r="E4" s="129">
        <v>100</v>
      </c>
      <c r="F4" s="129">
        <v>100</v>
      </c>
      <c r="G4" s="129">
        <v>100</v>
      </c>
      <c r="H4" s="224"/>
    </row>
    <row r="5" spans="1:11">
      <c r="B5" s="215" t="s">
        <v>992</v>
      </c>
      <c r="C5" s="178"/>
      <c r="D5" s="178"/>
      <c r="E5" s="178"/>
      <c r="F5" s="178"/>
      <c r="G5" s="178"/>
      <c r="H5" s="193"/>
    </row>
    <row r="6" spans="1:11">
      <c r="B6" s="592" t="s">
        <v>993</v>
      </c>
      <c r="C6" s="592"/>
      <c r="D6" s="592"/>
      <c r="E6" s="592"/>
      <c r="F6" s="592"/>
      <c r="G6" s="592"/>
      <c r="H6" s="592"/>
    </row>
    <row r="7" spans="1:11">
      <c r="A7" s="194"/>
      <c r="C7" s="195"/>
      <c r="D7" s="195"/>
      <c r="E7" s="195"/>
      <c r="F7" s="195"/>
      <c r="G7" s="195"/>
      <c r="H7" s="193"/>
    </row>
    <row r="8" spans="1:11" ht="14.25" customHeight="1">
      <c r="A8" s="14" t="s">
        <v>994</v>
      </c>
      <c r="B8" s="36" t="s">
        <v>995</v>
      </c>
      <c r="C8" s="16" t="s">
        <v>225</v>
      </c>
      <c r="D8" s="16">
        <v>2022</v>
      </c>
      <c r="E8" s="16">
        <v>2023</v>
      </c>
      <c r="F8" s="16">
        <v>2024</v>
      </c>
      <c r="G8" s="16">
        <v>2025</v>
      </c>
      <c r="H8" s="40" t="s">
        <v>909</v>
      </c>
    </row>
    <row r="9" spans="1:11">
      <c r="A9" s="156"/>
      <c r="B9" s="157" t="s">
        <v>996</v>
      </c>
      <c r="C9" s="158" t="s">
        <v>990</v>
      </c>
      <c r="D9" s="159">
        <v>236801</v>
      </c>
      <c r="E9" s="159">
        <v>234048</v>
      </c>
      <c r="F9" s="160">
        <v>262024.53</v>
      </c>
      <c r="G9" s="160">
        <v>257385.02</v>
      </c>
      <c r="H9" s="161">
        <v>-1.7706395656925743E-2</v>
      </c>
    </row>
    <row r="10" spans="1:11">
      <c r="A10" s="156"/>
      <c r="B10" s="157" t="s">
        <v>997</v>
      </c>
      <c r="C10" s="158" t="s">
        <v>990</v>
      </c>
      <c r="D10" s="159">
        <v>160039</v>
      </c>
      <c r="E10" s="159">
        <v>173600</v>
      </c>
      <c r="F10" s="159">
        <v>210642</v>
      </c>
      <c r="G10" s="159">
        <v>192864</v>
      </c>
      <c r="H10" s="161">
        <v>-8.43991226820862E-2</v>
      </c>
      <c r="I10" s="51" t="s">
        <v>998</v>
      </c>
    </row>
    <row r="11" spans="1:11" ht="21">
      <c r="A11" s="156"/>
      <c r="B11" s="530" t="s">
        <v>999</v>
      </c>
      <c r="C11" s="158" t="s">
        <v>232</v>
      </c>
      <c r="D11" s="283">
        <v>100</v>
      </c>
      <c r="E11" s="283">
        <v>100</v>
      </c>
      <c r="F11" s="283">
        <v>100</v>
      </c>
      <c r="G11" s="283">
        <v>100</v>
      </c>
      <c r="H11" s="193"/>
    </row>
    <row r="12" spans="1:11">
      <c r="B12" s="216" t="s">
        <v>1000</v>
      </c>
      <c r="C12" s="201"/>
      <c r="D12" s="201"/>
      <c r="E12" s="201"/>
      <c r="F12" s="201"/>
      <c r="G12" s="201"/>
      <c r="H12" s="193"/>
    </row>
    <row r="13" spans="1:11">
      <c r="B13" s="593" t="s">
        <v>1001</v>
      </c>
      <c r="C13" s="593"/>
      <c r="D13" s="593"/>
      <c r="E13" s="593"/>
      <c r="F13" s="593"/>
      <c r="G13" s="593"/>
      <c r="H13" s="593"/>
    </row>
    <row r="14" spans="1:11">
      <c r="A14" s="196"/>
      <c r="B14" s="197"/>
      <c r="C14" s="38"/>
      <c r="D14" s="39"/>
      <c r="E14" s="39"/>
      <c r="F14" s="39"/>
      <c r="G14" s="39"/>
    </row>
    <row r="15" spans="1:11" ht="15" customHeight="1">
      <c r="A15" s="14" t="s">
        <v>1002</v>
      </c>
      <c r="B15" s="36" t="s">
        <v>1003</v>
      </c>
      <c r="C15" s="16" t="s">
        <v>225</v>
      </c>
      <c r="D15" s="16">
        <v>2022</v>
      </c>
      <c r="E15" s="16">
        <v>2023</v>
      </c>
      <c r="F15" s="16">
        <v>2024</v>
      </c>
      <c r="G15" s="16">
        <v>2025</v>
      </c>
      <c r="H15" s="40" t="s">
        <v>909</v>
      </c>
    </row>
    <row r="16" spans="1:11">
      <c r="A16" s="71"/>
      <c r="B16" s="119" t="s">
        <v>1004</v>
      </c>
      <c r="C16" s="10" t="s">
        <v>990</v>
      </c>
      <c r="D16" s="220">
        <v>87909</v>
      </c>
      <c r="E16" s="220">
        <v>94510</v>
      </c>
      <c r="F16" s="221">
        <v>211927.79</v>
      </c>
      <c r="G16" s="221">
        <v>202820.24</v>
      </c>
      <c r="H16" s="222">
        <v>-4.2999999999999997E-2</v>
      </c>
    </row>
    <row r="17" spans="1:8" ht="21.75" customHeight="1">
      <c r="B17" s="727" t="s">
        <v>1005</v>
      </c>
      <c r="C17" s="728"/>
      <c r="D17" s="728"/>
      <c r="E17" s="728"/>
      <c r="F17" s="728"/>
      <c r="G17" s="728"/>
      <c r="H17" s="728"/>
    </row>
    <row r="18" spans="1:8">
      <c r="A18" s="177"/>
      <c r="B18" s="217"/>
      <c r="C18" s="198"/>
      <c r="D18" s="198"/>
      <c r="E18" s="182"/>
      <c r="F18" s="198"/>
      <c r="G18" s="198"/>
    </row>
    <row r="19" spans="1:8" ht="25" customHeight="1">
      <c r="A19" s="14" t="s">
        <v>1006</v>
      </c>
      <c r="B19" s="36" t="s">
        <v>1007</v>
      </c>
      <c r="C19" s="16">
        <v>2024</v>
      </c>
      <c r="D19" s="16">
        <v>2025</v>
      </c>
      <c r="E19" s="219" t="s">
        <v>909</v>
      </c>
      <c r="F19" s="729" t="s">
        <v>1008</v>
      </c>
      <c r="G19" s="729"/>
      <c r="H19" s="729"/>
    </row>
    <row r="20" spans="1:8" ht="10.5" customHeight="1">
      <c r="A20" s="71"/>
      <c r="B20" s="157" t="s">
        <v>1009</v>
      </c>
      <c r="C20" s="199">
        <v>3791.94</v>
      </c>
      <c r="D20" s="160">
        <v>4328.7650000000003</v>
      </c>
      <c r="E20" s="352">
        <v>0.14157001429347518</v>
      </c>
      <c r="F20" s="730" t="s">
        <v>1010</v>
      </c>
      <c r="G20" s="730"/>
      <c r="H20" s="730"/>
    </row>
    <row r="21" spans="1:8" ht="21">
      <c r="A21" s="72"/>
      <c r="B21" s="157" t="s">
        <v>1011</v>
      </c>
      <c r="C21" s="200">
        <v>93711.37</v>
      </c>
      <c r="D21" s="160">
        <v>91082.83</v>
      </c>
      <c r="E21" s="353">
        <v>-2.8049317814903291E-2</v>
      </c>
      <c r="F21" s="730"/>
      <c r="G21" s="730"/>
      <c r="H21" s="730"/>
    </row>
    <row r="22" spans="1:8">
      <c r="A22" s="72"/>
      <c r="B22" s="157" t="s">
        <v>1012</v>
      </c>
      <c r="C22" s="200">
        <v>114424.47</v>
      </c>
      <c r="D22" s="160">
        <v>107408.647</v>
      </c>
      <c r="E22" s="353">
        <v>-6.1314009145071888E-2</v>
      </c>
      <c r="F22" s="730"/>
      <c r="G22" s="730"/>
      <c r="H22" s="730"/>
    </row>
    <row r="24" spans="1:8" ht="14.25" customHeight="1">
      <c r="A24" s="28" t="s">
        <v>1013</v>
      </c>
      <c r="B24" s="218" t="s">
        <v>1014</v>
      </c>
      <c r="C24" s="16" t="s">
        <v>225</v>
      </c>
      <c r="D24" s="16">
        <v>2022</v>
      </c>
      <c r="E24" s="16">
        <v>2023</v>
      </c>
      <c r="F24" s="16">
        <v>2024</v>
      </c>
      <c r="G24" s="16">
        <v>2025</v>
      </c>
      <c r="H24" s="40" t="s">
        <v>909</v>
      </c>
    </row>
    <row r="25" spans="1:8">
      <c r="B25" s="157" t="s">
        <v>1014</v>
      </c>
      <c r="C25" s="10" t="s">
        <v>1015</v>
      </c>
      <c r="D25" s="199">
        <v>0.26</v>
      </c>
      <c r="E25" s="199">
        <v>0.25</v>
      </c>
      <c r="F25" s="199">
        <v>0.32</v>
      </c>
      <c r="G25" s="199">
        <v>0.32</v>
      </c>
      <c r="H25" s="199">
        <v>0</v>
      </c>
    </row>
    <row r="27" spans="1:8" ht="16">
      <c r="A27" s="517"/>
      <c r="B27" s="731" t="s">
        <v>1016</v>
      </c>
      <c r="C27" s="732"/>
      <c r="D27" s="517"/>
      <c r="E27" s="517"/>
      <c r="F27" s="517"/>
      <c r="G27" s="517"/>
      <c r="H27"/>
    </row>
    <row r="28" spans="1:8" ht="42">
      <c r="A28" s="14" t="s">
        <v>1017</v>
      </c>
      <c r="B28" s="308" t="s">
        <v>59</v>
      </c>
      <c r="C28" s="733">
        <v>2025</v>
      </c>
      <c r="D28" s="733"/>
      <c r="E28" s="733"/>
      <c r="F28" s="733"/>
      <c r="G28" s="733"/>
      <c r="H28" s="733"/>
    </row>
    <row r="29" spans="1:8" ht="42" customHeight="1">
      <c r="A29" s="131"/>
      <c r="B29" s="518" t="s">
        <v>59</v>
      </c>
      <c r="C29" s="640" t="s">
        <v>1018</v>
      </c>
      <c r="D29" s="640"/>
      <c r="E29" s="640"/>
      <c r="F29" s="640"/>
      <c r="G29" s="640"/>
      <c r="H29" s="640"/>
    </row>
    <row r="30" spans="1:8" ht="61" customHeight="1">
      <c r="A30" s="131"/>
      <c r="B30" s="518" t="s">
        <v>62</v>
      </c>
      <c r="C30" s="640" t="s">
        <v>1019</v>
      </c>
      <c r="D30" s="640"/>
      <c r="E30" s="640"/>
      <c r="F30" s="640"/>
      <c r="G30" s="640"/>
      <c r="H30" s="640"/>
    </row>
    <row r="31" spans="1:8" ht="103" customHeight="1">
      <c r="A31" s="131"/>
      <c r="B31" s="518" t="s">
        <v>1020</v>
      </c>
      <c r="C31" s="640" t="s">
        <v>1021</v>
      </c>
      <c r="D31" s="640"/>
      <c r="E31" s="640"/>
      <c r="F31" s="640"/>
      <c r="G31" s="640"/>
      <c r="H31" s="640"/>
    </row>
    <row r="32" spans="1:8" ht="61" customHeight="1">
      <c r="A32" s="131"/>
      <c r="B32" s="518" t="s">
        <v>1022</v>
      </c>
      <c r="C32" s="640" t="s">
        <v>1023</v>
      </c>
      <c r="D32" s="640"/>
      <c r="E32" s="640"/>
      <c r="F32" s="640"/>
      <c r="G32" s="640"/>
      <c r="H32" s="640"/>
    </row>
    <row r="33" spans="1:8" ht="42" customHeight="1">
      <c r="A33" s="131"/>
      <c r="B33" s="518" t="s">
        <v>1024</v>
      </c>
      <c r="C33" s="640" t="s">
        <v>1025</v>
      </c>
      <c r="D33" s="640"/>
      <c r="E33" s="640"/>
      <c r="F33" s="640"/>
      <c r="G33" s="640"/>
      <c r="H33" s="640"/>
    </row>
    <row r="34" spans="1:8" ht="42" customHeight="1">
      <c r="A34" s="131"/>
      <c r="B34" s="518" t="s">
        <v>1026</v>
      </c>
      <c r="C34" s="640" t="s">
        <v>1027</v>
      </c>
      <c r="D34" s="640"/>
      <c r="E34" s="640"/>
      <c r="F34" s="640"/>
      <c r="G34" s="640"/>
      <c r="H34" s="640"/>
    </row>
    <row r="35" spans="1:8" ht="42" customHeight="1">
      <c r="A35" s="131"/>
      <c r="B35" s="518" t="s">
        <v>1028</v>
      </c>
      <c r="C35" s="640" t="s">
        <v>1029</v>
      </c>
      <c r="D35" s="640"/>
      <c r="E35" s="640"/>
      <c r="F35" s="640"/>
      <c r="G35" s="640"/>
      <c r="H35" s="640"/>
    </row>
    <row r="36" spans="1:8" ht="42" customHeight="1">
      <c r="A36" s="517"/>
      <c r="B36" s="518" t="s">
        <v>60</v>
      </c>
      <c r="C36" s="640" t="s">
        <v>1030</v>
      </c>
      <c r="D36" s="640"/>
      <c r="E36" s="640"/>
      <c r="F36" s="640"/>
      <c r="G36" s="640"/>
      <c r="H36" s="640"/>
    </row>
    <row r="38" spans="1:8" ht="16">
      <c r="A38" s="72"/>
      <c r="B38" s="71"/>
      <c r="C38" s="71"/>
      <c r="D38" s="71"/>
      <c r="E38" s="71"/>
      <c r="F38"/>
      <c r="G38"/>
      <c r="H38"/>
    </row>
  </sheetData>
  <sheetProtection sheet="1" objects="1" scenarios="1"/>
  <mergeCells count="15">
    <mergeCell ref="C31:H31"/>
    <mergeCell ref="C36:H36"/>
    <mergeCell ref="C35:H35"/>
    <mergeCell ref="C34:H34"/>
    <mergeCell ref="C33:H33"/>
    <mergeCell ref="C32:H32"/>
    <mergeCell ref="B6:H6"/>
    <mergeCell ref="B17:H17"/>
    <mergeCell ref="F19:H19"/>
    <mergeCell ref="F20:H22"/>
    <mergeCell ref="C30:H30"/>
    <mergeCell ref="B27:C27"/>
    <mergeCell ref="C29:H29"/>
    <mergeCell ref="C28:H28"/>
    <mergeCell ref="B13:H13"/>
  </mergeCells>
  <phoneticPr fontId="43" type="noConversion"/>
  <hyperlinks>
    <hyperlink ref="K1" location="Índice!A1" display="Volver al índice" xr:uid="{0B0F6EF1-04C7-42ED-AB99-D8BDBC87D534}"/>
  </hyperlink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90AB80-874D-4A5D-84E0-A3772BC6974E}">
  <dimension ref="A1:J7"/>
  <sheetViews>
    <sheetView showGridLines="0" workbookViewId="0">
      <selection activeCell="J33" sqref="J33"/>
    </sheetView>
  </sheetViews>
  <sheetFormatPr baseColWidth="10" defaultColWidth="11" defaultRowHeight="10.5"/>
  <cols>
    <col min="1" max="1" width="11" style="51"/>
    <col min="2" max="2" width="28.83203125" style="174" customWidth="1"/>
    <col min="3" max="3" width="10.83203125" style="51" customWidth="1"/>
    <col min="4" max="6" width="11" style="51"/>
    <col min="7" max="7" width="14" style="51" customWidth="1"/>
    <col min="8" max="9" width="13.33203125" style="51" customWidth="1"/>
    <col min="10" max="16384" width="11" style="51"/>
  </cols>
  <sheetData>
    <row r="1" spans="1:10" ht="15.75" customHeight="1">
      <c r="A1" s="34" t="s">
        <v>1031</v>
      </c>
      <c r="B1" s="225" t="s">
        <v>1032</v>
      </c>
      <c r="C1" s="35" t="s">
        <v>225</v>
      </c>
      <c r="D1" s="35">
        <v>2022</v>
      </c>
      <c r="E1" s="35">
        <v>2023</v>
      </c>
      <c r="F1" s="35">
        <v>2024</v>
      </c>
      <c r="G1" s="35">
        <v>2025</v>
      </c>
      <c r="H1" s="147"/>
      <c r="I1" s="147"/>
      <c r="J1" s="80" t="s">
        <v>118</v>
      </c>
    </row>
    <row r="2" spans="1:10">
      <c r="A2" s="126"/>
      <c r="B2" s="27" t="s">
        <v>1033</v>
      </c>
      <c r="C2" s="229" t="s">
        <v>384</v>
      </c>
      <c r="D2" s="227" t="s">
        <v>230</v>
      </c>
      <c r="E2" s="227" t="s">
        <v>230</v>
      </c>
      <c r="F2" s="227" t="s">
        <v>230</v>
      </c>
      <c r="G2" s="228">
        <v>66902891183.480003</v>
      </c>
    </row>
    <row r="3" spans="1:10">
      <c r="A3" s="127"/>
      <c r="B3" s="119" t="s">
        <v>1034</v>
      </c>
      <c r="C3" s="229" t="s">
        <v>384</v>
      </c>
      <c r="D3" s="227" t="s">
        <v>230</v>
      </c>
      <c r="E3" s="227" t="s">
        <v>230</v>
      </c>
      <c r="F3" s="227" t="s">
        <v>230</v>
      </c>
      <c r="G3" s="228">
        <v>66902891183.480003</v>
      </c>
    </row>
    <row r="4" spans="1:10">
      <c r="A4" s="127"/>
      <c r="B4" s="366" t="s">
        <v>1035</v>
      </c>
      <c r="C4" s="229" t="s">
        <v>232</v>
      </c>
      <c r="D4" s="227" t="s">
        <v>230</v>
      </c>
      <c r="E4" s="227" t="s">
        <v>230</v>
      </c>
      <c r="F4" s="227" t="s">
        <v>230</v>
      </c>
      <c r="G4" s="227">
        <v>1.08</v>
      </c>
    </row>
    <row r="5" spans="1:10" ht="14.5" customHeight="1">
      <c r="B5" s="226" t="s">
        <v>1036</v>
      </c>
      <c r="C5" s="138"/>
      <c r="D5" s="138"/>
      <c r="E5" s="138"/>
      <c r="F5" s="138"/>
      <c r="G5" s="138"/>
    </row>
    <row r="6" spans="1:10">
      <c r="B6" s="174" t="s">
        <v>1037</v>
      </c>
    </row>
    <row r="7" spans="1:10">
      <c r="A7" s="734"/>
      <c r="B7" s="734"/>
      <c r="C7" s="734"/>
      <c r="D7" s="734"/>
      <c r="E7" s="734"/>
      <c r="F7" s="734"/>
      <c r="G7" s="734"/>
    </row>
  </sheetData>
  <sheetProtection sheet="1" objects="1" scenarios="1"/>
  <mergeCells count="1">
    <mergeCell ref="A7:G7"/>
  </mergeCells>
  <hyperlinks>
    <hyperlink ref="J1" location="Índice!A1" display="Volver al índice" xr:uid="{BF59B60E-BF6D-4F43-9721-9DE3E584D581}"/>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83A679-E9AB-46E2-9F12-5DE44ED812C2}">
  <dimension ref="A1:N28"/>
  <sheetViews>
    <sheetView showGridLines="0" workbookViewId="0">
      <selection activeCell="E34" sqref="E34"/>
    </sheetView>
  </sheetViews>
  <sheetFormatPr baseColWidth="10" defaultColWidth="9" defaultRowHeight="10.5"/>
  <cols>
    <col min="1" max="1" width="9" style="51"/>
    <col min="2" max="2" width="19.25" style="51" customWidth="1"/>
    <col min="3" max="3" width="62" style="51" customWidth="1"/>
    <col min="4" max="5" width="26.75" style="51" customWidth="1"/>
    <col min="6" max="6" width="10" style="51" customWidth="1"/>
    <col min="7" max="8" width="9.83203125" style="51" customWidth="1"/>
    <col min="9" max="12" width="9" style="51"/>
    <col min="13" max="13" width="14.75" style="51" customWidth="1"/>
    <col min="14" max="14" width="12" style="51" customWidth="1"/>
    <col min="15" max="16384" width="9" style="51"/>
  </cols>
  <sheetData>
    <row r="1" spans="1:14" ht="16" customHeight="1">
      <c r="A1" s="48" t="s">
        <v>1038</v>
      </c>
      <c r="B1" s="187" t="s">
        <v>1039</v>
      </c>
      <c r="C1" s="87"/>
      <c r="D1" s="174"/>
      <c r="E1" s="174"/>
      <c r="H1" s="80" t="s">
        <v>118</v>
      </c>
      <c r="N1" s="80" t="s">
        <v>118</v>
      </c>
    </row>
    <row r="2" spans="1:14" s="89" customFormat="1" ht="24" customHeight="1">
      <c r="B2" s="453" t="s">
        <v>1040</v>
      </c>
      <c r="C2" s="67" t="s">
        <v>1041</v>
      </c>
      <c r="D2" s="67" t="s">
        <v>1042</v>
      </c>
      <c r="E2" s="67" t="s">
        <v>1043</v>
      </c>
    </row>
    <row r="3" spans="1:14">
      <c r="A3" s="735" t="s">
        <v>202</v>
      </c>
      <c r="B3" s="231" t="s">
        <v>1044</v>
      </c>
      <c r="C3" s="188" t="s">
        <v>1045</v>
      </c>
      <c r="D3" s="232">
        <v>65.535711297705106</v>
      </c>
      <c r="E3" s="232">
        <v>0.185026023607468</v>
      </c>
    </row>
    <row r="4" spans="1:14">
      <c r="A4" s="736"/>
      <c r="B4" s="231" t="s">
        <v>1046</v>
      </c>
      <c r="C4" s="188" t="s">
        <v>1047</v>
      </c>
      <c r="D4" s="232">
        <v>86.011994212456102</v>
      </c>
      <c r="E4" s="232">
        <v>0.129812089296585</v>
      </c>
    </row>
    <row r="5" spans="1:14">
      <c r="A5" s="737"/>
      <c r="B5" s="231" t="s">
        <v>1048</v>
      </c>
      <c r="C5" s="188" t="s">
        <v>1047</v>
      </c>
      <c r="D5" s="232">
        <v>63.809626938724001</v>
      </c>
      <c r="E5" s="232">
        <v>1.7129953799314099</v>
      </c>
    </row>
    <row r="6" spans="1:14">
      <c r="A6" s="735" t="s">
        <v>397</v>
      </c>
      <c r="B6" s="231" t="s">
        <v>1046</v>
      </c>
      <c r="C6" s="188" t="s">
        <v>1049</v>
      </c>
      <c r="D6" s="94">
        <v>0.23</v>
      </c>
      <c r="E6" s="94">
        <v>4.0000000000000001E-3</v>
      </c>
    </row>
    <row r="7" spans="1:14">
      <c r="A7" s="736"/>
      <c r="B7" s="231" t="s">
        <v>1048</v>
      </c>
      <c r="C7" s="188" t="s">
        <v>1049</v>
      </c>
      <c r="D7" s="94">
        <v>3.1</v>
      </c>
      <c r="E7" s="94">
        <v>0.05</v>
      </c>
    </row>
    <row r="8" spans="1:14">
      <c r="A8" s="737"/>
      <c r="B8" s="231" t="s">
        <v>1050</v>
      </c>
      <c r="C8" s="188" t="s">
        <v>1051</v>
      </c>
      <c r="D8" s="94">
        <v>35.9</v>
      </c>
      <c r="E8" s="94">
        <v>2.59</v>
      </c>
    </row>
    <row r="9" spans="1:14" ht="11.15" customHeight="1">
      <c r="B9" s="166" t="s">
        <v>1052</v>
      </c>
      <c r="C9" s="174"/>
      <c r="D9" s="174"/>
      <c r="E9" s="174"/>
    </row>
    <row r="10" spans="1:14" ht="11.15" customHeight="1">
      <c r="B10" s="166" t="s">
        <v>1053</v>
      </c>
      <c r="C10" s="174"/>
      <c r="D10" s="174"/>
      <c r="E10" s="174"/>
    </row>
    <row r="11" spans="1:14" ht="11.15" customHeight="1">
      <c r="B11" s="166" t="s">
        <v>1054</v>
      </c>
      <c r="C11" s="174"/>
      <c r="D11" s="174"/>
      <c r="E11" s="174"/>
    </row>
    <row r="12" spans="1:14">
      <c r="C12" s="174"/>
      <c r="D12" s="174"/>
      <c r="E12" s="174"/>
    </row>
    <row r="13" spans="1:14" ht="16" customHeight="1">
      <c r="A13" s="48" t="s">
        <v>1055</v>
      </c>
      <c r="B13" s="187" t="s">
        <v>1056</v>
      </c>
      <c r="C13" s="87"/>
      <c r="D13" s="174"/>
      <c r="E13" s="174"/>
    </row>
    <row r="14" spans="1:14" ht="28.5" customHeight="1">
      <c r="B14" s="48" t="s">
        <v>1057</v>
      </c>
      <c r="C14" s="67" t="s">
        <v>1041</v>
      </c>
      <c r="D14" s="67" t="s">
        <v>1042</v>
      </c>
      <c r="E14" s="67" t="s">
        <v>1043</v>
      </c>
      <c r="H14" s="147"/>
    </row>
    <row r="15" spans="1:14" ht="16">
      <c r="A15" s="735" t="s">
        <v>202</v>
      </c>
      <c r="B15" s="233" t="s">
        <v>1058</v>
      </c>
      <c r="C15" s="425" t="s">
        <v>1059</v>
      </c>
      <c r="D15" s="93">
        <v>100</v>
      </c>
      <c r="E15" s="234">
        <v>0.63791406481129898</v>
      </c>
      <c r="H15" s="147"/>
    </row>
    <row r="16" spans="1:14" ht="16">
      <c r="A16" s="736"/>
      <c r="B16" s="231" t="s">
        <v>1060</v>
      </c>
      <c r="C16" s="66" t="s">
        <v>1061</v>
      </c>
      <c r="D16" s="94">
        <v>95.05</v>
      </c>
      <c r="E16" s="232">
        <v>15.8130462088673</v>
      </c>
      <c r="H16" s="147"/>
    </row>
    <row r="17" spans="1:8" ht="16">
      <c r="A17" s="736"/>
      <c r="B17" s="231" t="s">
        <v>1062</v>
      </c>
      <c r="C17" s="66" t="s">
        <v>1059</v>
      </c>
      <c r="D17" s="94">
        <v>96.490000000008493</v>
      </c>
      <c r="E17" s="232">
        <v>2.0818026463074299</v>
      </c>
      <c r="H17" s="147"/>
    </row>
    <row r="18" spans="1:8" ht="17.149999999999999" customHeight="1">
      <c r="A18" s="737"/>
      <c r="B18" s="231" t="s">
        <v>1063</v>
      </c>
      <c r="C18" s="66" t="s">
        <v>1059</v>
      </c>
      <c r="D18" s="94">
        <v>100</v>
      </c>
      <c r="E18" s="232">
        <v>2.6344430087010999</v>
      </c>
      <c r="H18" s="147"/>
    </row>
    <row r="19" spans="1:8" ht="16">
      <c r="A19" s="735" t="s">
        <v>397</v>
      </c>
      <c r="B19" s="231" t="s">
        <v>1058</v>
      </c>
      <c r="C19" s="66" t="s">
        <v>1064</v>
      </c>
      <c r="D19" s="94">
        <v>100</v>
      </c>
      <c r="E19" s="94">
        <v>100</v>
      </c>
      <c r="H19" s="147"/>
    </row>
    <row r="20" spans="1:8" ht="16">
      <c r="A20" s="736"/>
      <c r="B20" s="231" t="s">
        <v>1060</v>
      </c>
      <c r="C20" s="66" t="s">
        <v>1065</v>
      </c>
      <c r="D20" s="94">
        <v>0.52</v>
      </c>
      <c r="E20" s="94">
        <v>0.05</v>
      </c>
      <c r="H20" s="147"/>
    </row>
    <row r="21" spans="1:8" ht="16">
      <c r="A21" s="736"/>
      <c r="B21" s="231" t="s">
        <v>1066</v>
      </c>
      <c r="C21" s="66" t="s">
        <v>1067</v>
      </c>
      <c r="D21" s="94">
        <v>14.43</v>
      </c>
      <c r="E21" s="94">
        <v>1.73</v>
      </c>
      <c r="H21" s="147"/>
    </row>
    <row r="22" spans="1:8">
      <c r="A22" s="737"/>
      <c r="B22" s="231" t="s">
        <v>1063</v>
      </c>
      <c r="C22" s="66" t="s">
        <v>1068</v>
      </c>
      <c r="D22" s="94">
        <v>9.33</v>
      </c>
      <c r="E22" s="94">
        <v>0.83</v>
      </c>
    </row>
    <row r="23" spans="1:8">
      <c r="A23" s="735" t="s">
        <v>400</v>
      </c>
      <c r="B23" s="231" t="s">
        <v>1058</v>
      </c>
      <c r="C23" s="66" t="s">
        <v>1069</v>
      </c>
      <c r="D23" s="94">
        <v>74</v>
      </c>
      <c r="E23" s="94">
        <v>4</v>
      </c>
    </row>
    <row r="24" spans="1:8">
      <c r="A24" s="736"/>
      <c r="B24" s="231" t="s">
        <v>1060</v>
      </c>
      <c r="C24" s="66" t="s">
        <v>1070</v>
      </c>
      <c r="D24" s="94">
        <v>58.7</v>
      </c>
      <c r="E24" s="94">
        <v>5.87</v>
      </c>
    </row>
    <row r="25" spans="1:8">
      <c r="A25" s="737"/>
      <c r="B25" s="231" t="s">
        <v>1063</v>
      </c>
      <c r="C25" s="66" t="s">
        <v>1071</v>
      </c>
      <c r="D25" s="94">
        <v>21</v>
      </c>
      <c r="E25" s="94">
        <v>5.6</v>
      </c>
    </row>
    <row r="26" spans="1:8" ht="12" customHeight="1">
      <c r="B26" s="285" t="s">
        <v>1072</v>
      </c>
      <c r="C26" s="285"/>
      <c r="D26" s="285"/>
      <c r="E26" s="285"/>
    </row>
    <row r="27" spans="1:8" ht="12" customHeight="1">
      <c r="B27" s="138" t="s">
        <v>1073</v>
      </c>
      <c r="C27" s="138"/>
    </row>
    <row r="28" spans="1:8" ht="12" customHeight="1">
      <c r="B28" s="51" t="s">
        <v>1074</v>
      </c>
    </row>
  </sheetData>
  <sheetProtection sheet="1" objects="1" scenarios="1"/>
  <mergeCells count="5">
    <mergeCell ref="A6:A8"/>
    <mergeCell ref="A3:A5"/>
    <mergeCell ref="A15:A18"/>
    <mergeCell ref="A23:A25"/>
    <mergeCell ref="A19:A22"/>
  </mergeCells>
  <hyperlinks>
    <hyperlink ref="N1" location="Índice!A1" display="Volver al índice" xr:uid="{00F26E46-CC0D-41FF-98C5-2E066E49D5D0}"/>
    <hyperlink ref="H1" location="Índice!A1" display="Volver al índice" xr:uid="{7A62B9B2-A92F-4C2D-983D-4234FDD5E198}"/>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0BEEA3-2218-4C75-AAA3-DA4109F8598C}">
  <dimension ref="A1:I66"/>
  <sheetViews>
    <sheetView showGridLines="0" workbookViewId="0">
      <selection activeCell="B3" sqref="B3:D3"/>
    </sheetView>
  </sheetViews>
  <sheetFormatPr baseColWidth="10" defaultColWidth="11" defaultRowHeight="10.5"/>
  <cols>
    <col min="1" max="1" width="12.83203125" style="190" customWidth="1"/>
    <col min="2" max="2" width="59.75" style="190" customWidth="1"/>
    <col min="3" max="4" width="24.08203125" style="190" customWidth="1"/>
    <col min="5" max="6" width="10" style="190" customWidth="1"/>
    <col min="7" max="16384" width="11" style="190"/>
  </cols>
  <sheetData>
    <row r="1" spans="1:9">
      <c r="A1" s="51"/>
      <c r="B1" s="51"/>
      <c r="C1" s="51"/>
      <c r="D1" s="51"/>
      <c r="E1" s="51"/>
      <c r="F1" s="51"/>
      <c r="G1" s="80" t="s">
        <v>118</v>
      </c>
      <c r="H1" s="51"/>
      <c r="I1" s="51"/>
    </row>
    <row r="2" spans="1:9">
      <c r="A2" s="41" t="s">
        <v>1075</v>
      </c>
      <c r="B2" s="739" t="s">
        <v>453</v>
      </c>
      <c r="C2" s="739"/>
      <c r="D2" s="739"/>
      <c r="E2" s="51"/>
      <c r="F2" s="51"/>
      <c r="G2" s="51"/>
      <c r="H2" s="51"/>
      <c r="I2" s="51"/>
    </row>
    <row r="3" spans="1:9" ht="162" customHeight="1">
      <c r="A3" s="71"/>
      <c r="B3" s="738" t="s">
        <v>1076</v>
      </c>
      <c r="C3" s="738"/>
      <c r="D3" s="738"/>
      <c r="E3" s="51"/>
      <c r="F3" s="51"/>
      <c r="G3" s="51"/>
      <c r="H3" s="51"/>
      <c r="I3" s="51"/>
    </row>
    <row r="5" spans="1:9">
      <c r="A5" s="41" t="s">
        <v>1077</v>
      </c>
      <c r="B5" s="510" t="s">
        <v>1078</v>
      </c>
      <c r="C5" s="509" t="s">
        <v>1079</v>
      </c>
      <c r="D5" s="509" t="s">
        <v>1079</v>
      </c>
      <c r="E5" s="51"/>
      <c r="F5" s="51"/>
      <c r="G5" s="51"/>
      <c r="H5" s="51"/>
      <c r="I5" s="51"/>
    </row>
    <row r="6" spans="1:9" ht="136.5">
      <c r="A6"/>
      <c r="B6" s="511" t="s">
        <v>1080</v>
      </c>
      <c r="C6" s="520" t="s">
        <v>687</v>
      </c>
      <c r="D6" s="519" t="s">
        <v>1081</v>
      </c>
      <c r="E6" s="51"/>
      <c r="F6" s="51"/>
      <c r="G6" s="51"/>
      <c r="H6" s="51"/>
      <c r="I6" s="51"/>
    </row>
    <row r="7" spans="1:9" ht="16">
      <c r="A7"/>
      <c r="B7"/>
      <c r="C7"/>
      <c r="D7"/>
      <c r="E7" s="51"/>
      <c r="F7" s="51"/>
      <c r="G7" s="51"/>
      <c r="H7" s="51"/>
      <c r="I7" s="51"/>
    </row>
    <row r="8" spans="1:9" ht="18" customHeight="1">
      <c r="A8" s="14" t="s">
        <v>1082</v>
      </c>
      <c r="B8" s="745" t="s">
        <v>1083</v>
      </c>
      <c r="C8" s="746"/>
      <c r="D8" s="15" t="s">
        <v>232</v>
      </c>
      <c r="E8" s="359"/>
      <c r="F8" s="364"/>
      <c r="G8" s="51"/>
      <c r="H8" s="51"/>
      <c r="I8" s="51"/>
    </row>
    <row r="9" spans="1:9" ht="13.5" customHeight="1">
      <c r="A9" s="71"/>
      <c r="B9" s="747" t="s">
        <v>1084</v>
      </c>
      <c r="C9" s="747"/>
      <c r="D9" s="455">
        <v>50.8</v>
      </c>
      <c r="E9" s="359"/>
      <c r="F9" s="364"/>
      <c r="G9" s="182"/>
      <c r="H9" s="51"/>
      <c r="I9" s="51"/>
    </row>
    <row r="10" spans="1:9" ht="13.5" customHeight="1">
      <c r="A10" s="72"/>
      <c r="B10" s="743" t="s">
        <v>1085</v>
      </c>
      <c r="C10" s="743"/>
      <c r="D10" s="456">
        <v>42.2</v>
      </c>
      <c r="E10" s="359"/>
      <c r="F10" s="364"/>
      <c r="G10" s="182"/>
      <c r="H10" s="51"/>
      <c r="I10" s="51"/>
    </row>
    <row r="11" spans="1:9" ht="13.5" customHeight="1">
      <c r="A11" s="72"/>
      <c r="B11" s="743" t="s">
        <v>1086</v>
      </c>
      <c r="C11" s="743"/>
      <c r="D11" s="457">
        <v>43</v>
      </c>
      <c r="E11" s="359"/>
      <c r="F11" s="364"/>
      <c r="G11" s="182"/>
      <c r="H11" s="51"/>
      <c r="I11" s="89"/>
    </row>
    <row r="12" spans="1:9" ht="13.5" customHeight="1">
      <c r="A12" s="72"/>
      <c r="B12" s="743" t="s">
        <v>1087</v>
      </c>
      <c r="C12" s="743"/>
      <c r="D12" s="456">
        <v>27.2</v>
      </c>
      <c r="E12" s="359"/>
      <c r="F12" s="364"/>
      <c r="G12" s="182"/>
      <c r="H12" s="51"/>
      <c r="I12" s="51"/>
    </row>
    <row r="13" spans="1:9" ht="22" customHeight="1">
      <c r="A13" s="72"/>
      <c r="B13" s="743" t="s">
        <v>1088</v>
      </c>
      <c r="C13" s="743"/>
      <c r="D13" s="456">
        <v>35.200000000000003</v>
      </c>
      <c r="E13" s="359"/>
      <c r="F13" s="364"/>
      <c r="G13" s="182"/>
      <c r="H13" s="51"/>
      <c r="I13" s="51"/>
    </row>
    <row r="14" spans="1:9" ht="13.5" customHeight="1">
      <c r="A14" s="72"/>
      <c r="B14" s="743" t="s">
        <v>1089</v>
      </c>
      <c r="C14" s="743"/>
      <c r="D14" s="456">
        <v>24.7</v>
      </c>
      <c r="E14" s="359"/>
      <c r="F14" s="364"/>
      <c r="G14" s="182"/>
      <c r="H14" s="51"/>
      <c r="I14" s="51"/>
    </row>
    <row r="15" spans="1:9" ht="11.25" customHeight="1">
      <c r="A15" s="51"/>
      <c r="B15" s="266" t="s">
        <v>1090</v>
      </c>
      <c r="C15" s="458"/>
      <c r="D15" s="367"/>
      <c r="E15" s="368"/>
      <c r="F15" s="369"/>
      <c r="G15" s="369"/>
      <c r="H15" s="51"/>
      <c r="I15" s="51"/>
    </row>
    <row r="16" spans="1:9">
      <c r="A16" s="370"/>
      <c r="B16" s="370"/>
      <c r="C16" s="370"/>
      <c r="D16" s="370"/>
      <c r="E16" s="369"/>
      <c r="F16" s="369"/>
      <c r="G16" s="369"/>
      <c r="H16" s="51"/>
      <c r="I16" s="51"/>
    </row>
    <row r="17" spans="1:9" ht="46" customHeight="1">
      <c r="A17" s="14" t="s">
        <v>1091</v>
      </c>
      <c r="B17" s="36" t="s">
        <v>1092</v>
      </c>
      <c r="C17" s="16" t="s">
        <v>1093</v>
      </c>
      <c r="D17" s="16" t="s">
        <v>1094</v>
      </c>
      <c r="E17" s="364"/>
      <c r="F17" s="182"/>
      <c r="G17" s="182"/>
      <c r="H17" s="51"/>
      <c r="I17" s="51"/>
    </row>
    <row r="18" spans="1:9">
      <c r="A18" s="71"/>
      <c r="B18" s="371" t="s">
        <v>175</v>
      </c>
      <c r="C18" s="17">
        <v>37</v>
      </c>
      <c r="D18" s="17">
        <v>36.1</v>
      </c>
      <c r="E18" s="364"/>
      <c r="F18" s="182"/>
      <c r="G18" s="182"/>
      <c r="H18" s="51"/>
      <c r="I18" s="51"/>
    </row>
    <row r="19" spans="1:9">
      <c r="A19" s="72"/>
      <c r="B19" s="371" t="s">
        <v>202</v>
      </c>
      <c r="C19" s="17">
        <v>19</v>
      </c>
      <c r="D19" s="17">
        <v>34.9</v>
      </c>
      <c r="E19" s="364"/>
      <c r="F19" s="182"/>
      <c r="G19" s="182"/>
      <c r="H19" s="51"/>
      <c r="I19" s="51"/>
    </row>
    <row r="20" spans="1:9">
      <c r="A20" s="72"/>
      <c r="B20" s="371" t="s">
        <v>169</v>
      </c>
      <c r="C20" s="17">
        <v>14</v>
      </c>
      <c r="D20" s="17">
        <v>5.2</v>
      </c>
      <c r="E20" s="364"/>
      <c r="F20" s="182"/>
      <c r="G20" s="182"/>
      <c r="H20" s="51"/>
      <c r="I20" s="51"/>
    </row>
    <row r="21" spans="1:9">
      <c r="A21" s="51"/>
      <c r="B21" s="372" t="s">
        <v>1095</v>
      </c>
      <c r="C21" s="51"/>
      <c r="D21" s="51"/>
      <c r="E21" s="51"/>
      <c r="F21" s="51"/>
      <c r="G21" s="51"/>
      <c r="H21" s="51"/>
      <c r="I21" s="51"/>
    </row>
    <row r="22" spans="1:9">
      <c r="A22" s="181"/>
      <c r="B22" s="373"/>
      <c r="C22" s="374"/>
      <c r="D22" s="374"/>
      <c r="E22" s="364"/>
      <c r="F22" s="182"/>
      <c r="G22" s="182"/>
      <c r="H22" s="51"/>
      <c r="I22" s="51"/>
    </row>
    <row r="23" spans="1:9">
      <c r="A23" s="177"/>
      <c r="B23" s="178"/>
      <c r="C23" s="178"/>
      <c r="D23" s="178"/>
      <c r="E23" s="182"/>
      <c r="F23" s="182"/>
      <c r="G23" s="182"/>
      <c r="H23" s="51"/>
      <c r="I23" s="51"/>
    </row>
    <row r="24" spans="1:9">
      <c r="A24" s="14" t="s">
        <v>1096</v>
      </c>
      <c r="B24" s="33" t="s">
        <v>1097</v>
      </c>
      <c r="C24" s="33" t="s">
        <v>1098</v>
      </c>
      <c r="D24" s="33" t="s">
        <v>1099</v>
      </c>
      <c r="E24" s="364"/>
      <c r="F24" s="182"/>
      <c r="G24" s="182"/>
      <c r="H24" s="51"/>
      <c r="I24" s="51"/>
    </row>
    <row r="25" spans="1:9">
      <c r="A25" s="235"/>
      <c r="B25" s="236" t="s">
        <v>1100</v>
      </c>
      <c r="C25" s="375">
        <v>138589228</v>
      </c>
      <c r="D25" s="375">
        <v>155966911</v>
      </c>
      <c r="E25" s="364"/>
      <c r="F25" s="182"/>
      <c r="G25" s="182"/>
      <c r="H25" s="51"/>
      <c r="I25" s="51"/>
    </row>
    <row r="26" spans="1:9" ht="15.5">
      <c r="A26" s="71"/>
      <c r="B26" s="236" t="s">
        <v>1101</v>
      </c>
      <c r="C26" s="375">
        <v>199958670</v>
      </c>
      <c r="D26" s="375">
        <v>238650392</v>
      </c>
      <c r="E26" s="364"/>
      <c r="F26" s="359"/>
      <c r="G26" s="182"/>
      <c r="H26" s="51"/>
      <c r="I26" s="51"/>
    </row>
    <row r="27" spans="1:9">
      <c r="A27" s="72"/>
      <c r="B27" s="236" t="s">
        <v>1102</v>
      </c>
      <c r="C27" s="375">
        <v>66985908</v>
      </c>
      <c r="D27" s="375">
        <v>64211965</v>
      </c>
      <c r="E27" s="364"/>
      <c r="F27" s="182"/>
      <c r="G27" s="182"/>
      <c r="H27" s="51"/>
      <c r="I27" s="51"/>
    </row>
    <row r="28" spans="1:9">
      <c r="A28" s="72"/>
      <c r="B28" s="236" t="s">
        <v>1103</v>
      </c>
      <c r="C28" s="375">
        <v>96585126</v>
      </c>
      <c r="D28" s="375">
        <v>93818887</v>
      </c>
      <c r="E28" s="364"/>
      <c r="F28" s="182"/>
      <c r="G28" s="182"/>
      <c r="H28" s="51"/>
      <c r="I28" s="51"/>
    </row>
    <row r="29" spans="1:9">
      <c r="A29" s="72"/>
      <c r="B29" s="236" t="s">
        <v>1104</v>
      </c>
      <c r="C29" s="375">
        <v>8208562</v>
      </c>
      <c r="D29" s="375">
        <v>9139902</v>
      </c>
      <c r="E29" s="364"/>
      <c r="F29" s="182"/>
      <c r="G29" s="182"/>
      <c r="H29" s="51"/>
      <c r="I29" s="51"/>
    </row>
    <row r="30" spans="1:9">
      <c r="A30" s="72"/>
      <c r="B30" s="236" t="s">
        <v>1105</v>
      </c>
      <c r="C30" s="376">
        <v>100</v>
      </c>
      <c r="D30" s="376">
        <v>100</v>
      </c>
      <c r="E30" s="364"/>
      <c r="F30" s="182"/>
      <c r="G30" s="182"/>
      <c r="H30" s="51"/>
      <c r="I30" s="51"/>
    </row>
    <row r="31" spans="1:9">
      <c r="A31" s="72"/>
      <c r="B31" s="377" t="s">
        <v>1106</v>
      </c>
      <c r="C31" s="378"/>
      <c r="D31" s="378"/>
      <c r="E31" s="364"/>
      <c r="F31" s="182"/>
      <c r="G31" s="182"/>
      <c r="H31" s="51"/>
      <c r="I31" s="51"/>
    </row>
    <row r="32" spans="1:9">
      <c r="A32" s="51"/>
      <c r="B32" s="740" t="s">
        <v>1107</v>
      </c>
      <c r="C32" s="741"/>
      <c r="D32" s="742"/>
      <c r="E32" s="182"/>
      <c r="F32" s="182"/>
      <c r="G32" s="182"/>
      <c r="H32" s="51"/>
      <c r="I32" s="51"/>
    </row>
    <row r="33" spans="1:7" ht="15.5">
      <c r="A33" s="379"/>
      <c r="B33" s="198"/>
      <c r="C33" s="198"/>
      <c r="D33" s="359"/>
      <c r="E33" s="182"/>
      <c r="F33" s="182"/>
      <c r="G33" s="182"/>
    </row>
    <row r="34" spans="1:7" ht="15.5">
      <c r="A34" s="41" t="s">
        <v>1108</v>
      </c>
      <c r="B34" s="744" t="s">
        <v>1109</v>
      </c>
      <c r="C34" s="744"/>
      <c r="D34" s="454">
        <v>2025</v>
      </c>
      <c r="E34" s="359"/>
      <c r="F34" s="198"/>
      <c r="G34" s="182"/>
    </row>
    <row r="35" spans="1:7" ht="21" customHeight="1">
      <c r="A35" s="51"/>
      <c r="B35" s="743" t="s">
        <v>1110</v>
      </c>
      <c r="C35" s="743"/>
      <c r="D35" s="455">
        <v>66.5</v>
      </c>
      <c r="E35" s="359"/>
      <c r="F35" s="51"/>
      <c r="G35" s="364"/>
    </row>
    <row r="36" spans="1:7" ht="15.5">
      <c r="A36" s="126"/>
      <c r="B36" s="380"/>
      <c r="C36" s="178"/>
      <c r="D36" s="178"/>
      <c r="E36" s="359"/>
      <c r="F36" s="51"/>
      <c r="G36" s="364"/>
    </row>
    <row r="37" spans="1:7">
      <c r="A37" s="14" t="s">
        <v>1111</v>
      </c>
      <c r="B37" s="28" t="s">
        <v>1112</v>
      </c>
      <c r="C37" s="15" t="s">
        <v>198</v>
      </c>
      <c r="D37" s="15" t="s">
        <v>199</v>
      </c>
      <c r="E37" s="378"/>
      <c r="F37" s="378"/>
      <c r="G37" s="182"/>
    </row>
    <row r="38" spans="1:7">
      <c r="A38" s="51"/>
      <c r="B38" s="381" t="s">
        <v>202</v>
      </c>
      <c r="C38" s="365">
        <v>3.55</v>
      </c>
      <c r="D38" s="365">
        <v>3.52</v>
      </c>
      <c r="E38" s="51"/>
      <c r="F38" s="51"/>
      <c r="G38" s="51"/>
    </row>
    <row r="39" spans="1:7">
      <c r="A39" s="126"/>
      <c r="B39" s="366" t="s">
        <v>396</v>
      </c>
      <c r="C39" s="227">
        <v>1.3</v>
      </c>
      <c r="D39" s="227">
        <v>1.27</v>
      </c>
      <c r="E39" s="51"/>
      <c r="F39" s="51"/>
      <c r="G39" s="51"/>
    </row>
    <row r="40" spans="1:7">
      <c r="A40" s="51"/>
      <c r="B40" s="366" t="s">
        <v>397</v>
      </c>
      <c r="C40" s="227">
        <v>1.17</v>
      </c>
      <c r="D40" s="227">
        <v>1.1499999999999999</v>
      </c>
      <c r="E40" s="51"/>
      <c r="F40" s="51"/>
      <c r="G40" s="51"/>
    </row>
    <row r="41" spans="1:7">
      <c r="A41" s="51"/>
      <c r="B41" s="366" t="s">
        <v>399</v>
      </c>
      <c r="C41" s="227">
        <v>1.1200000000000001</v>
      </c>
      <c r="D41" s="227">
        <v>1.1200000000000001</v>
      </c>
      <c r="E41" s="51"/>
      <c r="F41" s="51"/>
      <c r="G41" s="51"/>
    </row>
    <row r="42" spans="1:7">
      <c r="A42" s="51"/>
      <c r="B42" s="366" t="s">
        <v>400</v>
      </c>
      <c r="C42" s="227">
        <v>1.1399999999999999</v>
      </c>
      <c r="D42" s="227">
        <v>1.1100000000000001</v>
      </c>
      <c r="E42" s="51"/>
      <c r="F42" s="51"/>
      <c r="G42" s="51"/>
    </row>
    <row r="43" spans="1:7">
      <c r="A43" s="51"/>
      <c r="B43" s="366" t="s">
        <v>1113</v>
      </c>
      <c r="C43" s="227">
        <v>1.81</v>
      </c>
      <c r="D43" s="227">
        <v>1.6</v>
      </c>
      <c r="E43" s="51"/>
      <c r="F43" s="51"/>
      <c r="G43" s="51"/>
    </row>
    <row r="44" spans="1:7">
      <c r="A44" s="51"/>
      <c r="B44" s="382" t="s">
        <v>1114</v>
      </c>
      <c r="C44" s="383"/>
      <c r="D44" s="383"/>
      <c r="E44" s="51"/>
      <c r="F44" s="51"/>
      <c r="G44" s="51"/>
    </row>
    <row r="45" spans="1:7" ht="14.25" customHeight="1">
      <c r="A45" s="51"/>
      <c r="B45" s="51"/>
      <c r="C45" s="51"/>
      <c r="D45" s="51"/>
      <c r="E45" s="51"/>
      <c r="F45" s="51"/>
      <c r="G45" s="51"/>
    </row>
    <row r="46" spans="1:7">
      <c r="A46" s="48" t="s">
        <v>1115</v>
      </c>
      <c r="B46" s="62" t="s">
        <v>1116</v>
      </c>
      <c r="C46" s="50" t="s">
        <v>225</v>
      </c>
      <c r="D46" s="50" t="s">
        <v>200</v>
      </c>
      <c r="E46" s="51"/>
      <c r="F46" s="51"/>
      <c r="G46" s="51"/>
    </row>
    <row r="47" spans="1:7" ht="16">
      <c r="A47"/>
      <c r="B47" s="461" t="s">
        <v>1117</v>
      </c>
      <c r="C47" s="459"/>
      <c r="D47" s="385"/>
      <c r="E47" s="51"/>
      <c r="F47" s="51"/>
      <c r="G47" s="51"/>
    </row>
    <row r="48" spans="1:7">
      <c r="A48" s="51"/>
      <c r="B48" s="460" t="s">
        <v>1118</v>
      </c>
      <c r="C48" s="384" t="s">
        <v>1119</v>
      </c>
      <c r="D48" s="385">
        <v>57831</v>
      </c>
      <c r="E48" s="51"/>
      <c r="F48" s="51"/>
      <c r="G48" s="51"/>
    </row>
    <row r="49" spans="1:4">
      <c r="A49" s="51"/>
      <c r="B49" s="118" t="s">
        <v>1120</v>
      </c>
      <c r="C49" s="384" t="s">
        <v>1119</v>
      </c>
      <c r="D49" s="385">
        <v>55870</v>
      </c>
    </row>
    <row r="50" spans="1:4">
      <c r="A50" s="51"/>
      <c r="B50" s="118" t="s">
        <v>1121</v>
      </c>
      <c r="C50" s="384" t="s">
        <v>1119</v>
      </c>
      <c r="D50" s="385">
        <v>113701</v>
      </c>
    </row>
    <row r="51" spans="1:4">
      <c r="A51" s="51"/>
      <c r="B51" s="118" t="s">
        <v>1122</v>
      </c>
      <c r="C51" s="384" t="s">
        <v>232</v>
      </c>
      <c r="D51" s="118">
        <v>97.4</v>
      </c>
    </row>
    <row r="52" spans="1:4">
      <c r="A52" s="51"/>
      <c r="B52" s="386" t="s">
        <v>1123</v>
      </c>
      <c r="C52" s="387" t="s">
        <v>225</v>
      </c>
      <c r="D52" s="387" t="s">
        <v>200</v>
      </c>
    </row>
    <row r="53" spans="1:4">
      <c r="A53" s="51"/>
      <c r="B53" s="118" t="s">
        <v>1124</v>
      </c>
      <c r="C53" s="384" t="s">
        <v>1119</v>
      </c>
      <c r="D53" s="385">
        <v>1676</v>
      </c>
    </row>
    <row r="54" spans="1:4">
      <c r="A54" s="51"/>
      <c r="B54" s="118" t="s">
        <v>1125</v>
      </c>
      <c r="C54" s="384" t="s">
        <v>1119</v>
      </c>
      <c r="D54" s="385">
        <v>1793</v>
      </c>
    </row>
    <row r="55" spans="1:4">
      <c r="A55" s="51"/>
      <c r="B55" s="118" t="s">
        <v>1126</v>
      </c>
      <c r="C55" s="384" t="s">
        <v>1119</v>
      </c>
      <c r="D55" s="385">
        <v>3469</v>
      </c>
    </row>
    <row r="56" spans="1:4">
      <c r="A56" s="51"/>
      <c r="B56" s="118" t="s">
        <v>1122</v>
      </c>
      <c r="C56" s="384" t="s">
        <v>232</v>
      </c>
      <c r="D56" s="118">
        <v>3.3</v>
      </c>
    </row>
    <row r="57" spans="1:4">
      <c r="A57" s="51"/>
      <c r="B57" s="386" t="s">
        <v>1127</v>
      </c>
      <c r="C57" s="387" t="s">
        <v>225</v>
      </c>
      <c r="D57" s="387" t="s">
        <v>200</v>
      </c>
    </row>
    <row r="58" spans="1:4">
      <c r="A58" s="51"/>
      <c r="B58" s="118" t="s">
        <v>1128</v>
      </c>
      <c r="C58" s="384" t="s">
        <v>232</v>
      </c>
      <c r="D58" s="118">
        <v>49</v>
      </c>
    </row>
    <row r="59" spans="1:4">
      <c r="A59" s="51"/>
      <c r="B59" s="118" t="s">
        <v>1129</v>
      </c>
      <c r="C59" s="384" t="s">
        <v>232</v>
      </c>
      <c r="D59" s="118">
        <v>48</v>
      </c>
    </row>
    <row r="60" spans="1:4">
      <c r="A60" s="51"/>
      <c r="B60" s="118" t="s">
        <v>1130</v>
      </c>
      <c r="C60" s="384" t="s">
        <v>232</v>
      </c>
      <c r="D60" s="118">
        <v>1</v>
      </c>
    </row>
    <row r="61" spans="1:4" ht="11.25" customHeight="1">
      <c r="A61" s="51"/>
      <c r="B61" s="118" t="s">
        <v>1131</v>
      </c>
      <c r="C61" s="384" t="s">
        <v>232</v>
      </c>
      <c r="D61" s="118">
        <v>2</v>
      </c>
    </row>
    <row r="62" spans="1:4" ht="12.75" customHeight="1">
      <c r="A62" s="51"/>
      <c r="B62" s="372" t="s">
        <v>1132</v>
      </c>
      <c r="C62" s="372"/>
      <c r="D62" s="372"/>
    </row>
    <row r="63" spans="1:4">
      <c r="A63" s="51"/>
      <c r="B63" s="372"/>
      <c r="C63" s="372"/>
      <c r="D63" s="372"/>
    </row>
    <row r="64" spans="1:4">
      <c r="A64" s="51"/>
      <c r="B64" s="372"/>
      <c r="C64" s="372"/>
      <c r="D64" s="372"/>
    </row>
    <row r="65" spans="2:4">
      <c r="B65" s="372"/>
      <c r="C65" s="372"/>
      <c r="D65" s="372"/>
    </row>
    <row r="66" spans="2:4">
      <c r="B66" s="372"/>
      <c r="C66" s="372"/>
      <c r="D66" s="372"/>
    </row>
  </sheetData>
  <sheetProtection sheet="1" objects="1" scenarios="1"/>
  <mergeCells count="12">
    <mergeCell ref="B3:D3"/>
    <mergeCell ref="B2:D2"/>
    <mergeCell ref="B32:D32"/>
    <mergeCell ref="B35:C35"/>
    <mergeCell ref="B34:C34"/>
    <mergeCell ref="B8:C8"/>
    <mergeCell ref="B9:C9"/>
    <mergeCell ref="B10:C10"/>
    <mergeCell ref="B11:C11"/>
    <mergeCell ref="B12:C12"/>
    <mergeCell ref="B13:C13"/>
    <mergeCell ref="B14:C14"/>
  </mergeCells>
  <phoneticPr fontId="43" type="noConversion"/>
  <hyperlinks>
    <hyperlink ref="G1" location="Índice!A1" display="Volver al índice" xr:uid="{22F41208-5303-46C6-A479-26A6A205DEB3}"/>
    <hyperlink ref="D6" r:id="rId1" xr:uid="{9E6247B5-E875-45EC-A72B-0AE6DC313DF0}"/>
    <hyperlink ref="C6" r:id="rId2" xr:uid="{140FABA5-2539-4F05-8029-ED11C37F6DA5}"/>
  </hyperlinks>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5AAEA5-69E4-4AA0-A9F0-2F7B9616866C}">
  <dimension ref="A1:I15"/>
  <sheetViews>
    <sheetView showGridLines="0" zoomScale="115" zoomScaleNormal="115" workbookViewId="0">
      <selection activeCell="A3" sqref="A3"/>
    </sheetView>
  </sheetViews>
  <sheetFormatPr baseColWidth="10" defaultColWidth="11" defaultRowHeight="10.5"/>
  <cols>
    <col min="1" max="1" width="14.75" style="237" customWidth="1"/>
    <col min="2" max="2" width="73.5" style="237" customWidth="1"/>
    <col min="3" max="3" width="16.08203125" style="237" customWidth="1"/>
    <col min="4" max="4" width="17.83203125" style="237" customWidth="1"/>
    <col min="5" max="5" width="19.83203125" style="237" customWidth="1"/>
    <col min="6" max="6" width="14.25" style="237" customWidth="1"/>
    <col min="7" max="7" width="12" style="237" customWidth="1"/>
    <col min="8" max="8" width="18.5" style="237" customWidth="1"/>
    <col min="9" max="16384" width="11" style="237"/>
  </cols>
  <sheetData>
    <row r="1" spans="1:9" ht="13">
      <c r="A1" s="51"/>
      <c r="B1" s="164" t="s">
        <v>1133</v>
      </c>
      <c r="C1" s="89"/>
      <c r="D1" s="89"/>
      <c r="E1" s="89"/>
      <c r="F1" s="89"/>
      <c r="G1" s="89"/>
      <c r="H1" s="80" t="s">
        <v>118</v>
      </c>
      <c r="I1" s="89"/>
    </row>
    <row r="2" spans="1:9" ht="10.5" customHeight="1">
      <c r="A2" s="37" t="s">
        <v>1134</v>
      </c>
      <c r="B2" s="45" t="s">
        <v>86</v>
      </c>
      <c r="C2" s="719" t="s">
        <v>1135</v>
      </c>
      <c r="D2" s="751"/>
      <c r="E2" s="751"/>
      <c r="F2" s="751"/>
      <c r="G2" s="89"/>
      <c r="H2" s="89"/>
      <c r="I2" s="89"/>
    </row>
    <row r="3" spans="1:9" ht="125.15" customHeight="1">
      <c r="A3" s="359"/>
      <c r="B3" s="748" t="s">
        <v>1136</v>
      </c>
      <c r="C3" s="750" t="s">
        <v>86</v>
      </c>
      <c r="D3" s="670" t="s">
        <v>783</v>
      </c>
      <c r="E3" s="670" t="s">
        <v>1137</v>
      </c>
      <c r="F3" s="670" t="s">
        <v>687</v>
      </c>
      <c r="G3" s="89"/>
      <c r="H3" s="89"/>
      <c r="I3" s="89"/>
    </row>
    <row r="4" spans="1:9" ht="125.15" customHeight="1">
      <c r="A4" s="51"/>
      <c r="B4" s="749"/>
      <c r="C4" s="750"/>
      <c r="D4" s="670"/>
      <c r="E4" s="670"/>
      <c r="F4" s="670"/>
      <c r="G4" s="89"/>
      <c r="H4" s="89"/>
      <c r="I4" s="89"/>
    </row>
    <row r="5" spans="1:9" ht="125.15" customHeight="1">
      <c r="A5" s="51"/>
      <c r="B5" s="749"/>
      <c r="C5" s="750"/>
      <c r="D5" s="670"/>
      <c r="E5" s="670"/>
      <c r="F5" s="670"/>
      <c r="G5" s="89"/>
      <c r="H5" s="89"/>
      <c r="I5" s="89"/>
    </row>
    <row r="6" spans="1:9" ht="142.5" customHeight="1">
      <c r="A6" s="89"/>
      <c r="B6" s="749"/>
      <c r="C6" s="750"/>
      <c r="D6" s="670"/>
      <c r="E6" s="670"/>
      <c r="F6" s="670"/>
      <c r="G6" s="89"/>
      <c r="H6" s="89"/>
      <c r="I6" s="89"/>
    </row>
    <row r="7" spans="1:9" ht="125.15" customHeight="1">
      <c r="A7" s="89"/>
      <c r="B7" s="749"/>
      <c r="C7" s="750"/>
      <c r="D7" s="670"/>
      <c r="E7" s="670"/>
      <c r="F7" s="670"/>
      <c r="G7" s="89"/>
      <c r="H7" s="89"/>
      <c r="I7" s="89"/>
    </row>
    <row r="8" spans="1:9" ht="144.65" customHeight="1">
      <c r="A8" s="89"/>
      <c r="B8" s="749"/>
      <c r="C8" s="750"/>
      <c r="D8" s="670"/>
      <c r="E8" s="670"/>
      <c r="F8" s="670"/>
      <c r="G8" s="89"/>
      <c r="H8" s="89"/>
      <c r="I8" s="89"/>
    </row>
    <row r="9" spans="1:9" ht="34" customHeight="1">
      <c r="A9" s="89"/>
      <c r="B9" s="749"/>
      <c r="C9" s="750"/>
      <c r="D9" s="670"/>
      <c r="E9" s="670"/>
      <c r="F9" s="670"/>
      <c r="G9" s="89"/>
      <c r="H9" s="89"/>
      <c r="I9" s="89"/>
    </row>
    <row r="10" spans="1:9" ht="18.649999999999999" customHeight="1">
      <c r="A10" s="89"/>
      <c r="B10" s="166" t="s">
        <v>1138</v>
      </c>
      <c r="C10" s="89"/>
      <c r="D10" s="89"/>
      <c r="E10" s="89"/>
      <c r="F10" s="89"/>
      <c r="G10" s="89"/>
      <c r="H10" s="89"/>
      <c r="I10" s="89"/>
    </row>
    <row r="11" spans="1:9" s="191" customFormat="1" ht="15.5">
      <c r="A11" s="359"/>
      <c r="B11" s="359"/>
      <c r="C11" s="359"/>
      <c r="D11" s="359"/>
      <c r="E11" s="359"/>
      <c r="F11" s="359"/>
      <c r="G11" s="359"/>
      <c r="H11" s="359"/>
      <c r="I11" s="359"/>
    </row>
    <row r="12" spans="1:9" s="191" customFormat="1" ht="33.75" customHeight="1">
      <c r="A12" s="359"/>
      <c r="B12" s="359"/>
      <c r="C12" s="359"/>
      <c r="D12" s="359"/>
      <c r="E12" s="359"/>
      <c r="F12" s="359"/>
      <c r="G12" s="359"/>
      <c r="H12" s="359"/>
      <c r="I12" s="359"/>
    </row>
    <row r="13" spans="1:9" s="191" customFormat="1" ht="15.5">
      <c r="A13" s="359"/>
      <c r="B13" s="359"/>
      <c r="C13" s="359"/>
      <c r="D13" s="359"/>
      <c r="E13" s="359"/>
      <c r="F13" s="359"/>
      <c r="G13" s="359"/>
      <c r="H13" s="359"/>
      <c r="I13" s="359"/>
    </row>
    <row r="14" spans="1:9" s="191" customFormat="1" ht="15.5">
      <c r="A14" s="359"/>
      <c r="B14" s="359"/>
      <c r="C14" s="359"/>
      <c r="D14" s="359"/>
      <c r="E14" s="359"/>
      <c r="F14" s="359"/>
      <c r="G14" s="359"/>
      <c r="H14" s="359"/>
      <c r="I14" s="359"/>
    </row>
    <row r="15" spans="1:9" s="191" customFormat="1" ht="15.5">
      <c r="A15" s="359"/>
      <c r="B15" s="359"/>
      <c r="C15" s="359"/>
      <c r="D15" s="359"/>
      <c r="E15" s="359"/>
      <c r="F15" s="359"/>
      <c r="G15" s="359"/>
      <c r="H15" s="359"/>
      <c r="I15" s="359"/>
    </row>
  </sheetData>
  <sheetProtection sheet="1" objects="1" scenarios="1"/>
  <mergeCells count="6">
    <mergeCell ref="B3:B9"/>
    <mergeCell ref="C3:C9"/>
    <mergeCell ref="D3:D9"/>
    <mergeCell ref="E3:E9"/>
    <mergeCell ref="C2:F2"/>
    <mergeCell ref="F3:F9"/>
  </mergeCells>
  <hyperlinks>
    <hyperlink ref="C3" r:id="rId1" xr:uid="{5CF536E7-6C58-43D3-9208-67BBE6FBD20C}"/>
    <hyperlink ref="H1" location="Índice!A1" display="Volver al índice" xr:uid="{DF8CF54D-4521-4BC5-B368-DD997B8EB3E3}"/>
    <hyperlink ref="C3:C9" r:id="rId2" display="Política de Derechos Humanos" xr:uid="{F15820F6-B32D-4E2B-B4AB-E993F141FD43}"/>
    <hyperlink ref="D3" r:id="rId3" display="Política de Derechos Humanos" xr:uid="{4EC56FA4-31D6-45B3-86D5-50940277BAE9}"/>
    <hyperlink ref="D3:D9" r:id="rId4" display="Política de Sostenibilidad" xr:uid="{C2712BC5-C38B-4587-AB8E-64DD4ECDAB0E}"/>
    <hyperlink ref="E3" r:id="rId5" display="Política de Derechos Humanos" xr:uid="{05E92A3F-6FA4-4DC1-9E2D-6FC39BD17DF0}"/>
    <hyperlink ref="E3:E9" r:id="rId6" display="Política de Diversidad, Equidad e Inclusión" xr:uid="{D2C82B6B-0C97-4692-BBEA-44F44CDA0EDF}"/>
    <hyperlink ref="F3" r:id="rId7" display="Política de Derechos Humanos" xr:uid="{6ADD6C82-8D9A-4EC7-9489-B8148CC01F27}"/>
    <hyperlink ref="F3:F9" r:id="rId8" display="Código de Ética" xr:uid="{26AFF26E-C8A5-4B09-9634-1F5A415EAB5D}"/>
  </hyperlink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3749BD-1025-4F70-887E-2A00AE4A8974}">
  <dimension ref="A1:L109"/>
  <sheetViews>
    <sheetView showGridLines="0" topLeftCell="A20" zoomScale="115" zoomScaleNormal="76" workbookViewId="0">
      <selection activeCell="A31" sqref="A31"/>
    </sheetView>
  </sheetViews>
  <sheetFormatPr baseColWidth="10" defaultColWidth="11" defaultRowHeight="12"/>
  <cols>
    <col min="1" max="1" width="11" style="184"/>
    <col min="2" max="2" width="55.83203125" style="184" customWidth="1"/>
    <col min="3" max="3" width="19.5" style="184" customWidth="1"/>
    <col min="4" max="7" width="14.08203125" style="184" customWidth="1"/>
    <col min="8" max="9" width="9.83203125" style="184" customWidth="1"/>
    <col min="10" max="10" width="15.08203125" style="184" customWidth="1"/>
    <col min="11" max="16384" width="11" style="184"/>
  </cols>
  <sheetData>
    <row r="1" spans="1:10">
      <c r="A1" s="260"/>
      <c r="B1" s="260"/>
      <c r="C1" s="260"/>
      <c r="D1" s="260"/>
      <c r="E1" s="260"/>
      <c r="F1" s="260"/>
      <c r="G1" s="260"/>
      <c r="H1" s="260"/>
      <c r="I1" s="260"/>
      <c r="J1" s="332" t="s">
        <v>118</v>
      </c>
    </row>
    <row r="2" spans="1:10" ht="13">
      <c r="A2" s="260"/>
      <c r="B2" s="164" t="s">
        <v>1139</v>
      </c>
      <c r="C2" s="260"/>
      <c r="D2" s="260"/>
      <c r="E2" s="260"/>
      <c r="F2" s="260"/>
      <c r="G2" s="260"/>
      <c r="H2" s="260"/>
      <c r="I2" s="260"/>
      <c r="J2" s="260"/>
    </row>
    <row r="3" spans="1:10">
      <c r="A3" s="333" t="s">
        <v>1140</v>
      </c>
      <c r="B3" s="762" t="s">
        <v>1141</v>
      </c>
      <c r="C3" s="762"/>
      <c r="D3" s="762"/>
      <c r="E3" s="762"/>
      <c r="F3" s="464" t="s">
        <v>225</v>
      </c>
      <c r="G3" s="327" t="s">
        <v>1142</v>
      </c>
      <c r="H3" s="260"/>
      <c r="I3" s="260"/>
      <c r="J3" s="260"/>
    </row>
    <row r="4" spans="1:10">
      <c r="A4" s="313" t="s">
        <v>1143</v>
      </c>
      <c r="B4" s="763" t="s">
        <v>1144</v>
      </c>
      <c r="C4" s="763"/>
      <c r="D4" s="763"/>
      <c r="E4" s="763"/>
      <c r="F4" s="462" t="s">
        <v>232</v>
      </c>
      <c r="G4" s="388">
        <v>7.4</v>
      </c>
      <c r="H4" s="260"/>
      <c r="I4" s="260"/>
      <c r="J4" s="260"/>
    </row>
    <row r="5" spans="1:10">
      <c r="A5" s="316"/>
      <c r="B5" s="644" t="s">
        <v>1145</v>
      </c>
      <c r="C5" s="644"/>
      <c r="D5" s="644"/>
      <c r="E5" s="644"/>
      <c r="F5" s="463" t="s">
        <v>232</v>
      </c>
      <c r="G5" s="315">
        <v>7.6</v>
      </c>
      <c r="H5" s="260"/>
      <c r="I5" s="260"/>
      <c r="J5" s="260"/>
    </row>
    <row r="6" spans="1:10">
      <c r="A6" s="316"/>
      <c r="B6" s="644" t="s">
        <v>1146</v>
      </c>
      <c r="C6" s="644"/>
      <c r="D6" s="644"/>
      <c r="E6" s="644"/>
      <c r="F6" s="463" t="s">
        <v>232</v>
      </c>
      <c r="G6" s="315">
        <v>7.2</v>
      </c>
      <c r="H6" s="260"/>
      <c r="I6" s="260"/>
      <c r="J6" s="260"/>
    </row>
    <row r="7" spans="1:10">
      <c r="A7" s="260"/>
      <c r="B7" s="644" t="s">
        <v>1147</v>
      </c>
      <c r="C7" s="644"/>
      <c r="D7" s="644"/>
      <c r="E7" s="644"/>
      <c r="F7" s="463" t="s">
        <v>232</v>
      </c>
      <c r="G7" s="315">
        <v>3.5</v>
      </c>
      <c r="H7" s="260"/>
      <c r="I7" s="260"/>
      <c r="J7" s="260"/>
    </row>
    <row r="8" spans="1:10">
      <c r="A8" s="260"/>
      <c r="B8" s="644" t="s">
        <v>1148</v>
      </c>
      <c r="C8" s="644"/>
      <c r="D8" s="644"/>
      <c r="E8" s="644"/>
      <c r="F8" s="463" t="s">
        <v>232</v>
      </c>
      <c r="G8" s="315">
        <v>7</v>
      </c>
      <c r="H8" s="260"/>
      <c r="I8" s="260"/>
      <c r="J8" s="260"/>
    </row>
    <row r="9" spans="1:10">
      <c r="A9" s="260"/>
      <c r="B9" s="644" t="s">
        <v>1149</v>
      </c>
      <c r="C9" s="644"/>
      <c r="D9" s="644"/>
      <c r="E9" s="644"/>
      <c r="F9" s="463" t="s">
        <v>232</v>
      </c>
      <c r="G9" s="315">
        <v>4.0999999999999996</v>
      </c>
      <c r="H9" s="260"/>
      <c r="I9" s="260"/>
      <c r="J9" s="260"/>
    </row>
    <row r="10" spans="1:10">
      <c r="A10" s="260" t="s">
        <v>1143</v>
      </c>
      <c r="B10" s="644" t="s">
        <v>1150</v>
      </c>
      <c r="C10" s="644"/>
      <c r="D10" s="644"/>
      <c r="E10" s="644"/>
      <c r="F10" s="463" t="s">
        <v>384</v>
      </c>
      <c r="G10" s="317">
        <v>275903</v>
      </c>
      <c r="H10" s="260"/>
      <c r="I10" s="260"/>
      <c r="J10" s="260"/>
    </row>
    <row r="11" spans="1:10">
      <c r="A11" s="260"/>
      <c r="B11" s="644" t="s">
        <v>1151</v>
      </c>
      <c r="C11" s="644"/>
      <c r="D11" s="644"/>
      <c r="E11" s="644"/>
      <c r="F11" s="463" t="s">
        <v>384</v>
      </c>
      <c r="G11" s="317">
        <v>268724</v>
      </c>
      <c r="H11" s="260"/>
      <c r="I11" s="260"/>
      <c r="J11" s="260"/>
    </row>
    <row r="12" spans="1:10">
      <c r="A12" s="260"/>
      <c r="B12" s="644" t="s">
        <v>1152</v>
      </c>
      <c r="C12" s="644"/>
      <c r="D12" s="644"/>
      <c r="E12" s="644"/>
      <c r="F12" s="463" t="s">
        <v>384</v>
      </c>
      <c r="G12" s="317">
        <v>282815</v>
      </c>
      <c r="H12" s="260"/>
      <c r="I12" s="260"/>
      <c r="J12" s="260"/>
    </row>
    <row r="13" spans="1:10">
      <c r="A13" s="260"/>
      <c r="B13" s="644" t="s">
        <v>1147</v>
      </c>
      <c r="C13" s="644"/>
      <c r="D13" s="644"/>
      <c r="E13" s="644"/>
      <c r="F13" s="463" t="s">
        <v>384</v>
      </c>
      <c r="G13" s="317">
        <v>3771677</v>
      </c>
      <c r="H13" s="260"/>
      <c r="I13" s="260"/>
      <c r="J13" s="260"/>
    </row>
    <row r="14" spans="1:10">
      <c r="A14" s="260"/>
      <c r="B14" s="644" t="s">
        <v>1148</v>
      </c>
      <c r="C14" s="644"/>
      <c r="D14" s="644"/>
      <c r="E14" s="644"/>
      <c r="F14" s="463" t="s">
        <v>384</v>
      </c>
      <c r="G14" s="317">
        <v>987792</v>
      </c>
      <c r="H14" s="260"/>
      <c r="I14" s="260"/>
      <c r="J14" s="260"/>
    </row>
    <row r="15" spans="1:10">
      <c r="A15" s="260"/>
      <c r="B15" s="644" t="s">
        <v>1149</v>
      </c>
      <c r="C15" s="644"/>
      <c r="D15" s="644"/>
      <c r="E15" s="644"/>
      <c r="F15" s="463" t="s">
        <v>384</v>
      </c>
      <c r="G15" s="317">
        <v>618429</v>
      </c>
      <c r="H15" s="260"/>
      <c r="I15" s="260"/>
      <c r="J15" s="260"/>
    </row>
    <row r="16" spans="1:10">
      <c r="A16" s="260" t="s">
        <v>1143</v>
      </c>
      <c r="B16" s="764" t="s">
        <v>1153</v>
      </c>
      <c r="C16" s="764"/>
      <c r="D16" s="764"/>
      <c r="E16" s="764"/>
      <c r="F16" s="463" t="s">
        <v>1154</v>
      </c>
      <c r="G16" s="315">
        <v>100</v>
      </c>
      <c r="H16" s="260"/>
      <c r="I16" s="260"/>
      <c r="J16" s="260"/>
    </row>
    <row r="17" spans="1:12" ht="15.65" customHeight="1">
      <c r="A17" s="260"/>
      <c r="B17" s="694" t="s">
        <v>1155</v>
      </c>
      <c r="C17" s="652"/>
      <c r="D17" s="652"/>
      <c r="E17" s="652"/>
      <c r="F17" s="652"/>
      <c r="G17" s="652"/>
      <c r="H17" s="260"/>
      <c r="I17" s="260"/>
      <c r="J17" s="260"/>
      <c r="K17" s="260"/>
      <c r="L17" s="260"/>
    </row>
    <row r="19" spans="1:12" ht="17.25" customHeight="1">
      <c r="A19" s="260"/>
      <c r="B19" s="580" t="s">
        <v>1156</v>
      </c>
      <c r="C19" s="580"/>
      <c r="D19" s="260"/>
      <c r="E19" s="260"/>
      <c r="F19" s="260"/>
      <c r="G19" s="260"/>
      <c r="H19" s="260"/>
      <c r="I19" s="260"/>
      <c r="J19" s="260"/>
      <c r="K19" s="260"/>
      <c r="L19" s="260"/>
    </row>
    <row r="20" spans="1:12" ht="14.25" customHeight="1">
      <c r="A20" s="333" t="s">
        <v>1157</v>
      </c>
      <c r="B20" s="752"/>
      <c r="C20" s="752"/>
      <c r="D20" s="752"/>
      <c r="E20" s="752"/>
      <c r="F20" s="752"/>
      <c r="G20" s="464">
        <v>2025</v>
      </c>
      <c r="H20" s="326"/>
      <c r="I20" s="286"/>
      <c r="J20" s="260"/>
      <c r="K20" s="260"/>
      <c r="L20" s="260"/>
    </row>
    <row r="21" spans="1:12">
      <c r="A21" s="313"/>
      <c r="B21" s="753" t="s">
        <v>1158</v>
      </c>
      <c r="C21" s="753"/>
      <c r="D21" s="753"/>
      <c r="E21" s="753"/>
      <c r="F21" s="753"/>
      <c r="G21" s="466">
        <v>7.6</v>
      </c>
      <c r="H21" s="326"/>
      <c r="I21" s="260"/>
      <c r="J21" s="260"/>
      <c r="K21" s="260"/>
      <c r="L21" s="260"/>
    </row>
    <row r="22" spans="1:12" ht="12" customHeight="1">
      <c r="A22" s="316"/>
      <c r="B22" s="754" t="s">
        <v>1159</v>
      </c>
      <c r="C22" s="754"/>
      <c r="D22" s="754"/>
      <c r="E22" s="754"/>
      <c r="F22" s="754"/>
      <c r="G22" s="467">
        <v>100</v>
      </c>
      <c r="H22" s="326"/>
      <c r="I22" s="260"/>
      <c r="J22" s="260"/>
      <c r="K22" s="260"/>
      <c r="L22" s="260"/>
    </row>
    <row r="23" spans="1:12">
      <c r="A23" s="325"/>
      <c r="B23" s="260"/>
      <c r="C23" s="260"/>
      <c r="D23" s="260"/>
      <c r="E23" s="260"/>
      <c r="F23" s="260"/>
      <c r="G23" s="260"/>
      <c r="H23" s="326"/>
      <c r="I23" s="260"/>
      <c r="J23" s="260"/>
      <c r="K23" s="260"/>
      <c r="L23" s="260"/>
    </row>
    <row r="24" spans="1:12" ht="16.5" customHeight="1">
      <c r="A24" s="318"/>
      <c r="B24" s="164" t="s">
        <v>90</v>
      </c>
      <c r="C24" s="260"/>
      <c r="D24" s="260"/>
      <c r="E24" s="260"/>
      <c r="F24" s="260"/>
      <c r="G24" s="319"/>
      <c r="H24" s="326"/>
      <c r="I24" s="260"/>
      <c r="J24" s="260"/>
      <c r="K24" s="260"/>
      <c r="L24" s="260"/>
    </row>
    <row r="25" spans="1:12">
      <c r="A25" s="333" t="s">
        <v>1160</v>
      </c>
      <c r="B25" s="752"/>
      <c r="C25" s="752"/>
      <c r="D25" s="752"/>
      <c r="E25" s="752"/>
      <c r="F25" s="752"/>
      <c r="G25" s="464">
        <v>2025</v>
      </c>
      <c r="H25" s="326"/>
      <c r="I25" s="260"/>
      <c r="J25" s="260"/>
      <c r="K25" s="260"/>
      <c r="L25" s="260"/>
    </row>
    <row r="26" spans="1:12">
      <c r="A26" s="252"/>
      <c r="B26" s="753" t="s">
        <v>1161</v>
      </c>
      <c r="C26" s="753"/>
      <c r="D26" s="753"/>
      <c r="E26" s="753"/>
      <c r="F26" s="753"/>
      <c r="G26" s="468">
        <v>10660408458</v>
      </c>
      <c r="H26" s="326"/>
      <c r="I26" s="260"/>
      <c r="J26" s="260"/>
      <c r="K26" s="260"/>
      <c r="L26" s="260"/>
    </row>
    <row r="27" spans="1:12">
      <c r="A27" s="313"/>
      <c r="B27" s="753" t="s">
        <v>1162</v>
      </c>
      <c r="C27" s="753"/>
      <c r="D27" s="753"/>
      <c r="E27" s="753"/>
      <c r="F27" s="753"/>
      <c r="G27" s="468">
        <v>275903</v>
      </c>
      <c r="H27" s="326"/>
      <c r="I27" s="260"/>
      <c r="J27" s="260"/>
      <c r="K27" s="260"/>
      <c r="L27" s="260"/>
    </row>
    <row r="28" spans="1:12">
      <c r="A28" s="316"/>
      <c r="B28" s="754" t="s">
        <v>1163</v>
      </c>
      <c r="C28" s="754"/>
      <c r="D28" s="754"/>
      <c r="E28" s="754"/>
      <c r="F28" s="754"/>
      <c r="G28" s="467">
        <v>100</v>
      </c>
      <c r="H28" s="326"/>
      <c r="I28" s="260"/>
      <c r="J28" s="260"/>
      <c r="K28" s="260"/>
      <c r="L28" s="260"/>
    </row>
    <row r="29" spans="1:12" ht="17.5" customHeight="1">
      <c r="A29" s="320"/>
      <c r="B29" s="755" t="s">
        <v>1164</v>
      </c>
      <c r="C29" s="756"/>
      <c r="D29" s="756"/>
      <c r="E29" s="756"/>
      <c r="F29" s="756"/>
      <c r="G29" s="756"/>
      <c r="H29" s="559"/>
      <c r="I29" s="260"/>
      <c r="J29" s="260"/>
      <c r="K29" s="260"/>
      <c r="L29" s="260"/>
    </row>
    <row r="30" spans="1:12" ht="12" customHeight="1">
      <c r="A30" s="318"/>
      <c r="B30" s="411"/>
      <c r="C30" s="412"/>
      <c r="D30" s="344"/>
      <c r="E30" s="344"/>
      <c r="F30" s="344"/>
      <c r="G30" s="344"/>
      <c r="H30" s="326"/>
      <c r="I30" s="260"/>
      <c r="J30" s="260"/>
      <c r="K30" s="260"/>
      <c r="L30" s="260"/>
    </row>
    <row r="31" spans="1:12" ht="12" customHeight="1">
      <c r="A31" s="333" t="s">
        <v>1165</v>
      </c>
      <c r="B31" s="757" t="s">
        <v>1166</v>
      </c>
      <c r="C31" s="758"/>
      <c r="D31" s="758"/>
      <c r="E31" s="758"/>
      <c r="F31" s="758"/>
      <c r="G31" s="759"/>
      <c r="H31" s="326"/>
      <c r="I31" s="260"/>
      <c r="J31" s="260"/>
      <c r="K31" s="260"/>
      <c r="L31" s="260"/>
    </row>
    <row r="32" spans="1:12" ht="43.5" customHeight="1">
      <c r="A32" s="318"/>
      <c r="B32" s="753" t="s">
        <v>1167</v>
      </c>
      <c r="C32" s="753"/>
      <c r="D32" s="753"/>
      <c r="E32" s="753"/>
      <c r="F32" s="753"/>
      <c r="G32" s="753"/>
      <c r="H32" s="328"/>
      <c r="I32" s="260"/>
      <c r="J32" s="260"/>
      <c r="K32" s="260"/>
      <c r="L32" s="260"/>
    </row>
    <row r="33" spans="1:12" ht="12" customHeight="1">
      <c r="A33" s="318"/>
      <c r="B33" s="411"/>
      <c r="C33" s="412"/>
      <c r="D33" s="319"/>
      <c r="E33" s="319"/>
      <c r="F33" s="319"/>
      <c r="G33" s="319"/>
      <c r="H33" s="326"/>
      <c r="I33" s="260"/>
      <c r="J33" s="260"/>
      <c r="K33" s="260"/>
      <c r="L33" s="260"/>
    </row>
    <row r="34" spans="1:12" ht="12" customHeight="1">
      <c r="A34" s="544"/>
      <c r="B34" s="528" t="s">
        <v>92</v>
      </c>
      <c r="C34" s="545"/>
      <c r="D34" s="546"/>
      <c r="E34" s="546"/>
      <c r="F34" s="546"/>
      <c r="G34" s="546"/>
      <c r="H34" s="547"/>
      <c r="I34" s="260"/>
      <c r="J34" s="260"/>
      <c r="K34" s="260"/>
      <c r="L34" s="260"/>
    </row>
    <row r="35" spans="1:12" ht="12" customHeight="1">
      <c r="A35" s="333" t="s">
        <v>1168</v>
      </c>
      <c r="B35" s="529" t="s">
        <v>1169</v>
      </c>
      <c r="C35" s="553" t="s">
        <v>225</v>
      </c>
      <c r="D35" s="557">
        <v>2022</v>
      </c>
      <c r="E35" s="557">
        <v>2023</v>
      </c>
      <c r="F35" s="557">
        <v>2024</v>
      </c>
      <c r="G35" s="557">
        <v>2025</v>
      </c>
      <c r="H35" s="260"/>
      <c r="I35" s="260"/>
      <c r="J35" s="260"/>
      <c r="K35" s="260"/>
      <c r="L35" s="260"/>
    </row>
    <row r="36" spans="1:12" ht="12" customHeight="1">
      <c r="A36" s="325"/>
      <c r="B36" s="324" t="s">
        <v>1170</v>
      </c>
      <c r="C36" s="548" t="s">
        <v>384</v>
      </c>
      <c r="D36" s="549">
        <v>14202097551000</v>
      </c>
      <c r="E36" s="549">
        <v>14230641548000</v>
      </c>
      <c r="F36" s="549">
        <v>16493815028000</v>
      </c>
      <c r="G36" s="549">
        <v>16594515400000</v>
      </c>
      <c r="H36" s="260"/>
      <c r="I36" s="260"/>
      <c r="J36" s="260"/>
      <c r="K36" s="260"/>
      <c r="L36" s="260"/>
    </row>
    <row r="37" spans="1:12" ht="12" customHeight="1">
      <c r="A37" s="325"/>
      <c r="B37" s="324" t="s">
        <v>1171</v>
      </c>
      <c r="C37" s="548" t="s">
        <v>384</v>
      </c>
      <c r="D37" s="549">
        <v>13071427600000</v>
      </c>
      <c r="E37" s="549">
        <v>13253523430000</v>
      </c>
      <c r="F37" s="549">
        <v>15476877866000</v>
      </c>
      <c r="G37" s="549">
        <v>15732825953000</v>
      </c>
      <c r="H37" s="260"/>
      <c r="I37" s="260"/>
      <c r="J37" s="260"/>
      <c r="K37" s="260"/>
      <c r="L37" s="260"/>
    </row>
    <row r="38" spans="1:12" ht="12" customHeight="1">
      <c r="A38" s="325"/>
      <c r="B38" s="324" t="s">
        <v>1172</v>
      </c>
      <c r="C38" s="548" t="s">
        <v>384</v>
      </c>
      <c r="D38" s="549">
        <v>1637874453000</v>
      </c>
      <c r="E38" s="549">
        <v>1941407802000</v>
      </c>
      <c r="F38" s="549">
        <v>2102528603000</v>
      </c>
      <c r="G38" s="549">
        <v>2259241425000</v>
      </c>
      <c r="H38" s="260"/>
      <c r="I38" s="260"/>
      <c r="J38" s="260"/>
      <c r="K38" s="260"/>
      <c r="L38" s="260"/>
    </row>
    <row r="39" spans="1:12" ht="12" customHeight="1">
      <c r="A39" s="325"/>
      <c r="B39" s="551" t="s">
        <v>1173</v>
      </c>
      <c r="C39" s="548" t="s">
        <v>1174</v>
      </c>
      <c r="D39" s="554">
        <v>1.6903300000000001</v>
      </c>
      <c r="E39" s="555">
        <v>1.5033000000000001</v>
      </c>
      <c r="F39" s="555">
        <v>1.48367</v>
      </c>
      <c r="G39" s="555">
        <v>1.38141</v>
      </c>
      <c r="H39" s="260"/>
      <c r="I39" s="260"/>
      <c r="J39" s="260"/>
      <c r="K39" s="260"/>
      <c r="L39" s="260"/>
    </row>
    <row r="40" spans="1:12" ht="12" customHeight="1">
      <c r="A40" s="544"/>
      <c r="B40" s="552" t="s">
        <v>1175</v>
      </c>
      <c r="C40" s="550" t="s">
        <v>274</v>
      </c>
      <c r="D40" s="549">
        <v>122891</v>
      </c>
      <c r="E40" s="549">
        <v>121657</v>
      </c>
      <c r="F40" s="549">
        <v>121524</v>
      </c>
      <c r="G40" s="549">
        <v>117170</v>
      </c>
      <c r="H40" s="260"/>
      <c r="I40" s="260"/>
      <c r="J40" s="260"/>
      <c r="K40" s="260"/>
      <c r="L40" s="260"/>
    </row>
    <row r="41" spans="1:12" ht="12" customHeight="1">
      <c r="A41" s="544"/>
      <c r="B41" s="760" t="s">
        <v>1176</v>
      </c>
      <c r="C41" s="760"/>
      <c r="D41" s="760"/>
      <c r="E41" s="760"/>
      <c r="F41" s="760"/>
      <c r="G41" s="760"/>
      <c r="H41" s="556"/>
      <c r="I41" s="260"/>
      <c r="J41" s="260"/>
      <c r="K41" s="260"/>
      <c r="L41" s="260"/>
    </row>
    <row r="42" spans="1:12" ht="12" customHeight="1">
      <c r="A42" s="318"/>
      <c r="B42" s="411"/>
      <c r="C42" s="412"/>
      <c r="D42" s="319"/>
      <c r="E42" s="319"/>
      <c r="F42" s="319"/>
      <c r="G42" s="319"/>
      <c r="H42" s="326"/>
      <c r="I42" s="260"/>
      <c r="J42" s="260"/>
      <c r="K42" s="260"/>
      <c r="L42" s="260"/>
    </row>
    <row r="43" spans="1:12" ht="15" customHeight="1">
      <c r="A43" s="318"/>
      <c r="B43" s="164" t="s">
        <v>93</v>
      </c>
      <c r="C43" s="344"/>
      <c r="D43" s="344"/>
      <c r="E43" s="344"/>
      <c r="F43" s="344"/>
      <c r="G43" s="344"/>
      <c r="H43" s="326"/>
      <c r="I43" s="260"/>
      <c r="J43" s="260"/>
      <c r="K43" s="260"/>
      <c r="L43" s="260"/>
    </row>
    <row r="44" spans="1:12">
      <c r="A44" s="333" t="s">
        <v>1177</v>
      </c>
      <c r="B44" s="678" t="s">
        <v>1178</v>
      </c>
      <c r="C44" s="678"/>
      <c r="D44" s="464">
        <v>2022</v>
      </c>
      <c r="E44" s="327">
        <v>2023</v>
      </c>
      <c r="F44" s="327">
        <v>2024</v>
      </c>
      <c r="G44" s="327">
        <v>2025</v>
      </c>
      <c r="H44" s="328"/>
      <c r="I44" s="260"/>
      <c r="J44" s="260"/>
      <c r="K44" s="260"/>
      <c r="L44" s="260"/>
    </row>
    <row r="45" spans="1:12">
      <c r="A45" s="313"/>
      <c r="B45" s="753" t="s">
        <v>1179</v>
      </c>
      <c r="C45" s="753"/>
      <c r="D45" s="468">
        <v>26838</v>
      </c>
      <c r="E45" s="329">
        <v>31960</v>
      </c>
      <c r="F45" s="329">
        <v>33730</v>
      </c>
      <c r="G45" s="329">
        <v>26893</v>
      </c>
      <c r="H45" s="328"/>
      <c r="I45" s="260"/>
      <c r="J45" s="260"/>
      <c r="K45" s="260"/>
      <c r="L45" s="260"/>
    </row>
    <row r="46" spans="1:12">
      <c r="A46" s="313"/>
      <c r="B46" s="753" t="s">
        <v>1180</v>
      </c>
      <c r="C46" s="753"/>
      <c r="D46" s="468">
        <v>9589</v>
      </c>
      <c r="E46" s="329">
        <v>11117</v>
      </c>
      <c r="F46" s="329">
        <v>11975</v>
      </c>
      <c r="G46" s="329">
        <v>9944</v>
      </c>
      <c r="H46" s="260"/>
      <c r="I46" s="260"/>
      <c r="J46" s="260"/>
      <c r="K46" s="260"/>
      <c r="L46" s="260"/>
    </row>
    <row r="47" spans="1:12">
      <c r="A47" s="313"/>
      <c r="B47" s="753" t="s">
        <v>1181</v>
      </c>
      <c r="C47" s="753"/>
      <c r="D47" s="468">
        <v>2925</v>
      </c>
      <c r="E47" s="329">
        <v>4021</v>
      </c>
      <c r="F47" s="329">
        <v>4379</v>
      </c>
      <c r="G47" s="329">
        <v>3776</v>
      </c>
      <c r="H47" s="260"/>
      <c r="I47" s="260"/>
      <c r="J47" s="260"/>
      <c r="K47" s="260"/>
      <c r="L47" s="260"/>
    </row>
    <row r="48" spans="1:12">
      <c r="A48" s="313"/>
      <c r="B48" s="753" t="s">
        <v>1182</v>
      </c>
      <c r="C48" s="753"/>
      <c r="D48" s="468">
        <v>522</v>
      </c>
      <c r="E48" s="329">
        <v>1109</v>
      </c>
      <c r="F48" s="329">
        <v>1213</v>
      </c>
      <c r="G48" s="329">
        <v>820</v>
      </c>
      <c r="H48" s="260"/>
      <c r="I48" s="260"/>
      <c r="J48" s="260"/>
      <c r="K48" s="260"/>
      <c r="L48" s="260"/>
    </row>
    <row r="49" spans="1:12">
      <c r="A49" s="313"/>
      <c r="B49" s="753" t="s">
        <v>1183</v>
      </c>
      <c r="C49" s="753"/>
      <c r="D49" s="468">
        <v>9137</v>
      </c>
      <c r="E49" s="329">
        <v>9401</v>
      </c>
      <c r="F49" s="329">
        <v>9971</v>
      </c>
      <c r="G49" s="329">
        <v>7305</v>
      </c>
      <c r="H49" s="260"/>
      <c r="I49" s="260"/>
      <c r="J49" s="260"/>
      <c r="K49" s="260"/>
      <c r="L49" s="260"/>
    </row>
    <row r="50" spans="1:12">
      <c r="A50" s="313"/>
      <c r="B50" s="753" t="s">
        <v>1184</v>
      </c>
      <c r="C50" s="753"/>
      <c r="D50" s="468">
        <v>3852</v>
      </c>
      <c r="E50" s="329">
        <v>4819</v>
      </c>
      <c r="F50" s="329">
        <v>4636</v>
      </c>
      <c r="G50" s="329">
        <v>3982</v>
      </c>
      <c r="H50" s="260"/>
      <c r="I50" s="260"/>
      <c r="J50" s="260"/>
      <c r="K50" s="260"/>
      <c r="L50" s="260"/>
    </row>
    <row r="51" spans="1:12">
      <c r="A51" s="313"/>
      <c r="B51" s="753" t="s">
        <v>1185</v>
      </c>
      <c r="C51" s="753"/>
      <c r="D51" s="468">
        <v>813</v>
      </c>
      <c r="E51" s="329">
        <v>1493</v>
      </c>
      <c r="F51" s="329">
        <v>1556</v>
      </c>
      <c r="G51" s="329">
        <v>1066</v>
      </c>
      <c r="H51" s="260"/>
      <c r="I51" s="260"/>
      <c r="J51" s="260"/>
      <c r="K51" s="260"/>
      <c r="L51" s="260"/>
    </row>
    <row r="52" spans="1:12">
      <c r="A52" s="313"/>
      <c r="B52" s="753" t="s">
        <v>1186</v>
      </c>
      <c r="C52" s="753"/>
      <c r="D52" s="468">
        <v>13036</v>
      </c>
      <c r="E52" s="329">
        <v>16247</v>
      </c>
      <c r="F52" s="329">
        <v>17567</v>
      </c>
      <c r="G52" s="329">
        <v>14540</v>
      </c>
      <c r="H52" s="260"/>
      <c r="I52" s="260"/>
      <c r="J52" s="260"/>
      <c r="K52" s="260"/>
      <c r="L52" s="260"/>
    </row>
    <row r="53" spans="1:12">
      <c r="A53" s="313"/>
      <c r="B53" s="753" t="s">
        <v>1187</v>
      </c>
      <c r="C53" s="753"/>
      <c r="D53" s="468">
        <v>13802</v>
      </c>
      <c r="E53" s="329">
        <v>15713</v>
      </c>
      <c r="F53" s="329">
        <v>16163</v>
      </c>
      <c r="G53" s="329">
        <v>12353</v>
      </c>
      <c r="H53" s="260"/>
      <c r="I53" s="260"/>
      <c r="J53" s="260"/>
      <c r="K53" s="260"/>
      <c r="L53" s="260"/>
    </row>
    <row r="54" spans="1:12" ht="25.5" customHeight="1">
      <c r="A54" s="316"/>
      <c r="B54" s="753" t="s">
        <v>1188</v>
      </c>
      <c r="C54" s="753"/>
      <c r="D54" s="468">
        <v>32.4</v>
      </c>
      <c r="E54" s="329">
        <v>21.5</v>
      </c>
      <c r="F54" s="329">
        <v>26</v>
      </c>
      <c r="G54" s="329">
        <v>23</v>
      </c>
      <c r="H54" s="328"/>
      <c r="I54" s="260"/>
      <c r="J54" s="260"/>
      <c r="K54" s="260"/>
      <c r="L54" s="260"/>
    </row>
    <row r="55" spans="1:12" ht="36.75" customHeight="1">
      <c r="A55" s="320"/>
      <c r="B55" s="766" t="s">
        <v>1189</v>
      </c>
      <c r="C55" s="767"/>
      <c r="D55" s="767"/>
      <c r="E55" s="767"/>
      <c r="F55" s="767"/>
      <c r="G55" s="768"/>
      <c r="H55" s="326"/>
      <c r="I55" s="260"/>
      <c r="J55" s="260"/>
      <c r="K55" s="260"/>
      <c r="L55" s="260"/>
    </row>
    <row r="56" spans="1:12" ht="10.5" customHeight="1">
      <c r="A56" s="318"/>
      <c r="B56" s="389"/>
      <c r="C56" s="389"/>
      <c r="D56" s="389"/>
      <c r="E56" s="389"/>
      <c r="F56" s="389"/>
      <c r="G56" s="390"/>
      <c r="H56" s="326"/>
      <c r="I56" s="260"/>
      <c r="J56" s="260"/>
      <c r="K56" s="260"/>
      <c r="L56" s="260"/>
    </row>
    <row r="57" spans="1:12" ht="17.25" customHeight="1">
      <c r="A57" s="318"/>
      <c r="B57" s="164" t="s">
        <v>94</v>
      </c>
      <c r="C57" s="344"/>
      <c r="D57" s="344"/>
      <c r="E57" s="344"/>
      <c r="F57" s="344"/>
      <c r="G57" s="344"/>
      <c r="H57" s="326"/>
      <c r="I57" s="260"/>
      <c r="J57" s="260"/>
      <c r="K57" s="260"/>
      <c r="L57" s="260"/>
    </row>
    <row r="58" spans="1:12">
      <c r="A58" s="333" t="s">
        <v>1190</v>
      </c>
      <c r="B58" s="678" t="s">
        <v>1191</v>
      </c>
      <c r="C58" s="678"/>
      <c r="D58" s="464">
        <v>2022</v>
      </c>
      <c r="E58" s="327">
        <v>2023</v>
      </c>
      <c r="F58" s="327">
        <v>2024</v>
      </c>
      <c r="G58" s="327">
        <v>2025</v>
      </c>
      <c r="H58" s="328"/>
      <c r="I58" s="260"/>
      <c r="J58" s="260"/>
      <c r="K58" s="260"/>
      <c r="L58" s="260"/>
    </row>
    <row r="59" spans="1:12">
      <c r="A59" s="313"/>
      <c r="B59" s="761" t="s">
        <v>1192</v>
      </c>
      <c r="C59" s="761"/>
      <c r="D59" s="469">
        <v>30.5</v>
      </c>
      <c r="E59" s="391">
        <v>27.6</v>
      </c>
      <c r="F59" s="391">
        <v>28.1</v>
      </c>
      <c r="G59" s="392">
        <v>31.177775879999999</v>
      </c>
      <c r="H59" s="328"/>
      <c r="I59" s="260"/>
      <c r="J59" s="260"/>
      <c r="K59" s="260"/>
      <c r="L59" s="260"/>
    </row>
    <row r="60" spans="1:12">
      <c r="A60" s="316"/>
      <c r="B60" s="761" t="s">
        <v>1193</v>
      </c>
      <c r="C60" s="761"/>
      <c r="D60" s="470">
        <v>19.8</v>
      </c>
      <c r="E60" s="393">
        <v>19.100000000000001</v>
      </c>
      <c r="F60" s="393">
        <v>21.4</v>
      </c>
      <c r="G60" s="394">
        <v>16.299394039999999</v>
      </c>
      <c r="H60" s="328"/>
      <c r="I60" s="260"/>
      <c r="J60" s="260"/>
      <c r="K60" s="260"/>
      <c r="L60" s="260"/>
    </row>
    <row r="61" spans="1:12">
      <c r="A61" s="316"/>
      <c r="B61" s="753" t="s">
        <v>1194</v>
      </c>
      <c r="C61" s="753"/>
      <c r="D61" s="470">
        <v>9.8000000000000007</v>
      </c>
      <c r="E61" s="393">
        <v>5.0999999999999996</v>
      </c>
      <c r="F61" s="393">
        <v>8.4</v>
      </c>
      <c r="G61" s="394">
        <v>9.0586327559999997</v>
      </c>
      <c r="H61" s="260"/>
      <c r="I61" s="260"/>
      <c r="J61" s="260"/>
      <c r="K61" s="260"/>
      <c r="L61" s="260"/>
    </row>
    <row r="62" spans="1:12">
      <c r="A62" s="316"/>
      <c r="B62" s="753" t="s">
        <v>1195</v>
      </c>
      <c r="C62" s="753"/>
      <c r="D62" s="470">
        <v>4.5</v>
      </c>
      <c r="E62" s="393">
        <v>1.8</v>
      </c>
      <c r="F62" s="393">
        <v>4.7</v>
      </c>
      <c r="G62" s="394">
        <v>5.5184774259999996</v>
      </c>
      <c r="H62" s="260"/>
      <c r="I62" s="260"/>
      <c r="J62" s="260"/>
      <c r="K62" s="260"/>
      <c r="L62" s="260"/>
    </row>
    <row r="63" spans="1:12">
      <c r="A63" s="316"/>
      <c r="B63" s="753" t="s">
        <v>1196</v>
      </c>
      <c r="C63" s="753"/>
      <c r="D63" s="470">
        <v>0.8</v>
      </c>
      <c r="E63" s="393">
        <v>6.7</v>
      </c>
      <c r="F63" s="393">
        <v>1.3</v>
      </c>
      <c r="G63" s="394">
        <v>1.863958351</v>
      </c>
      <c r="H63" s="260"/>
      <c r="I63" s="260"/>
      <c r="J63" s="260"/>
      <c r="K63" s="260"/>
      <c r="L63" s="260"/>
    </row>
    <row r="64" spans="1:12">
      <c r="A64" s="316"/>
      <c r="B64" s="753" t="s">
        <v>1197</v>
      </c>
      <c r="C64" s="753"/>
      <c r="D64" s="470">
        <v>9.5</v>
      </c>
      <c r="E64" s="393">
        <v>5.7</v>
      </c>
      <c r="F64" s="393">
        <v>7.3</v>
      </c>
      <c r="G64" s="394">
        <v>7.0717760519999997</v>
      </c>
      <c r="H64" s="260"/>
      <c r="I64" s="260"/>
      <c r="J64" s="260"/>
      <c r="K64" s="260"/>
      <c r="L64" s="260"/>
    </row>
    <row r="65" spans="1:12">
      <c r="A65" s="316"/>
      <c r="B65" s="753" t="s">
        <v>1198</v>
      </c>
      <c r="C65" s="753"/>
      <c r="D65" s="470">
        <v>5</v>
      </c>
      <c r="E65" s="393">
        <v>2.1</v>
      </c>
      <c r="F65" s="393">
        <v>4.8</v>
      </c>
      <c r="G65" s="394">
        <v>5.5509089359999999</v>
      </c>
      <c r="H65" s="260"/>
      <c r="I65" s="260"/>
      <c r="J65" s="260"/>
      <c r="K65" s="260"/>
      <c r="L65" s="260"/>
    </row>
    <row r="66" spans="1:12">
      <c r="A66" s="316"/>
      <c r="B66" s="753" t="s">
        <v>1199</v>
      </c>
      <c r="C66" s="753"/>
      <c r="D66" s="470">
        <v>1.1000000000000001</v>
      </c>
      <c r="E66" s="393">
        <v>6.2</v>
      </c>
      <c r="F66" s="393">
        <v>1.6</v>
      </c>
      <c r="G66" s="394">
        <v>2.114022361</v>
      </c>
      <c r="H66" s="260"/>
      <c r="I66" s="260"/>
      <c r="J66" s="260"/>
      <c r="K66" s="260"/>
      <c r="L66" s="260"/>
    </row>
    <row r="67" spans="1:12">
      <c r="A67" s="316"/>
      <c r="B67" s="753" t="s">
        <v>1200</v>
      </c>
      <c r="C67" s="753"/>
      <c r="D67" s="470">
        <v>15.6</v>
      </c>
      <c r="E67" s="393">
        <v>14</v>
      </c>
      <c r="F67" s="393">
        <v>13.7</v>
      </c>
      <c r="G67" s="394">
        <v>14.73670735</v>
      </c>
      <c r="H67" s="260"/>
      <c r="I67" s="260"/>
      <c r="J67" s="260"/>
      <c r="K67" s="260"/>
      <c r="L67" s="260"/>
    </row>
    <row r="68" spans="1:12" ht="19" customHeight="1">
      <c r="A68" s="316"/>
      <c r="B68" s="753" t="s">
        <v>1201</v>
      </c>
      <c r="C68" s="753"/>
      <c r="D68" s="470">
        <v>15.1</v>
      </c>
      <c r="E68" s="393">
        <v>13.6</v>
      </c>
      <c r="F68" s="393">
        <v>14.5</v>
      </c>
      <c r="G68" s="394">
        <v>16.441068529999999</v>
      </c>
      <c r="H68" s="260"/>
      <c r="I68" s="260"/>
      <c r="J68" s="260"/>
      <c r="K68" s="260"/>
      <c r="L68" s="260"/>
    </row>
    <row r="69" spans="1:12">
      <c r="A69" s="316"/>
      <c r="B69" s="761" t="s">
        <v>1202</v>
      </c>
      <c r="C69" s="761"/>
      <c r="D69" s="470">
        <v>100</v>
      </c>
      <c r="E69" s="393">
        <v>100</v>
      </c>
      <c r="F69" s="393">
        <v>100</v>
      </c>
      <c r="G69" s="393">
        <v>100</v>
      </c>
      <c r="H69" s="328"/>
      <c r="I69" s="260"/>
      <c r="J69" s="260"/>
      <c r="K69" s="260"/>
      <c r="L69" s="260"/>
    </row>
    <row r="70" spans="1:12">
      <c r="A70" s="316"/>
      <c r="B70" s="769" t="s">
        <v>1203</v>
      </c>
      <c r="C70" s="769"/>
      <c r="D70" s="770"/>
      <c r="E70" s="395"/>
      <c r="F70" s="395"/>
      <c r="G70" s="395"/>
      <c r="H70" s="326"/>
      <c r="I70" s="260"/>
      <c r="J70" s="260"/>
      <c r="K70" s="260"/>
      <c r="L70" s="260"/>
    </row>
    <row r="71" spans="1:12" ht="12" customHeight="1">
      <c r="A71" s="316"/>
      <c r="B71" s="652" t="s">
        <v>1204</v>
      </c>
      <c r="C71" s="652"/>
      <c r="D71" s="652"/>
      <c r="E71" s="652"/>
      <c r="F71" s="652"/>
      <c r="G71" s="771"/>
      <c r="H71" s="344"/>
      <c r="I71" s="260"/>
      <c r="J71" s="260"/>
      <c r="K71" s="260"/>
      <c r="L71" s="260"/>
    </row>
    <row r="72" spans="1:12" ht="12" customHeight="1">
      <c r="A72" s="413"/>
      <c r="B72" s="475"/>
      <c r="C72" s="475"/>
      <c r="D72" s="475"/>
      <c r="E72" s="475"/>
      <c r="F72" s="475"/>
      <c r="G72" s="475"/>
      <c r="H72" s="414"/>
      <c r="I72" s="260"/>
      <c r="J72" s="260"/>
      <c r="K72" s="260"/>
      <c r="L72" s="260"/>
    </row>
    <row r="73" spans="1:12" ht="18" customHeight="1">
      <c r="A73" s="260"/>
      <c r="B73" s="590" t="s">
        <v>1205</v>
      </c>
      <c r="C73" s="580"/>
      <c r="D73" s="580"/>
      <c r="E73" s="343"/>
      <c r="F73" s="343"/>
      <c r="G73" s="343"/>
      <c r="H73" s="343"/>
      <c r="I73" s="260"/>
      <c r="J73" s="260"/>
      <c r="K73" s="260"/>
      <c r="L73" s="260"/>
    </row>
    <row r="74" spans="1:12" ht="16" customHeight="1">
      <c r="A74" s="176" t="s">
        <v>1206</v>
      </c>
      <c r="B74" s="333" t="s">
        <v>1207</v>
      </c>
      <c r="C74" s="752">
        <v>2025</v>
      </c>
      <c r="D74" s="752"/>
      <c r="E74" s="752"/>
      <c r="F74" s="752"/>
      <c r="G74" s="752"/>
      <c r="H74"/>
      <c r="I74" s="260"/>
      <c r="J74" s="260"/>
      <c r="K74" s="260"/>
      <c r="L74" s="260"/>
    </row>
    <row r="75" spans="1:12" ht="43" customHeight="1">
      <c r="A75" s="316"/>
      <c r="B75" s="465" t="s">
        <v>236</v>
      </c>
      <c r="C75" s="764" t="s">
        <v>1208</v>
      </c>
      <c r="D75" s="764"/>
      <c r="E75" s="764"/>
      <c r="F75" s="764"/>
      <c r="G75" s="764"/>
      <c r="H75"/>
      <c r="I75" s="252"/>
      <c r="J75" s="260"/>
      <c r="K75" s="260"/>
      <c r="L75" s="260"/>
    </row>
    <row r="76" spans="1:12" ht="58" customHeight="1">
      <c r="A76" s="316"/>
      <c r="B76" s="465" t="s">
        <v>1209</v>
      </c>
      <c r="C76" s="764" t="s">
        <v>1210</v>
      </c>
      <c r="D76" s="764"/>
      <c r="E76" s="764"/>
      <c r="F76" s="764"/>
      <c r="G76" s="764"/>
      <c r="H76"/>
      <c r="I76" s="260"/>
      <c r="J76" s="260"/>
      <c r="K76" s="260"/>
      <c r="L76" s="260"/>
    </row>
    <row r="77" spans="1:12" ht="16.5" customHeight="1">
      <c r="A77" s="260"/>
      <c r="B77" s="590"/>
      <c r="C77" s="580"/>
      <c r="D77" s="580"/>
      <c r="E77" s="343"/>
      <c r="F77" s="343"/>
      <c r="G77"/>
      <c r="H77"/>
      <c r="I77"/>
      <c r="J77" s="260"/>
      <c r="K77" s="260"/>
      <c r="L77" s="260"/>
    </row>
    <row r="78" spans="1:12" ht="24" customHeight="1">
      <c r="A78" s="176" t="s">
        <v>1211</v>
      </c>
      <c r="B78" s="772" t="s">
        <v>1212</v>
      </c>
      <c r="C78" s="773"/>
      <c r="D78" s="773"/>
      <c r="E78" s="773"/>
      <c r="F78" s="773"/>
      <c r="G78" s="774"/>
      <c r="H78"/>
      <c r="I78"/>
      <c r="J78" s="252"/>
      <c r="K78" s="252"/>
      <c r="L78" s="252"/>
    </row>
    <row r="79" spans="1:12" ht="120.65" customHeight="1">
      <c r="A79" s="316"/>
      <c r="B79" s="764" t="s">
        <v>1213</v>
      </c>
      <c r="C79" s="764"/>
      <c r="D79" s="764"/>
      <c r="E79" s="764"/>
      <c r="F79" s="764"/>
      <c r="G79" s="764"/>
      <c r="H79"/>
      <c r="I79"/>
      <c r="J79" s="252"/>
      <c r="K79" s="252"/>
      <c r="L79" s="252"/>
    </row>
    <row r="80" spans="1:12">
      <c r="A80" s="316"/>
      <c r="B80" s="240"/>
      <c r="C80" s="240"/>
      <c r="D80" s="240"/>
      <c r="E80" s="319"/>
      <c r="F80" s="319"/>
      <c r="G80" s="319"/>
      <c r="H80" s="344"/>
      <c r="I80" s="260"/>
      <c r="J80" s="260"/>
      <c r="K80" s="260"/>
      <c r="L80" s="260"/>
    </row>
    <row r="81" spans="1:12" ht="13">
      <c r="A81" s="260"/>
      <c r="B81" s="580"/>
      <c r="C81" s="580"/>
      <c r="D81" s="580"/>
      <c r="E81" s="343"/>
      <c r="F81" s="343"/>
      <c r="G81" s="319"/>
      <c r="H81" s="344"/>
      <c r="I81" s="260"/>
      <c r="J81" s="260"/>
      <c r="K81" s="260"/>
      <c r="L81" s="260"/>
    </row>
    <row r="82" spans="1:12" ht="18.649999999999999" customHeight="1">
      <c r="A82" s="333" t="s">
        <v>1214</v>
      </c>
      <c r="B82" s="765" t="s">
        <v>1215</v>
      </c>
      <c r="C82" s="765"/>
      <c r="D82" s="765"/>
      <c r="E82" s="765"/>
      <c r="F82" s="765"/>
      <c r="G82" s="765"/>
      <c r="H82" s="471"/>
      <c r="I82" s="260"/>
      <c r="J82" s="260"/>
      <c r="K82" s="260"/>
      <c r="L82" s="260"/>
    </row>
    <row r="83" spans="1:12" ht="76" customHeight="1">
      <c r="A83" s="316"/>
      <c r="B83" s="646" t="s">
        <v>1216</v>
      </c>
      <c r="C83" s="646"/>
      <c r="D83" s="646"/>
      <c r="E83" s="646"/>
      <c r="F83" s="646"/>
      <c r="G83" s="646"/>
      <c r="H83" s="471"/>
      <c r="I83" s="260"/>
      <c r="J83" s="260"/>
      <c r="K83" s="260"/>
      <c r="L83" s="260"/>
    </row>
    <row r="84" spans="1:12" ht="76" customHeight="1">
      <c r="A84" s="316"/>
      <c r="B84" s="646"/>
      <c r="C84" s="646"/>
      <c r="D84" s="646"/>
      <c r="E84" s="646"/>
      <c r="F84" s="646"/>
      <c r="G84" s="646"/>
      <c r="H84" s="471"/>
      <c r="I84" s="260"/>
      <c r="J84" s="260"/>
      <c r="K84" s="260"/>
      <c r="L84" s="260"/>
    </row>
    <row r="85" spans="1:12" ht="76" customHeight="1">
      <c r="A85" s="316"/>
      <c r="B85" s="646"/>
      <c r="C85" s="646"/>
      <c r="D85" s="646"/>
      <c r="E85" s="646"/>
      <c r="F85" s="646"/>
      <c r="G85" s="646"/>
      <c r="H85" s="471"/>
      <c r="I85" s="260"/>
      <c r="J85" s="260"/>
      <c r="K85" s="260"/>
      <c r="L85" s="260"/>
    </row>
    <row r="86" spans="1:12">
      <c r="A86" s="316"/>
      <c r="B86" s="240"/>
      <c r="C86" s="240"/>
      <c r="D86" s="240"/>
      <c r="E86" s="319"/>
      <c r="F86" s="319"/>
      <c r="G86" s="319"/>
      <c r="H86" s="344"/>
      <c r="I86" s="260"/>
      <c r="J86" s="260"/>
      <c r="K86" s="260"/>
      <c r="L86" s="260"/>
    </row>
    <row r="87" spans="1:12" ht="22" customHeight="1">
      <c r="A87" s="316"/>
      <c r="B87" s="164" t="s">
        <v>98</v>
      </c>
      <c r="C87" s="344"/>
      <c r="D87" s="344"/>
      <c r="E87" s="344"/>
      <c r="F87" s="344"/>
      <c r="G87" s="344"/>
      <c r="H87" s="344"/>
      <c r="I87" s="260"/>
      <c r="J87" s="260"/>
      <c r="K87" s="260"/>
      <c r="L87" s="260"/>
    </row>
    <row r="88" spans="1:12" ht="34.5" customHeight="1">
      <c r="A88" s="176" t="s">
        <v>1217</v>
      </c>
      <c r="B88" s="354" t="s">
        <v>1218</v>
      </c>
      <c r="C88" s="327">
        <v>2022</v>
      </c>
      <c r="D88" s="327">
        <v>2023</v>
      </c>
      <c r="E88" s="327">
        <v>2024</v>
      </c>
      <c r="F88" s="327">
        <v>2025</v>
      </c>
      <c r="G88" s="327" t="s">
        <v>1219</v>
      </c>
      <c r="H88" s="260"/>
      <c r="I88" s="260"/>
      <c r="J88" s="260"/>
      <c r="K88" s="260"/>
      <c r="L88" s="260"/>
    </row>
    <row r="89" spans="1:12">
      <c r="A89" s="313"/>
      <c r="B89" s="396" t="s">
        <v>1220</v>
      </c>
      <c r="C89" s="391">
        <v>78</v>
      </c>
      <c r="D89" s="391">
        <v>77</v>
      </c>
      <c r="E89" s="391">
        <v>79</v>
      </c>
      <c r="F89" s="391">
        <v>79</v>
      </c>
      <c r="G89" s="391" t="s">
        <v>230</v>
      </c>
      <c r="H89" s="260"/>
      <c r="I89" s="260"/>
      <c r="J89" s="260"/>
      <c r="K89" s="260"/>
      <c r="L89" s="260"/>
    </row>
    <row r="90" spans="1:12" ht="24">
      <c r="A90" s="316"/>
      <c r="B90" s="397" t="s">
        <v>1221</v>
      </c>
      <c r="C90" s="391">
        <v>85</v>
      </c>
      <c r="D90" s="391">
        <v>84</v>
      </c>
      <c r="E90" s="391">
        <v>85</v>
      </c>
      <c r="F90" s="393">
        <v>83</v>
      </c>
      <c r="G90" s="521"/>
      <c r="H90" s="260"/>
      <c r="I90" s="260"/>
      <c r="J90" s="260"/>
      <c r="K90" s="260"/>
      <c r="L90" s="260"/>
    </row>
    <row r="92" spans="1:12" ht="16.5" customHeight="1">
      <c r="A92" s="260"/>
      <c r="B92" s="260"/>
      <c r="C92" s="260"/>
      <c r="D92" s="260"/>
      <c r="E92" s="260"/>
      <c r="F92" s="260"/>
      <c r="G92" s="260"/>
      <c r="H92" s="260"/>
      <c r="I92" s="260"/>
      <c r="J92" s="260"/>
      <c r="K92" s="260"/>
      <c r="L92" s="260"/>
    </row>
    <row r="93" spans="1:12">
      <c r="A93" s="333" t="s">
        <v>1217</v>
      </c>
      <c r="B93" s="765" t="s">
        <v>1222</v>
      </c>
      <c r="C93" s="765"/>
      <c r="D93" s="765"/>
      <c r="E93" s="765"/>
      <c r="F93" s="765"/>
      <c r="G93" s="765"/>
      <c r="H93" s="260"/>
      <c r="I93" s="260"/>
      <c r="J93" s="260"/>
      <c r="K93" s="260"/>
      <c r="L93" s="260"/>
    </row>
    <row r="94" spans="1:12" ht="33.65" customHeight="1">
      <c r="A94" s="316"/>
      <c r="B94" s="646" t="s">
        <v>1223</v>
      </c>
      <c r="C94" s="646"/>
      <c r="D94" s="646"/>
      <c r="E94" s="646"/>
      <c r="F94" s="646"/>
      <c r="G94" s="646"/>
      <c r="H94" s="260"/>
      <c r="I94" s="260"/>
      <c r="J94" s="260"/>
      <c r="K94" s="260"/>
      <c r="L94" s="260"/>
    </row>
    <row r="95" spans="1:12" ht="33.65" customHeight="1">
      <c r="A95" s="316"/>
      <c r="B95" s="646"/>
      <c r="C95" s="646"/>
      <c r="D95" s="646"/>
      <c r="E95" s="646"/>
      <c r="F95" s="646"/>
      <c r="G95" s="646"/>
      <c r="H95" s="260"/>
      <c r="I95" s="260"/>
      <c r="J95" s="260"/>
      <c r="K95" s="260"/>
      <c r="L95" s="260"/>
    </row>
    <row r="96" spans="1:12" ht="33.65" customHeight="1">
      <c r="A96" s="316"/>
      <c r="B96" s="646"/>
      <c r="C96" s="646"/>
      <c r="D96" s="646"/>
      <c r="E96" s="646"/>
      <c r="F96" s="646"/>
      <c r="G96" s="646"/>
      <c r="H96" s="260"/>
      <c r="I96" s="260"/>
      <c r="J96" s="260"/>
      <c r="K96" s="260"/>
      <c r="L96" s="260"/>
    </row>
    <row r="97" spans="1:12">
      <c r="A97" s="260"/>
      <c r="B97" s="260"/>
      <c r="C97" s="260"/>
      <c r="D97" s="260"/>
      <c r="E97" s="260"/>
      <c r="F97" s="260"/>
      <c r="G97" s="260"/>
      <c r="H97" s="260"/>
      <c r="I97" s="260"/>
      <c r="J97" s="260"/>
      <c r="K97" s="260"/>
      <c r="L97" s="260"/>
    </row>
    <row r="98" spans="1:12">
      <c r="A98" s="260"/>
      <c r="B98" s="260"/>
      <c r="C98" s="260"/>
      <c r="D98" s="260"/>
      <c r="E98" s="260"/>
      <c r="F98" s="260"/>
      <c r="G98" s="260"/>
      <c r="H98" s="260"/>
      <c r="I98" s="260"/>
      <c r="J98" s="260"/>
      <c r="K98" s="260"/>
      <c r="L98" s="260"/>
    </row>
    <row r="99" spans="1:12">
      <c r="A99" s="260"/>
      <c r="B99" s="260"/>
      <c r="C99" s="260"/>
      <c r="D99" s="260"/>
      <c r="E99" s="260"/>
      <c r="F99" s="260"/>
      <c r="G99" s="260"/>
      <c r="H99" s="260"/>
      <c r="I99" s="260"/>
      <c r="J99" s="260"/>
      <c r="K99" s="260"/>
      <c r="L99" s="260"/>
    </row>
    <row r="100" spans="1:12">
      <c r="A100" s="260"/>
      <c r="B100" s="260"/>
      <c r="C100" s="260"/>
      <c r="D100" s="260"/>
      <c r="E100" s="260"/>
      <c r="F100" s="260"/>
      <c r="G100" s="260"/>
      <c r="H100" s="260"/>
      <c r="I100" s="260"/>
      <c r="J100" s="260"/>
      <c r="K100" s="260"/>
      <c r="L100" s="260"/>
    </row>
    <row r="101" spans="1:12">
      <c r="A101" s="260"/>
      <c r="B101" s="260"/>
      <c r="C101" s="260"/>
      <c r="D101" s="260"/>
      <c r="E101" s="260"/>
      <c r="F101" s="260"/>
      <c r="G101" s="260"/>
      <c r="H101" s="260"/>
      <c r="I101" s="260"/>
      <c r="J101" s="260"/>
      <c r="K101" s="260"/>
      <c r="L101" s="260"/>
    </row>
    <row r="102" spans="1:12">
      <c r="A102" s="260"/>
      <c r="B102" s="260"/>
      <c r="C102" s="260"/>
      <c r="D102" s="260"/>
      <c r="E102" s="260"/>
      <c r="F102" s="260"/>
      <c r="G102" s="260"/>
      <c r="H102" s="260"/>
      <c r="I102" s="260"/>
      <c r="J102" s="260"/>
      <c r="K102" s="260"/>
      <c r="L102" s="260"/>
    </row>
    <row r="103" spans="1:12">
      <c r="A103" s="260"/>
      <c r="B103" s="260"/>
      <c r="C103" s="260"/>
      <c r="D103" s="260"/>
      <c r="E103" s="260"/>
      <c r="F103" s="260"/>
      <c r="G103" s="260"/>
      <c r="H103" s="260"/>
      <c r="I103" s="260"/>
      <c r="J103" s="260"/>
      <c r="K103" s="260"/>
      <c r="L103" s="260"/>
    </row>
    <row r="104" spans="1:12">
      <c r="A104" s="260"/>
      <c r="B104" s="260"/>
      <c r="C104" s="260"/>
      <c r="D104" s="260"/>
      <c r="E104" s="260"/>
      <c r="F104" s="260"/>
      <c r="G104" s="260"/>
      <c r="H104" s="260"/>
      <c r="I104" s="260"/>
      <c r="J104" s="260"/>
      <c r="K104" s="260"/>
      <c r="L104" s="260"/>
    </row>
    <row r="105" spans="1:12">
      <c r="A105" s="260"/>
      <c r="B105" s="260"/>
      <c r="C105" s="260"/>
      <c r="D105" s="260"/>
      <c r="E105" s="260"/>
      <c r="F105" s="260"/>
      <c r="G105" s="260"/>
      <c r="H105" s="260"/>
      <c r="I105" s="260"/>
      <c r="J105" s="260"/>
      <c r="K105" s="260"/>
      <c r="L105" s="260"/>
    </row>
    <row r="106" spans="1:12">
      <c r="A106" s="260"/>
      <c r="B106" s="260"/>
      <c r="C106" s="260"/>
      <c r="D106" s="260"/>
      <c r="E106" s="260"/>
      <c r="F106" s="260"/>
      <c r="G106" s="260"/>
      <c r="H106" s="260"/>
      <c r="I106" s="260"/>
      <c r="J106" s="260"/>
      <c r="K106" s="260"/>
      <c r="L106" s="260"/>
    </row>
    <row r="107" spans="1:12" ht="24" customHeight="1">
      <c r="A107" s="260"/>
      <c r="B107" s="260"/>
      <c r="C107" s="260"/>
      <c r="D107" s="260"/>
      <c r="E107" s="260"/>
      <c r="F107" s="260"/>
      <c r="G107" s="260"/>
      <c r="H107" s="260"/>
      <c r="I107" s="260"/>
      <c r="J107" s="260"/>
      <c r="K107" s="260"/>
      <c r="L107" s="260"/>
    </row>
    <row r="109" spans="1:12" ht="24" customHeight="1">
      <c r="A109" s="260"/>
      <c r="B109" s="131"/>
      <c r="C109" s="131"/>
      <c r="D109" s="131"/>
      <c r="E109" s="260"/>
      <c r="F109" s="260"/>
      <c r="G109" s="260"/>
      <c r="H109" s="260"/>
      <c r="I109" s="260"/>
      <c r="J109" s="260"/>
      <c r="K109" s="260"/>
      <c r="L109" s="260"/>
    </row>
  </sheetData>
  <sheetProtection sheet="1" objects="1" scenarios="1"/>
  <mergeCells count="65">
    <mergeCell ref="B66:C66"/>
    <mergeCell ref="B94:G96"/>
    <mergeCell ref="B93:G93"/>
    <mergeCell ref="B83:G85"/>
    <mergeCell ref="B68:C68"/>
    <mergeCell ref="B67:C67"/>
    <mergeCell ref="B81:D81"/>
    <mergeCell ref="B77:D77"/>
    <mergeCell ref="B79:G79"/>
    <mergeCell ref="B78:G78"/>
    <mergeCell ref="B17:G17"/>
    <mergeCell ref="B82:G82"/>
    <mergeCell ref="C76:G76"/>
    <mergeCell ref="C75:G75"/>
    <mergeCell ref="C74:G74"/>
    <mergeCell ref="B69:C69"/>
    <mergeCell ref="B19:C19"/>
    <mergeCell ref="B55:G55"/>
    <mergeCell ref="B70:D70"/>
    <mergeCell ref="B73:D73"/>
    <mergeCell ref="B71:G71"/>
    <mergeCell ref="B65:C65"/>
    <mergeCell ref="B64:C64"/>
    <mergeCell ref="B63:C63"/>
    <mergeCell ref="B62:C62"/>
    <mergeCell ref="B61:C61"/>
    <mergeCell ref="B3:E3"/>
    <mergeCell ref="B4:E4"/>
    <mergeCell ref="B16:E16"/>
    <mergeCell ref="B15:E15"/>
    <mergeCell ref="B14:E14"/>
    <mergeCell ref="B13:E13"/>
    <mergeCell ref="B12:E12"/>
    <mergeCell ref="B11:E11"/>
    <mergeCell ref="B10:E10"/>
    <mergeCell ref="B9:E9"/>
    <mergeCell ref="B8:E8"/>
    <mergeCell ref="B7:E7"/>
    <mergeCell ref="B6:E6"/>
    <mergeCell ref="B5:E5"/>
    <mergeCell ref="B60:C60"/>
    <mergeCell ref="B59:C59"/>
    <mergeCell ref="B58:C58"/>
    <mergeCell ref="B54:C54"/>
    <mergeCell ref="B53:C53"/>
    <mergeCell ref="B51:C51"/>
    <mergeCell ref="B52:C52"/>
    <mergeCell ref="B49:C49"/>
    <mergeCell ref="B50:C50"/>
    <mergeCell ref="B48:C48"/>
    <mergeCell ref="B47:C47"/>
    <mergeCell ref="B46:C46"/>
    <mergeCell ref="B45:C45"/>
    <mergeCell ref="B44:C44"/>
    <mergeCell ref="B28:F28"/>
    <mergeCell ref="B29:G29"/>
    <mergeCell ref="B31:G31"/>
    <mergeCell ref="B32:G32"/>
    <mergeCell ref="B41:G41"/>
    <mergeCell ref="B20:F20"/>
    <mergeCell ref="B27:F27"/>
    <mergeCell ref="B26:F26"/>
    <mergeCell ref="B25:F25"/>
    <mergeCell ref="B22:F22"/>
    <mergeCell ref="B21:F21"/>
  </mergeCells>
  <phoneticPr fontId="43" type="noConversion"/>
  <hyperlinks>
    <hyperlink ref="J1" location="Índice!A1" display="Volver al índice" xr:uid="{9D7A740D-E4CB-4F9F-B298-C5650C8CF467}"/>
  </hyperlink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5BB4B6-0664-4D61-B590-63392BFDE490}">
  <dimension ref="A1:J31"/>
  <sheetViews>
    <sheetView showGridLines="0" workbookViewId="0">
      <selection activeCell="G2" sqref="G2"/>
    </sheetView>
  </sheetViews>
  <sheetFormatPr baseColWidth="10" defaultColWidth="11" defaultRowHeight="10.5"/>
  <cols>
    <col min="1" max="1" width="12" style="89" customWidth="1"/>
    <col min="2" max="2" width="41.08203125" style="89" customWidth="1"/>
    <col min="3" max="6" width="11.75" style="89" customWidth="1"/>
    <col min="7" max="7" width="11" style="89"/>
    <col min="8" max="9" width="9.75" style="89" customWidth="1"/>
    <col min="10" max="16384" width="11" style="89"/>
  </cols>
  <sheetData>
    <row r="1" spans="1:10" ht="21">
      <c r="A1" s="14" t="s">
        <v>1224</v>
      </c>
      <c r="B1" s="777" t="s">
        <v>1225</v>
      </c>
      <c r="C1" s="778"/>
      <c r="D1" s="778"/>
      <c r="E1" s="778"/>
      <c r="F1" s="779"/>
      <c r="G1" s="16" t="s">
        <v>1079</v>
      </c>
      <c r="J1" s="100" t="s">
        <v>118</v>
      </c>
    </row>
    <row r="2" spans="1:10" ht="137.15" customHeight="1">
      <c r="A2" s="71"/>
      <c r="B2" s="780" t="s">
        <v>1226</v>
      </c>
      <c r="C2" s="781"/>
      <c r="D2" s="781"/>
      <c r="E2" s="781"/>
      <c r="F2" s="781"/>
      <c r="G2" s="516" t="s">
        <v>1227</v>
      </c>
    </row>
    <row r="4" spans="1:10" ht="13">
      <c r="B4" s="164" t="s">
        <v>102</v>
      </c>
    </row>
    <row r="5" spans="1:10" ht="13.5" customHeight="1">
      <c r="A5" s="41" t="s">
        <v>1228</v>
      </c>
      <c r="B5" s="744" t="s">
        <v>102</v>
      </c>
      <c r="C5" s="744"/>
      <c r="D5" s="454">
        <v>2022</v>
      </c>
      <c r="E5" s="15">
        <v>2023</v>
      </c>
      <c r="F5" s="15">
        <v>2024</v>
      </c>
      <c r="G5" s="15">
        <v>2025</v>
      </c>
    </row>
    <row r="6" spans="1:10">
      <c r="A6" s="71"/>
      <c r="B6" s="782" t="s">
        <v>1229</v>
      </c>
      <c r="C6" s="782"/>
      <c r="D6" s="522">
        <v>1.81</v>
      </c>
      <c r="E6" s="250">
        <v>0</v>
      </c>
      <c r="F6" s="250">
        <v>0</v>
      </c>
      <c r="G6" s="250">
        <v>0</v>
      </c>
    </row>
    <row r="7" spans="1:10">
      <c r="A7" s="72"/>
      <c r="B7" s="782" t="s">
        <v>1230</v>
      </c>
      <c r="C7" s="782"/>
      <c r="D7" s="523" t="s">
        <v>230</v>
      </c>
      <c r="E7" s="251" t="s">
        <v>230</v>
      </c>
      <c r="F7" s="251" t="s">
        <v>230</v>
      </c>
      <c r="G7" s="251" t="s">
        <v>230</v>
      </c>
    </row>
    <row r="8" spans="1:10">
      <c r="A8" s="177"/>
      <c r="B8" s="242"/>
      <c r="D8" s="243"/>
      <c r="E8" s="243"/>
      <c r="F8" s="243"/>
      <c r="G8" s="243"/>
    </row>
    <row r="9" spans="1:10" ht="13">
      <c r="A9" s="244"/>
      <c r="B9" s="164" t="s">
        <v>100</v>
      </c>
      <c r="D9" s="245"/>
      <c r="E9" s="245"/>
      <c r="F9" s="245"/>
      <c r="G9" s="245"/>
    </row>
    <row r="10" spans="1:10">
      <c r="A10" s="508" t="s">
        <v>1228</v>
      </c>
      <c r="B10" s="739" t="s">
        <v>1231</v>
      </c>
      <c r="C10" s="739"/>
      <c r="D10" s="524">
        <v>2022</v>
      </c>
      <c r="E10" s="45">
        <v>2023</v>
      </c>
      <c r="F10" s="45">
        <v>2024</v>
      </c>
      <c r="G10" s="59">
        <v>2025</v>
      </c>
    </row>
    <row r="11" spans="1:10">
      <c r="A11" s="180" t="s">
        <v>1143</v>
      </c>
      <c r="B11" s="784" t="s">
        <v>1231</v>
      </c>
      <c r="C11" s="784"/>
      <c r="D11" s="456">
        <v>12.9</v>
      </c>
      <c r="E11" s="227">
        <v>10.3</v>
      </c>
      <c r="F11" s="227">
        <v>5.0999999999999996</v>
      </c>
      <c r="G11" s="247">
        <v>4.3</v>
      </c>
    </row>
    <row r="12" spans="1:10" ht="11.15" customHeight="1">
      <c r="A12" s="181" t="s">
        <v>1143</v>
      </c>
      <c r="B12" s="784" t="s">
        <v>1232</v>
      </c>
      <c r="C12" s="784"/>
      <c r="D12" s="456">
        <v>6.6</v>
      </c>
      <c r="E12" s="227">
        <v>6.9</v>
      </c>
      <c r="F12" s="227">
        <v>8.6</v>
      </c>
      <c r="G12" s="247">
        <v>5.4</v>
      </c>
    </row>
    <row r="13" spans="1:10" ht="11.15" customHeight="1">
      <c r="A13" s="181"/>
      <c r="B13" s="398" t="s">
        <v>1233</v>
      </c>
      <c r="C13" s="241"/>
      <c r="D13" s="241"/>
      <c r="E13" s="241"/>
      <c r="F13" s="238"/>
    </row>
    <row r="14" spans="1:10" ht="23.25" customHeight="1">
      <c r="A14" s="177"/>
      <c r="B14" s="775" t="s">
        <v>1234</v>
      </c>
      <c r="C14" s="776"/>
      <c r="D14" s="776"/>
      <c r="E14" s="776"/>
      <c r="F14" s="776"/>
      <c r="G14" s="560"/>
    </row>
    <row r="15" spans="1:10">
      <c r="A15" s="177"/>
      <c r="B15" s="244"/>
      <c r="C15" s="243"/>
      <c r="D15" s="243"/>
      <c r="E15" s="243"/>
      <c r="F15" s="243"/>
    </row>
    <row r="16" spans="1:10">
      <c r="A16" s="177"/>
      <c r="B16" s="166" t="s">
        <v>103</v>
      </c>
      <c r="C16" s="246"/>
      <c r="D16" s="246"/>
      <c r="E16" s="246"/>
      <c r="F16" s="246"/>
    </row>
    <row r="17" spans="1:9">
      <c r="A17" s="41" t="s">
        <v>1235</v>
      </c>
      <c r="B17" s="744"/>
      <c r="C17" s="744"/>
      <c r="D17" s="454">
        <v>2022</v>
      </c>
      <c r="E17" s="15">
        <v>2023</v>
      </c>
      <c r="F17" s="15">
        <v>2024</v>
      </c>
      <c r="G17" s="15">
        <v>2025</v>
      </c>
    </row>
    <row r="18" spans="1:9">
      <c r="A18" s="71"/>
      <c r="B18" s="783" t="s">
        <v>1236</v>
      </c>
      <c r="C18" s="783"/>
      <c r="D18" s="525">
        <v>25.3</v>
      </c>
      <c r="E18" s="248">
        <v>10.6</v>
      </c>
      <c r="F18" s="248">
        <v>11.5</v>
      </c>
      <c r="G18" s="248">
        <v>8.3000000000000007</v>
      </c>
    </row>
    <row r="19" spans="1:9">
      <c r="A19" s="72"/>
      <c r="B19" s="782" t="s">
        <v>1237</v>
      </c>
      <c r="C19" s="782"/>
      <c r="D19" s="526">
        <v>100</v>
      </c>
      <c r="E19" s="249">
        <v>100</v>
      </c>
      <c r="F19" s="249">
        <v>100</v>
      </c>
      <c r="G19" s="249">
        <v>100</v>
      </c>
    </row>
    <row r="20" spans="1:9" ht="24.75" customHeight="1">
      <c r="A20" s="179"/>
      <c r="B20" s="775" t="s">
        <v>1238</v>
      </c>
      <c r="C20" s="776"/>
      <c r="D20" s="701"/>
      <c r="E20" s="701"/>
      <c r="F20" s="701"/>
      <c r="G20" s="560"/>
    </row>
    <row r="21" spans="1:9">
      <c r="A21" s="244"/>
      <c r="B21" s="139"/>
      <c r="C21" s="140"/>
      <c r="D21" s="140"/>
      <c r="E21" s="140"/>
      <c r="F21" s="140"/>
      <c r="G21" s="195"/>
    </row>
    <row r="22" spans="1:9" ht="13">
      <c r="B22" s="164" t="s">
        <v>104</v>
      </c>
    </row>
    <row r="23" spans="1:9">
      <c r="A23" s="67" t="s">
        <v>1239</v>
      </c>
      <c r="B23" s="68" t="s">
        <v>1240</v>
      </c>
      <c r="C23" s="59" t="s">
        <v>225</v>
      </c>
      <c r="D23" s="59">
        <v>2022</v>
      </c>
      <c r="E23" s="59">
        <v>2023</v>
      </c>
      <c r="F23" s="59">
        <v>2024</v>
      </c>
      <c r="G23" s="59">
        <v>2025</v>
      </c>
    </row>
    <row r="24" spans="1:9" ht="13" customHeight="1">
      <c r="B24" s="61" t="s">
        <v>1241</v>
      </c>
      <c r="C24" s="88" t="s">
        <v>735</v>
      </c>
      <c r="D24" s="543">
        <v>3.43</v>
      </c>
      <c r="E24" s="543">
        <v>3.47</v>
      </c>
      <c r="F24" s="543">
        <v>2.91</v>
      </c>
      <c r="G24" s="543">
        <v>3.14</v>
      </c>
      <c r="H24" s="147"/>
      <c r="I24" s="147"/>
    </row>
    <row r="25" spans="1:9">
      <c r="A25" s="89" t="s">
        <v>1143</v>
      </c>
      <c r="B25" s="61" t="s">
        <v>1242</v>
      </c>
      <c r="C25" s="88" t="s">
        <v>735</v>
      </c>
      <c r="D25" s="542">
        <v>3981</v>
      </c>
      <c r="E25" s="542">
        <v>3898</v>
      </c>
      <c r="F25" s="542">
        <v>3655</v>
      </c>
      <c r="G25" s="542">
        <v>3724</v>
      </c>
    </row>
    <row r="26" spans="1:9">
      <c r="A26" s="89" t="s">
        <v>1143</v>
      </c>
      <c r="B26" s="61" t="s">
        <v>1243</v>
      </c>
      <c r="C26" s="88" t="s">
        <v>735</v>
      </c>
      <c r="D26" s="543">
        <v>1.81</v>
      </c>
      <c r="E26" s="543">
        <v>0</v>
      </c>
      <c r="F26" s="543">
        <v>0</v>
      </c>
      <c r="G26" s="543">
        <v>0</v>
      </c>
    </row>
    <row r="27" spans="1:9">
      <c r="A27" s="89" t="s">
        <v>1143</v>
      </c>
      <c r="B27" s="61" t="s">
        <v>1244</v>
      </c>
      <c r="C27" s="88" t="s">
        <v>735</v>
      </c>
      <c r="D27" s="543">
        <v>0.4</v>
      </c>
      <c r="E27" s="543">
        <v>0.14000000000000001</v>
      </c>
      <c r="F27" s="543">
        <v>0.11</v>
      </c>
      <c r="G27" s="543">
        <v>0.15</v>
      </c>
    </row>
    <row r="28" spans="1:9">
      <c r="A28" s="89" t="s">
        <v>1143</v>
      </c>
      <c r="B28" s="61" t="s">
        <v>1245</v>
      </c>
      <c r="C28" s="88" t="s">
        <v>735</v>
      </c>
      <c r="D28" s="542">
        <v>198</v>
      </c>
      <c r="E28" s="542">
        <v>148</v>
      </c>
      <c r="F28" s="542">
        <v>132</v>
      </c>
      <c r="G28" s="542">
        <v>173</v>
      </c>
    </row>
    <row r="29" spans="1:9">
      <c r="A29" s="89" t="s">
        <v>1143</v>
      </c>
      <c r="B29" s="61" t="s">
        <v>1246</v>
      </c>
      <c r="C29" s="88" t="s">
        <v>735</v>
      </c>
      <c r="D29" s="543">
        <v>0.4</v>
      </c>
      <c r="E29" s="543">
        <v>0.14000000000000001</v>
      </c>
      <c r="F29" s="543">
        <v>0.11</v>
      </c>
      <c r="G29" s="543">
        <v>0.15</v>
      </c>
    </row>
    <row r="30" spans="1:9">
      <c r="A30" s="89" t="s">
        <v>1143</v>
      </c>
      <c r="B30" s="61" t="s">
        <v>1247</v>
      </c>
      <c r="C30" s="88" t="s">
        <v>735</v>
      </c>
      <c r="D30" s="542">
        <v>65508</v>
      </c>
      <c r="E30" s="542">
        <v>63224</v>
      </c>
      <c r="F30" s="542">
        <v>56965</v>
      </c>
      <c r="G30" s="542">
        <v>53075.6</v>
      </c>
    </row>
    <row r="31" spans="1:9">
      <c r="A31" s="89" t="s">
        <v>1143</v>
      </c>
      <c r="B31" s="61" t="s">
        <v>1248</v>
      </c>
      <c r="C31" s="88" t="s">
        <v>735</v>
      </c>
      <c r="D31" s="543">
        <v>16.46</v>
      </c>
      <c r="E31" s="543">
        <v>16.239999999999998</v>
      </c>
      <c r="F31" s="543">
        <v>15.59</v>
      </c>
      <c r="G31" s="543">
        <v>14.25</v>
      </c>
    </row>
  </sheetData>
  <sheetProtection sheet="1" objects="1" scenarios="1"/>
  <mergeCells count="13">
    <mergeCell ref="B20:F20"/>
    <mergeCell ref="B14:F14"/>
    <mergeCell ref="B1:F1"/>
    <mergeCell ref="B2:F2"/>
    <mergeCell ref="B19:C19"/>
    <mergeCell ref="B18:C18"/>
    <mergeCell ref="B17:C17"/>
    <mergeCell ref="B12:C12"/>
    <mergeCell ref="B11:C11"/>
    <mergeCell ref="B10:C10"/>
    <mergeCell ref="B7:C7"/>
    <mergeCell ref="B6:C6"/>
    <mergeCell ref="B5:C5"/>
  </mergeCells>
  <hyperlinks>
    <hyperlink ref="J1" location="Índice!A1" display="Volver al índice" xr:uid="{B3F1966E-7F1D-4DD1-A996-788D17BDAF5B}"/>
    <hyperlink ref="G2" r:id="rId1" xr:uid="{A65E6D9C-2000-4206-B421-5BAA313E6223}"/>
  </hyperlink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CAE740-FEC4-4465-8789-281A39159596}">
  <dimension ref="A1:F16"/>
  <sheetViews>
    <sheetView showGridLines="0" workbookViewId="0">
      <selection activeCell="F4" sqref="F4"/>
    </sheetView>
  </sheetViews>
  <sheetFormatPr baseColWidth="10" defaultColWidth="11" defaultRowHeight="12"/>
  <cols>
    <col min="1" max="1" width="11" style="252"/>
    <col min="2" max="3" width="44.5" style="252" customWidth="1"/>
    <col min="4" max="4" width="11" style="252"/>
    <col min="5" max="5" width="12.25" style="252" customWidth="1"/>
    <col min="6" max="6" width="13.58203125" style="252" customWidth="1"/>
    <col min="7" max="7" width="19.33203125" style="252" customWidth="1"/>
    <col min="8" max="16384" width="11" style="252"/>
  </cols>
  <sheetData>
    <row r="1" spans="1:6" ht="18" customHeight="1"/>
    <row r="2" spans="1:6" ht="18" customHeight="1">
      <c r="B2" s="164" t="s">
        <v>1249</v>
      </c>
      <c r="F2" s="253" t="s">
        <v>118</v>
      </c>
    </row>
    <row r="3" spans="1:6" ht="16">
      <c r="A3" s="261" t="s">
        <v>1250</v>
      </c>
      <c r="B3" s="787" t="s">
        <v>1251</v>
      </c>
      <c r="C3" s="788"/>
      <c r="D3"/>
    </row>
    <row r="4" spans="1:6" ht="159" customHeight="1">
      <c r="B4" s="789" t="s">
        <v>1252</v>
      </c>
      <c r="C4" s="789"/>
      <c r="D4"/>
      <c r="E4" s="259"/>
    </row>
    <row r="5" spans="1:6">
      <c r="B5" s="260"/>
    </row>
    <row r="6" spans="1:6">
      <c r="B6" s="260"/>
    </row>
    <row r="7" spans="1:6" ht="13">
      <c r="B7" s="164" t="s">
        <v>107</v>
      </c>
    </row>
    <row r="8" spans="1:6">
      <c r="A8" s="176" t="s">
        <v>1253</v>
      </c>
      <c r="B8" s="254"/>
      <c r="C8" s="255">
        <v>2025</v>
      </c>
    </row>
    <row r="9" spans="1:6">
      <c r="A9" s="257"/>
      <c r="B9" s="239" t="s">
        <v>1254</v>
      </c>
      <c r="C9" s="258">
        <v>653742232252.71399</v>
      </c>
    </row>
    <row r="10" spans="1:6">
      <c r="A10" s="257"/>
      <c r="B10" s="397" t="s">
        <v>1255</v>
      </c>
      <c r="C10" s="258">
        <v>6965447014762.9102</v>
      </c>
    </row>
    <row r="11" spans="1:6">
      <c r="B11" s="785" t="s">
        <v>1256</v>
      </c>
      <c r="C11" s="786"/>
    </row>
    <row r="12" spans="1:6">
      <c r="B12" s="260"/>
    </row>
    <row r="13" spans="1:6">
      <c r="B13" s="260"/>
    </row>
    <row r="14" spans="1:6">
      <c r="B14" s="260"/>
    </row>
    <row r="15" spans="1:6">
      <c r="B15" s="260"/>
    </row>
    <row r="16" spans="1:6">
      <c r="B16" s="260"/>
    </row>
  </sheetData>
  <sheetProtection sheet="1" objects="1" scenarios="1"/>
  <mergeCells count="3">
    <mergeCell ref="B11:C11"/>
    <mergeCell ref="B3:C3"/>
    <mergeCell ref="B4:C4"/>
  </mergeCells>
  <hyperlinks>
    <hyperlink ref="F2" location="Índice!A1" display="Volver al índice" xr:uid="{989FE1F3-EC9B-4CC1-BD90-151B1A032E25}"/>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E0BD84-6D07-4530-8B4E-043C377DE0CC}">
  <dimension ref="A1:L25"/>
  <sheetViews>
    <sheetView showGridLines="0" workbookViewId="0">
      <selection activeCell="A11" sqref="A11"/>
    </sheetView>
  </sheetViews>
  <sheetFormatPr baseColWidth="10" defaultColWidth="11" defaultRowHeight="10.5"/>
  <cols>
    <col min="1" max="1" width="11" style="51"/>
    <col min="2" max="2" width="45.33203125" style="51" customWidth="1"/>
    <col min="3" max="7" width="10.33203125" style="51" customWidth="1"/>
    <col min="8" max="9" width="9.75" style="51" customWidth="1"/>
    <col min="10" max="16384" width="11" style="51"/>
  </cols>
  <sheetData>
    <row r="1" spans="1:12" ht="13">
      <c r="B1" s="164" t="s">
        <v>1257</v>
      </c>
      <c r="L1" s="80" t="s">
        <v>118</v>
      </c>
    </row>
    <row r="2" spans="1:12" ht="24" customHeight="1">
      <c r="A2" s="41" t="s">
        <v>1258</v>
      </c>
      <c r="B2" s="744" t="s">
        <v>1259</v>
      </c>
      <c r="C2" s="744"/>
      <c r="D2" s="744"/>
      <c r="E2" s="454" t="s">
        <v>225</v>
      </c>
      <c r="F2" s="15">
        <v>2022</v>
      </c>
      <c r="G2" s="15">
        <v>2023</v>
      </c>
      <c r="H2" s="15">
        <v>2024</v>
      </c>
      <c r="I2" s="43">
        <v>2025</v>
      </c>
    </row>
    <row r="3" spans="1:12">
      <c r="A3" s="72"/>
      <c r="B3" s="702" t="s">
        <v>1260</v>
      </c>
      <c r="C3" s="702"/>
      <c r="D3" s="702"/>
      <c r="E3" s="569" t="s">
        <v>232</v>
      </c>
      <c r="F3" s="17">
        <v>11.8</v>
      </c>
      <c r="G3" s="17">
        <v>12.2</v>
      </c>
      <c r="H3" s="17">
        <v>21.9</v>
      </c>
      <c r="I3" s="17">
        <v>28.01</v>
      </c>
    </row>
    <row r="4" spans="1:12">
      <c r="A4" s="72"/>
      <c r="B4" s="702" t="s">
        <v>1261</v>
      </c>
      <c r="C4" s="702"/>
      <c r="D4" s="702"/>
      <c r="E4" s="569" t="s">
        <v>232</v>
      </c>
      <c r="F4" s="17">
        <v>10.1</v>
      </c>
      <c r="G4" s="17">
        <v>12.7</v>
      </c>
      <c r="H4" s="17">
        <v>17.399999999999999</v>
      </c>
      <c r="I4" s="473">
        <v>10</v>
      </c>
    </row>
    <row r="5" spans="1:12">
      <c r="A5" s="181"/>
      <c r="B5" s="702" t="s">
        <v>1262</v>
      </c>
      <c r="C5" s="702"/>
      <c r="D5" s="702"/>
      <c r="E5" s="569" t="s">
        <v>232</v>
      </c>
      <c r="F5" s="17" t="s">
        <v>1263</v>
      </c>
      <c r="G5" s="17" t="s">
        <v>1263</v>
      </c>
      <c r="H5" s="17">
        <v>9.6999999999999993</v>
      </c>
      <c r="I5" s="17">
        <v>10.1</v>
      </c>
    </row>
    <row r="6" spans="1:12">
      <c r="A6" s="181"/>
      <c r="B6" s="702" t="s">
        <v>1264</v>
      </c>
      <c r="C6" s="702"/>
      <c r="D6" s="702"/>
      <c r="E6" s="569" t="s">
        <v>1265</v>
      </c>
      <c r="F6" s="17" t="s">
        <v>1263</v>
      </c>
      <c r="G6" s="17" t="s">
        <v>1263</v>
      </c>
      <c r="H6" s="423">
        <v>1508954</v>
      </c>
      <c r="I6" s="423">
        <v>1645255</v>
      </c>
    </row>
    <row r="7" spans="1:12" ht="21" customHeight="1">
      <c r="A7" s="177"/>
      <c r="B7" s="790" t="s">
        <v>1266</v>
      </c>
      <c r="C7" s="791"/>
      <c r="D7" s="791"/>
      <c r="E7" s="792"/>
      <c r="F7" s="792"/>
      <c r="G7" s="792"/>
      <c r="H7"/>
      <c r="I7"/>
    </row>
    <row r="8" spans="1:12">
      <c r="A8" s="177"/>
      <c r="B8" s="198"/>
      <c r="C8" s="198"/>
      <c r="D8" s="198"/>
      <c r="E8" s="198"/>
      <c r="F8" s="198"/>
      <c r="G8" s="198"/>
    </row>
    <row r="9" spans="1:12" ht="13">
      <c r="B9" s="164" t="s">
        <v>1267</v>
      </c>
    </row>
    <row r="10" spans="1:12" ht="12">
      <c r="A10" s="472" t="s">
        <v>1688</v>
      </c>
      <c r="B10" s="800" t="s">
        <v>110</v>
      </c>
      <c r="C10" s="605"/>
      <c r="D10" s="605"/>
      <c r="E10" s="605"/>
      <c r="F10" s="801"/>
      <c r="G10" s="802" t="s">
        <v>1678</v>
      </c>
      <c r="H10" s="803"/>
      <c r="I10" s="803"/>
    </row>
    <row r="11" spans="1:12" ht="37.5" customHeight="1">
      <c r="A11" s="89"/>
      <c r="B11" s="794" t="s">
        <v>1268</v>
      </c>
      <c r="C11" s="795"/>
      <c r="D11" s="795"/>
      <c r="E11" s="795"/>
      <c r="F11" s="796"/>
      <c r="G11" s="793" t="s">
        <v>1680</v>
      </c>
      <c r="H11" s="793" t="s">
        <v>687</v>
      </c>
      <c r="I11" s="793" t="s">
        <v>1679</v>
      </c>
    </row>
    <row r="12" spans="1:12" ht="37.5" customHeight="1">
      <c r="B12" s="794"/>
      <c r="C12" s="795"/>
      <c r="D12" s="795"/>
      <c r="E12" s="795"/>
      <c r="F12" s="796"/>
      <c r="G12" s="793"/>
      <c r="H12" s="793"/>
      <c r="I12" s="793"/>
    </row>
    <row r="13" spans="1:12" ht="37.5" customHeight="1">
      <c r="B13" s="794"/>
      <c r="C13" s="795"/>
      <c r="D13" s="795"/>
      <c r="E13" s="795"/>
      <c r="F13" s="796"/>
      <c r="G13" s="793"/>
      <c r="H13" s="793"/>
      <c r="I13" s="793"/>
    </row>
    <row r="14" spans="1:12" ht="37.5" customHeight="1">
      <c r="B14" s="794"/>
      <c r="C14" s="795"/>
      <c r="D14" s="795"/>
      <c r="E14" s="795"/>
      <c r="F14" s="796"/>
      <c r="G14" s="793"/>
      <c r="H14" s="793"/>
      <c r="I14" s="793"/>
    </row>
    <row r="15" spans="1:12" ht="37.5" customHeight="1">
      <c r="B15" s="794"/>
      <c r="C15" s="795"/>
      <c r="D15" s="795"/>
      <c r="E15" s="795"/>
      <c r="F15" s="796"/>
      <c r="G15" s="793"/>
      <c r="H15" s="793"/>
      <c r="I15" s="793"/>
    </row>
    <row r="16" spans="1:12" ht="37.5" customHeight="1">
      <c r="B16" s="794"/>
      <c r="C16" s="795"/>
      <c r="D16" s="795"/>
      <c r="E16" s="795"/>
      <c r="F16" s="796"/>
      <c r="G16" s="793"/>
      <c r="H16" s="793"/>
      <c r="I16" s="793"/>
    </row>
    <row r="17" spans="1:9" ht="37.5" customHeight="1">
      <c r="B17" s="794"/>
      <c r="C17" s="795"/>
      <c r="D17" s="795"/>
      <c r="E17" s="795"/>
      <c r="F17" s="796"/>
      <c r="G17" s="793"/>
      <c r="H17" s="793"/>
      <c r="I17" s="793"/>
    </row>
    <row r="18" spans="1:9" ht="31.5" customHeight="1">
      <c r="B18" s="797"/>
      <c r="C18" s="798"/>
      <c r="D18" s="798"/>
      <c r="E18" s="798"/>
      <c r="F18" s="799"/>
      <c r="G18" s="793"/>
      <c r="H18" s="793"/>
      <c r="I18" s="793"/>
    </row>
    <row r="20" spans="1:9" ht="13">
      <c r="A20" s="244"/>
      <c r="B20" s="264" t="s">
        <v>111</v>
      </c>
      <c r="C20" s="195"/>
      <c r="D20" s="195"/>
      <c r="E20" s="195"/>
      <c r="F20" s="195"/>
      <c r="G20" s="195"/>
    </row>
    <row r="21" spans="1:9">
      <c r="A21" s="41" t="s">
        <v>1269</v>
      </c>
      <c r="B21" s="744" t="s">
        <v>1270</v>
      </c>
      <c r="C21" s="744"/>
      <c r="D21" s="744"/>
      <c r="E21" s="454">
        <v>2022</v>
      </c>
      <c r="F21" s="15">
        <v>2023</v>
      </c>
      <c r="G21" s="15">
        <v>2024</v>
      </c>
      <c r="H21" s="15">
        <v>2025</v>
      </c>
      <c r="I21" s="43" t="s">
        <v>1219</v>
      </c>
    </row>
    <row r="22" spans="1:9">
      <c r="A22" s="71"/>
      <c r="B22" s="702" t="s">
        <v>1271</v>
      </c>
      <c r="C22" s="702"/>
      <c r="D22" s="702"/>
      <c r="E22" s="567">
        <v>48</v>
      </c>
      <c r="F22" s="46">
        <v>44</v>
      </c>
      <c r="G22" s="46">
        <v>45</v>
      </c>
      <c r="H22" s="263">
        <v>56</v>
      </c>
      <c r="I22" s="46" t="s">
        <v>230</v>
      </c>
    </row>
    <row r="23" spans="1:9">
      <c r="A23" s="72"/>
      <c r="B23" s="702" t="s">
        <v>1272</v>
      </c>
      <c r="C23" s="702"/>
      <c r="D23" s="702"/>
      <c r="E23" s="568" t="s">
        <v>230</v>
      </c>
      <c r="F23" s="17">
        <v>71</v>
      </c>
      <c r="G23" s="17">
        <v>72</v>
      </c>
      <c r="H23" s="17">
        <v>74</v>
      </c>
      <c r="I23" s="17">
        <v>73</v>
      </c>
    </row>
    <row r="24" spans="1:9" ht="31.5" customHeight="1">
      <c r="A24" s="72"/>
      <c r="B24" s="702" t="s">
        <v>1273</v>
      </c>
      <c r="C24" s="702"/>
      <c r="D24" s="702"/>
      <c r="E24" s="568">
        <v>100</v>
      </c>
      <c r="F24" s="17">
        <v>100</v>
      </c>
      <c r="G24" s="17">
        <v>100</v>
      </c>
      <c r="H24" s="17">
        <v>100</v>
      </c>
      <c r="I24" s="265"/>
    </row>
    <row r="25" spans="1:9">
      <c r="B25" s="266" t="s">
        <v>1274</v>
      </c>
      <c r="C25" s="267"/>
      <c r="D25" s="268"/>
    </row>
  </sheetData>
  <sheetProtection sheet="1" objects="1" scenarios="1"/>
  <mergeCells count="16">
    <mergeCell ref="B5:D5"/>
    <mergeCell ref="B4:D4"/>
    <mergeCell ref="B3:D3"/>
    <mergeCell ref="B2:D2"/>
    <mergeCell ref="B24:D24"/>
    <mergeCell ref="B23:D23"/>
    <mergeCell ref="B22:D22"/>
    <mergeCell ref="B21:D21"/>
    <mergeCell ref="B6:D6"/>
    <mergeCell ref="B7:G7"/>
    <mergeCell ref="G11:G18"/>
    <mergeCell ref="B11:F18"/>
    <mergeCell ref="B10:F10"/>
    <mergeCell ref="G10:I10"/>
    <mergeCell ref="H11:H18"/>
    <mergeCell ref="I11:I18"/>
  </mergeCells>
  <hyperlinks>
    <hyperlink ref="L1" location="Índice!A1" display="Volver al índice" xr:uid="{16F305E6-A224-420E-BA13-EB38610893CA}"/>
    <hyperlink ref="H11:H18" r:id="rId1" display="Código de Ética" xr:uid="{9122931C-97E2-42BF-BF58-2D32DF59A0A6}"/>
    <hyperlink ref="G11:G18" r:id="rId2" display="Reporte Integrado Cencosud 2025" xr:uid="{6811E73D-9627-4862-9A87-79B6F35FF647}"/>
    <hyperlink ref="I11:I18" r:id="rId3" display="Information Security Policy" xr:uid="{875F5E23-8B35-4721-8A8B-7CB0ED4B820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521D83-FE31-40D9-B61A-1B8EB39A0EC2}">
  <dimension ref="A1:H28"/>
  <sheetViews>
    <sheetView showGridLines="0" workbookViewId="0">
      <selection activeCell="B30" sqref="B30"/>
    </sheetView>
  </sheetViews>
  <sheetFormatPr baseColWidth="10" defaultColWidth="11" defaultRowHeight="12"/>
  <cols>
    <col min="1" max="1" width="13.5" style="185" customWidth="1"/>
    <col min="2" max="2" width="93.83203125" style="185" customWidth="1"/>
    <col min="3" max="3" width="25.83203125" style="185" customWidth="1"/>
    <col min="4" max="4" width="11" style="185"/>
    <col min="5" max="5" width="13.08203125" style="184" customWidth="1"/>
    <col min="6" max="16384" width="11" style="185"/>
  </cols>
  <sheetData>
    <row r="1" spans="1:8" ht="18.75" customHeight="1">
      <c r="A1" s="252"/>
      <c r="B1" s="580" t="s">
        <v>1275</v>
      </c>
      <c r="C1" s="580"/>
      <c r="D1" s="252"/>
      <c r="E1" s="260"/>
      <c r="F1" s="252"/>
      <c r="G1" s="252"/>
      <c r="H1" s="253" t="s">
        <v>118</v>
      </c>
    </row>
    <row r="2" spans="1:8" ht="24">
      <c r="A2" s="261" t="s">
        <v>1276</v>
      </c>
      <c r="B2" s="806" t="s">
        <v>1277</v>
      </c>
      <c r="C2" s="806"/>
      <c r="D2" s="806"/>
      <c r="E2" s="310" t="s">
        <v>226</v>
      </c>
      <c r="F2" s="252"/>
      <c r="G2" s="252"/>
      <c r="H2" s="252"/>
    </row>
    <row r="3" spans="1:8" ht="21.65" customHeight="1">
      <c r="A3" s="252"/>
      <c r="B3" s="636" t="s">
        <v>1278</v>
      </c>
      <c r="C3" s="636"/>
      <c r="D3" s="636"/>
      <c r="E3" s="805" t="s">
        <v>1279</v>
      </c>
      <c r="F3" s="252"/>
      <c r="G3" s="252"/>
      <c r="H3" s="252"/>
    </row>
    <row r="4" spans="1:8" ht="21.65" customHeight="1">
      <c r="A4" s="252"/>
      <c r="B4" s="636"/>
      <c r="C4" s="636"/>
      <c r="D4" s="636"/>
      <c r="E4" s="805"/>
      <c r="F4" s="252"/>
      <c r="G4" s="252"/>
      <c r="H4" s="252"/>
    </row>
    <row r="5" spans="1:8" ht="21.65" customHeight="1">
      <c r="A5" s="252"/>
      <c r="B5" s="636"/>
      <c r="C5" s="636"/>
      <c r="D5" s="636"/>
      <c r="E5" s="805"/>
      <c r="F5" s="252"/>
      <c r="G5" s="252"/>
      <c r="H5" s="252"/>
    </row>
    <row r="6" spans="1:8" ht="21.65" customHeight="1">
      <c r="A6" s="252"/>
      <c r="B6" s="636"/>
      <c r="C6" s="636"/>
      <c r="D6" s="636"/>
      <c r="E6" s="805" t="s">
        <v>1280</v>
      </c>
      <c r="F6" s="252"/>
      <c r="G6" s="252"/>
      <c r="H6" s="252"/>
    </row>
    <row r="7" spans="1:8" ht="21.65" customHeight="1">
      <c r="A7" s="252"/>
      <c r="B7" s="636"/>
      <c r="C7" s="636"/>
      <c r="D7" s="636"/>
      <c r="E7" s="805"/>
      <c r="F7" s="252"/>
      <c r="G7" s="252"/>
      <c r="H7" s="252"/>
    </row>
    <row r="8" spans="1:8" ht="21.65" customHeight="1">
      <c r="A8" s="252"/>
      <c r="B8" s="636"/>
      <c r="C8" s="636"/>
      <c r="D8" s="636"/>
      <c r="E8" s="805"/>
      <c r="F8" s="252"/>
      <c r="G8" s="252"/>
      <c r="H8" s="252"/>
    </row>
    <row r="9" spans="1:8" ht="21.65" customHeight="1">
      <c r="A9" s="252"/>
      <c r="B9" s="636"/>
      <c r="C9" s="636"/>
      <c r="D9" s="636"/>
      <c r="E9" s="805" t="s">
        <v>1281</v>
      </c>
      <c r="F9" s="252"/>
      <c r="G9" s="252"/>
      <c r="H9" s="252"/>
    </row>
    <row r="10" spans="1:8" ht="21.65" customHeight="1">
      <c r="A10" s="252"/>
      <c r="B10" s="636"/>
      <c r="C10" s="636"/>
      <c r="D10" s="636"/>
      <c r="E10" s="805"/>
      <c r="F10" s="252"/>
      <c r="G10" s="252"/>
      <c r="H10" s="252"/>
    </row>
    <row r="11" spans="1:8" ht="21.65" customHeight="1">
      <c r="A11" s="252"/>
      <c r="B11" s="636"/>
      <c r="C11" s="636"/>
      <c r="D11" s="636"/>
      <c r="E11" s="805"/>
      <c r="F11" s="252"/>
      <c r="G11" s="252"/>
      <c r="H11" s="252"/>
    </row>
    <row r="12" spans="1:8" ht="21.65" customHeight="1">
      <c r="A12" s="252"/>
      <c r="B12" s="636"/>
      <c r="C12" s="636"/>
      <c r="D12" s="636"/>
      <c r="E12" s="805" t="s">
        <v>1282</v>
      </c>
      <c r="F12" s="252"/>
      <c r="G12" s="252"/>
      <c r="H12" s="252"/>
    </row>
    <row r="13" spans="1:8" ht="21.65" customHeight="1">
      <c r="A13" s="252"/>
      <c r="B13" s="636"/>
      <c r="C13" s="636"/>
      <c r="D13" s="636"/>
      <c r="E13" s="805"/>
      <c r="F13" s="252"/>
      <c r="G13" s="252"/>
      <c r="H13" s="252"/>
    </row>
    <row r="14" spans="1:8" ht="21.65" customHeight="1">
      <c r="A14" s="252"/>
      <c r="B14" s="636"/>
      <c r="C14" s="636"/>
      <c r="D14" s="636"/>
      <c r="E14" s="805"/>
      <c r="F14" s="252"/>
      <c r="G14" s="252"/>
      <c r="H14" s="252"/>
    </row>
    <row r="15" spans="1:8">
      <c r="A15" s="252"/>
      <c r="B15" s="252"/>
      <c r="C15" s="252"/>
      <c r="D15" s="252"/>
      <c r="E15" s="260"/>
      <c r="F15" s="252"/>
      <c r="G15" s="252"/>
      <c r="H15" s="252"/>
    </row>
    <row r="16" spans="1:8">
      <c r="A16" s="485" t="s">
        <v>863</v>
      </c>
      <c r="B16" s="651" t="s">
        <v>862</v>
      </c>
      <c r="C16" s="651"/>
      <c r="D16" s="564" t="s">
        <v>225</v>
      </c>
      <c r="E16" s="168">
        <v>2025</v>
      </c>
      <c r="F16" s="252"/>
      <c r="G16" s="252"/>
      <c r="H16" s="252"/>
    </row>
    <row r="17" spans="1:8">
      <c r="A17" s="252"/>
      <c r="B17" s="804" t="s">
        <v>865</v>
      </c>
      <c r="C17" s="804"/>
      <c r="D17" s="565" t="s">
        <v>274</v>
      </c>
      <c r="E17" s="399">
        <v>0</v>
      </c>
      <c r="F17" s="252"/>
      <c r="G17" s="252"/>
      <c r="H17" s="252"/>
    </row>
    <row r="18" spans="1:8">
      <c r="A18" s="252"/>
      <c r="B18" s="804" t="s">
        <v>866</v>
      </c>
      <c r="C18" s="804"/>
      <c r="D18" s="566" t="s">
        <v>274</v>
      </c>
      <c r="E18" s="299">
        <v>0</v>
      </c>
      <c r="F18" s="252"/>
      <c r="G18" s="252"/>
      <c r="H18" s="252"/>
    </row>
    <row r="19" spans="1:8">
      <c r="A19" s="252"/>
      <c r="B19" s="804" t="s">
        <v>867</v>
      </c>
      <c r="C19" s="804"/>
      <c r="D19" s="566" t="s">
        <v>232</v>
      </c>
      <c r="E19" s="299">
        <v>0</v>
      </c>
      <c r="F19" s="252"/>
      <c r="G19" s="252"/>
      <c r="H19" s="252"/>
    </row>
    <row r="20" spans="1:8">
      <c r="A20" s="252"/>
      <c r="B20" s="804" t="s">
        <v>1283</v>
      </c>
      <c r="C20" s="804"/>
      <c r="D20" s="566" t="s">
        <v>274</v>
      </c>
      <c r="E20" s="299">
        <v>0</v>
      </c>
      <c r="F20" s="252"/>
      <c r="G20" s="252"/>
      <c r="H20" s="252"/>
    </row>
    <row r="21" spans="1:8">
      <c r="A21" s="252"/>
      <c r="B21" s="804" t="s">
        <v>1284</v>
      </c>
      <c r="C21" s="804"/>
      <c r="D21" s="566" t="s">
        <v>232</v>
      </c>
      <c r="E21" s="299">
        <v>0</v>
      </c>
      <c r="F21" s="252"/>
      <c r="G21" s="252"/>
      <c r="H21" s="252"/>
    </row>
    <row r="22" spans="1:8">
      <c r="A22" s="252"/>
      <c r="B22" s="804" t="s">
        <v>1285</v>
      </c>
      <c r="C22" s="804"/>
      <c r="D22" s="566" t="s">
        <v>274</v>
      </c>
      <c r="E22" s="299">
        <v>0</v>
      </c>
      <c r="F22" s="252"/>
      <c r="G22" s="252"/>
      <c r="H22" s="252"/>
    </row>
    <row r="23" spans="1:8">
      <c r="A23" s="252"/>
      <c r="B23" s="252"/>
      <c r="D23" s="345"/>
      <c r="E23" s="252"/>
      <c r="F23" s="252"/>
      <c r="G23" s="252"/>
      <c r="H23" s="252"/>
    </row>
    <row r="24" spans="1:8">
      <c r="A24" s="485" t="s">
        <v>868</v>
      </c>
      <c r="B24" s="651" t="s">
        <v>869</v>
      </c>
      <c r="C24" s="651"/>
      <c r="D24" s="564" t="s">
        <v>225</v>
      </c>
      <c r="E24" s="261" t="s">
        <v>1286</v>
      </c>
      <c r="F24" s="252"/>
      <c r="G24" s="252"/>
      <c r="H24" s="252"/>
    </row>
    <row r="25" spans="1:8">
      <c r="A25" s="252"/>
      <c r="B25" s="646" t="s">
        <v>1287</v>
      </c>
      <c r="C25" s="646"/>
      <c r="D25" s="566" t="s">
        <v>274</v>
      </c>
      <c r="E25" s="299">
        <v>0</v>
      </c>
      <c r="F25" s="252"/>
      <c r="G25" s="252"/>
      <c r="H25" s="252"/>
    </row>
    <row r="26" spans="1:8">
      <c r="A26" s="252"/>
      <c r="B26" s="646" t="s">
        <v>1288</v>
      </c>
      <c r="C26" s="646"/>
      <c r="D26" s="566" t="s">
        <v>274</v>
      </c>
      <c r="E26" s="299">
        <v>0</v>
      </c>
      <c r="F26" s="252"/>
      <c r="G26" s="252"/>
      <c r="H26" s="252"/>
    </row>
    <row r="27" spans="1:8">
      <c r="A27" s="252"/>
      <c r="B27" s="804" t="s">
        <v>873</v>
      </c>
      <c r="C27" s="804"/>
      <c r="D27" s="566" t="s">
        <v>274</v>
      </c>
      <c r="E27" s="299">
        <v>0</v>
      </c>
      <c r="F27" s="252"/>
      <c r="G27" s="252"/>
      <c r="H27" s="252"/>
    </row>
    <row r="28" spans="1:8">
      <c r="A28" s="252"/>
      <c r="B28" s="561" t="s">
        <v>1289</v>
      </c>
      <c r="C28" s="252"/>
      <c r="D28" s="252"/>
      <c r="E28" s="260"/>
      <c r="F28" s="252"/>
      <c r="G28" s="252"/>
      <c r="H28" s="252"/>
    </row>
  </sheetData>
  <sheetProtection sheet="1" objects="1" scenarios="1"/>
  <mergeCells count="18">
    <mergeCell ref="E12:E14"/>
    <mergeCell ref="B3:D14"/>
    <mergeCell ref="B2:D2"/>
    <mergeCell ref="B1:C1"/>
    <mergeCell ref="E3:E5"/>
    <mergeCell ref="E6:E8"/>
    <mergeCell ref="E9:E11"/>
    <mergeCell ref="B27:C27"/>
    <mergeCell ref="B25:C25"/>
    <mergeCell ref="B26:C26"/>
    <mergeCell ref="B24:C24"/>
    <mergeCell ref="B22:C22"/>
    <mergeCell ref="B16:C16"/>
    <mergeCell ref="B21:C21"/>
    <mergeCell ref="B20:C20"/>
    <mergeCell ref="B19:C19"/>
    <mergeCell ref="B18:C18"/>
    <mergeCell ref="B17:C17"/>
  </mergeCells>
  <hyperlinks>
    <hyperlink ref="H1" location="Índice!A1" display="Volver al índice" xr:uid="{918C61F6-16B9-47BB-B5D2-52D5129DBA9F}"/>
    <hyperlink ref="E6:E8" r:id="rId1" display="Politica de privacidad y procesamiento de datos Easy" xr:uid="{9A9AFFC2-9FC4-4C54-9441-B8B5F82A209A}"/>
    <hyperlink ref="E9:E11" r:id="rId2" display="Politica de privacidad y procesamiento de datos Jumbo" xr:uid="{7B43968F-A795-4AE4-8F54-9DAC2DD94348}"/>
    <hyperlink ref="E12:E14" r:id="rId3" display="Politica de privacidad y procesamiento de datos Paris" xr:uid="{8A1CE7B9-EDA6-4601-9887-9D74B692B784}"/>
    <hyperlink ref="E3:E5" r:id="rId4" display="Declaración de Seguridad de la Información y Ciberseguridad" xr:uid="{BD62BC0E-B595-47DD-B472-334244A2A0C6}"/>
  </hyperlink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AA0CA9-F6AB-400A-8966-DEBDE46532F1}">
  <dimension ref="A1:E51"/>
  <sheetViews>
    <sheetView showGridLines="0" workbookViewId="0">
      <selection activeCell="C56" sqref="C56"/>
    </sheetView>
  </sheetViews>
  <sheetFormatPr baseColWidth="10" defaultColWidth="11" defaultRowHeight="15.5"/>
  <cols>
    <col min="1" max="1" width="11" style="278"/>
    <col min="2" max="2" width="32.58203125" style="278" customWidth="1"/>
    <col min="3" max="3" width="47.08203125" style="278" customWidth="1"/>
    <col min="4" max="4" width="11" style="278"/>
    <col min="5" max="5" width="57.33203125" style="279" customWidth="1"/>
    <col min="6" max="16384" width="11" style="278"/>
  </cols>
  <sheetData>
    <row r="1" spans="1:5">
      <c r="A1" s="809" t="s">
        <v>1290</v>
      </c>
      <c r="B1" s="809"/>
      <c r="C1" s="809"/>
      <c r="D1" s="809"/>
      <c r="E1" s="809"/>
    </row>
    <row r="3" spans="1:5">
      <c r="A3" s="55" t="s">
        <v>1291</v>
      </c>
      <c r="B3" s="55" t="s">
        <v>241</v>
      </c>
      <c r="C3" s="55" t="s">
        <v>1292</v>
      </c>
      <c r="D3" s="90" t="s">
        <v>225</v>
      </c>
      <c r="E3" s="67" t="s">
        <v>1293</v>
      </c>
    </row>
    <row r="4" spans="1:5">
      <c r="A4" s="808" t="s">
        <v>1294</v>
      </c>
      <c r="B4" s="808" t="s">
        <v>1295</v>
      </c>
      <c r="C4" s="135" t="s">
        <v>1296</v>
      </c>
      <c r="D4" s="400" t="s">
        <v>1297</v>
      </c>
      <c r="E4" s="98">
        <v>54277</v>
      </c>
    </row>
    <row r="5" spans="1:5">
      <c r="A5" s="807"/>
      <c r="B5" s="807"/>
      <c r="C5" s="115" t="s">
        <v>1298</v>
      </c>
      <c r="D5" s="136" t="s">
        <v>232</v>
      </c>
      <c r="E5" s="20">
        <v>0.95</v>
      </c>
    </row>
    <row r="6" spans="1:5">
      <c r="A6" s="115" t="s">
        <v>1299</v>
      </c>
      <c r="B6" s="807" t="s">
        <v>1300</v>
      </c>
      <c r="C6" s="115" t="s">
        <v>1301</v>
      </c>
      <c r="D6" s="136" t="s">
        <v>1302</v>
      </c>
      <c r="E6" s="99">
        <v>581635</v>
      </c>
    </row>
    <row r="7" spans="1:5">
      <c r="A7" s="115" t="s">
        <v>1303</v>
      </c>
      <c r="B7" s="807"/>
      <c r="C7" s="115" t="s">
        <v>1304</v>
      </c>
      <c r="D7" s="136" t="s">
        <v>232</v>
      </c>
      <c r="E7" s="20">
        <v>52</v>
      </c>
    </row>
    <row r="8" spans="1:5">
      <c r="A8" s="115" t="s">
        <v>1305</v>
      </c>
      <c r="B8" s="807"/>
      <c r="C8" s="115" t="s">
        <v>1306</v>
      </c>
      <c r="D8" s="136" t="s">
        <v>232</v>
      </c>
      <c r="E8" s="20" t="s">
        <v>1307</v>
      </c>
    </row>
    <row r="9" spans="1:5">
      <c r="A9" s="807" t="s">
        <v>1308</v>
      </c>
      <c r="B9" s="807" t="s">
        <v>1309</v>
      </c>
      <c r="C9" s="115" t="s">
        <v>1310</v>
      </c>
      <c r="D9" s="136" t="s">
        <v>1297</v>
      </c>
      <c r="E9" s="99">
        <v>5327547</v>
      </c>
    </row>
    <row r="10" spans="1:5">
      <c r="A10" s="807"/>
      <c r="B10" s="807"/>
      <c r="C10" s="115" t="s">
        <v>1311</v>
      </c>
      <c r="D10" s="136" t="s">
        <v>232</v>
      </c>
      <c r="E10" s="20">
        <v>63.4</v>
      </c>
    </row>
    <row r="11" spans="1:5">
      <c r="A11" s="807"/>
      <c r="B11" s="807"/>
      <c r="C11" s="115" t="s">
        <v>1312</v>
      </c>
      <c r="D11" s="136" t="s">
        <v>232</v>
      </c>
      <c r="E11" s="20">
        <v>37</v>
      </c>
    </row>
    <row r="12" spans="1:5">
      <c r="A12" s="807" t="s">
        <v>1313</v>
      </c>
      <c r="B12" s="807" t="s">
        <v>1314</v>
      </c>
      <c r="C12" s="115" t="s">
        <v>1315</v>
      </c>
      <c r="D12" s="136" t="s">
        <v>940</v>
      </c>
      <c r="E12" s="247" t="s">
        <v>1307</v>
      </c>
    </row>
    <row r="13" spans="1:5">
      <c r="A13" s="807"/>
      <c r="B13" s="807"/>
      <c r="C13" s="115" t="s">
        <v>1316</v>
      </c>
      <c r="D13" s="136" t="s">
        <v>232</v>
      </c>
      <c r="E13" s="247">
        <v>12</v>
      </c>
    </row>
    <row r="14" spans="1:5">
      <c r="A14" s="807" t="s">
        <v>1317</v>
      </c>
      <c r="B14" s="816" t="s">
        <v>1318</v>
      </c>
      <c r="C14" s="115" t="s">
        <v>1319</v>
      </c>
      <c r="D14" s="136" t="s">
        <v>274</v>
      </c>
      <c r="E14" s="247" t="s">
        <v>1320</v>
      </c>
    </row>
    <row r="15" spans="1:5">
      <c r="A15" s="807"/>
      <c r="B15" s="816"/>
      <c r="C15" s="115" t="s">
        <v>1321</v>
      </c>
      <c r="D15" s="136" t="s">
        <v>232</v>
      </c>
      <c r="E15" s="247" t="s">
        <v>1322</v>
      </c>
    </row>
    <row r="16" spans="1:5">
      <c r="A16" s="807"/>
      <c r="B16" s="816"/>
      <c r="C16" s="115" t="s">
        <v>1323</v>
      </c>
      <c r="D16" s="136" t="s">
        <v>274</v>
      </c>
      <c r="E16" s="247" t="s">
        <v>1322</v>
      </c>
    </row>
    <row r="17" spans="1:5" ht="94.5">
      <c r="A17" s="115" t="s">
        <v>1324</v>
      </c>
      <c r="B17" s="816"/>
      <c r="C17" s="115" t="s">
        <v>1325</v>
      </c>
      <c r="D17" s="136" t="s">
        <v>1326</v>
      </c>
      <c r="E17" s="117" t="s">
        <v>1327</v>
      </c>
    </row>
    <row r="18" spans="1:5">
      <c r="A18" s="812" t="s">
        <v>1328</v>
      </c>
      <c r="B18" s="816" t="s">
        <v>1329</v>
      </c>
      <c r="C18" s="812" t="s">
        <v>1330</v>
      </c>
      <c r="D18" s="819" t="s">
        <v>1331</v>
      </c>
      <c r="E18" s="821" t="s">
        <v>1332</v>
      </c>
    </row>
    <row r="19" spans="1:5">
      <c r="A19" s="813"/>
      <c r="B19" s="816"/>
      <c r="C19" s="813"/>
      <c r="D19" s="820"/>
      <c r="E19" s="822"/>
    </row>
    <row r="20" spans="1:5">
      <c r="A20" s="812" t="s">
        <v>1333</v>
      </c>
      <c r="B20" s="816"/>
      <c r="C20" s="115" t="s">
        <v>1334</v>
      </c>
      <c r="D20" s="136" t="s">
        <v>274</v>
      </c>
      <c r="E20" s="247">
        <v>291</v>
      </c>
    </row>
    <row r="21" spans="1:5">
      <c r="A21" s="814"/>
      <c r="B21" s="816"/>
      <c r="C21" s="115" t="s">
        <v>1335</v>
      </c>
      <c r="D21" s="136" t="s">
        <v>274</v>
      </c>
      <c r="E21" s="99">
        <v>1735842</v>
      </c>
    </row>
    <row r="22" spans="1:5">
      <c r="A22" s="813"/>
      <c r="B22" s="816"/>
      <c r="C22" s="115" t="s">
        <v>1336</v>
      </c>
      <c r="D22" s="136" t="s">
        <v>232</v>
      </c>
      <c r="E22" s="247" t="s">
        <v>1337</v>
      </c>
    </row>
    <row r="23" spans="1:5" ht="21">
      <c r="A23" s="401" t="s">
        <v>1338</v>
      </c>
      <c r="B23" s="816" t="s">
        <v>1339</v>
      </c>
      <c r="C23" s="115" t="s">
        <v>1340</v>
      </c>
      <c r="D23" s="136" t="s">
        <v>384</v>
      </c>
      <c r="E23" s="210">
        <v>653742232252</v>
      </c>
    </row>
    <row r="24" spans="1:5" ht="42">
      <c r="A24" s="115" t="s">
        <v>1341</v>
      </c>
      <c r="B24" s="816"/>
      <c r="C24" s="115" t="s">
        <v>1342</v>
      </c>
      <c r="D24" s="136" t="s">
        <v>372</v>
      </c>
      <c r="E24" s="117" t="s">
        <v>1343</v>
      </c>
    </row>
    <row r="25" spans="1:5" ht="21">
      <c r="A25" s="401" t="s">
        <v>1344</v>
      </c>
      <c r="B25" s="816" t="s">
        <v>1345</v>
      </c>
      <c r="C25" s="115" t="s">
        <v>1346</v>
      </c>
      <c r="D25" s="136" t="s">
        <v>274</v>
      </c>
      <c r="E25" s="247">
        <v>372</v>
      </c>
    </row>
    <row r="26" spans="1:5" ht="21">
      <c r="A26" s="115" t="s">
        <v>1347</v>
      </c>
      <c r="B26" s="816"/>
      <c r="C26" s="115" t="s">
        <v>1348</v>
      </c>
      <c r="D26" s="136" t="s">
        <v>384</v>
      </c>
      <c r="E26" s="209">
        <v>5264194.8</v>
      </c>
    </row>
    <row r="27" spans="1:5">
      <c r="A27" s="812" t="s">
        <v>1349</v>
      </c>
      <c r="B27" s="816"/>
      <c r="C27" s="115" t="s">
        <v>1350</v>
      </c>
      <c r="D27" s="136" t="s">
        <v>384</v>
      </c>
      <c r="E27" s="247" t="s">
        <v>1307</v>
      </c>
    </row>
    <row r="28" spans="1:5">
      <c r="A28" s="813"/>
      <c r="B28" s="816"/>
      <c r="C28" s="115" t="s">
        <v>1351</v>
      </c>
      <c r="D28" s="136" t="s">
        <v>384</v>
      </c>
      <c r="E28" s="247" t="s">
        <v>1307</v>
      </c>
    </row>
    <row r="29" spans="1:5">
      <c r="A29" s="812" t="s">
        <v>1352</v>
      </c>
      <c r="B29" s="816" t="s">
        <v>453</v>
      </c>
      <c r="C29" s="115" t="s">
        <v>1353</v>
      </c>
      <c r="D29" s="136" t="s">
        <v>384</v>
      </c>
      <c r="E29" s="209">
        <v>4166.3900000000003</v>
      </c>
    </row>
    <row r="30" spans="1:5" ht="21">
      <c r="A30" s="813"/>
      <c r="B30" s="816"/>
      <c r="C30" s="115" t="s">
        <v>1354</v>
      </c>
      <c r="D30" s="136" t="s">
        <v>232</v>
      </c>
      <c r="E30" s="247">
        <v>0.01</v>
      </c>
    </row>
    <row r="31" spans="1:5">
      <c r="A31" s="115" t="s">
        <v>1355</v>
      </c>
      <c r="B31" s="816"/>
      <c r="C31" s="115" t="s">
        <v>1356</v>
      </c>
      <c r="D31" s="136" t="s">
        <v>232</v>
      </c>
      <c r="E31" s="247">
        <v>66.510000000000005</v>
      </c>
    </row>
    <row r="32" spans="1:5">
      <c r="A32" s="812" t="s">
        <v>1357</v>
      </c>
      <c r="B32" s="816"/>
      <c r="C32" s="115" t="s">
        <v>1358</v>
      </c>
      <c r="D32" s="136" t="s">
        <v>274</v>
      </c>
      <c r="E32" s="247">
        <v>0</v>
      </c>
    </row>
    <row r="33" spans="1:5">
      <c r="A33" s="813"/>
      <c r="B33" s="816"/>
      <c r="C33" s="115" t="s">
        <v>1359</v>
      </c>
      <c r="D33" s="136" t="s">
        <v>1360</v>
      </c>
      <c r="E33" s="247">
        <v>0</v>
      </c>
    </row>
    <row r="34" spans="1:5" ht="21">
      <c r="A34" s="816" t="s">
        <v>1361</v>
      </c>
      <c r="B34" s="816"/>
      <c r="C34" s="115" t="s">
        <v>1362</v>
      </c>
      <c r="D34" s="136" t="s">
        <v>384</v>
      </c>
      <c r="E34" s="210">
        <v>2094341134</v>
      </c>
    </row>
    <row r="35" spans="1:5">
      <c r="A35" s="816"/>
      <c r="B35" s="816"/>
      <c r="C35" s="115" t="s">
        <v>1363</v>
      </c>
      <c r="D35" s="136" t="s">
        <v>384</v>
      </c>
      <c r="E35" s="210">
        <v>17514540</v>
      </c>
    </row>
    <row r="36" spans="1:5" ht="21">
      <c r="A36" s="115" t="s">
        <v>1364</v>
      </c>
      <c r="B36" s="816" t="s">
        <v>1365</v>
      </c>
      <c r="C36" s="115" t="s">
        <v>1366</v>
      </c>
      <c r="D36" s="136" t="s">
        <v>384</v>
      </c>
      <c r="E36" s="210">
        <v>492738550407</v>
      </c>
    </row>
    <row r="37" spans="1:5">
      <c r="A37" s="812" t="s">
        <v>1367</v>
      </c>
      <c r="B37" s="816"/>
      <c r="C37" s="115" t="s">
        <v>1368</v>
      </c>
      <c r="D37" s="136" t="s">
        <v>232</v>
      </c>
      <c r="E37" s="402"/>
    </row>
    <row r="38" spans="1:5">
      <c r="A38" s="814"/>
      <c r="B38" s="816"/>
      <c r="C38" s="115" t="s">
        <v>1369</v>
      </c>
      <c r="D38" s="136" t="s">
        <v>232</v>
      </c>
      <c r="E38" s="247">
        <v>28.32</v>
      </c>
    </row>
    <row r="39" spans="1:5">
      <c r="A39" s="813"/>
      <c r="B39" s="816"/>
      <c r="C39" s="115" t="s">
        <v>1370</v>
      </c>
      <c r="D39" s="136" t="s">
        <v>232</v>
      </c>
      <c r="E39" s="247" t="s">
        <v>1371</v>
      </c>
    </row>
    <row r="40" spans="1:5" ht="42">
      <c r="A40" s="115" t="s">
        <v>1372</v>
      </c>
      <c r="B40" s="816"/>
      <c r="C40" s="115" t="s">
        <v>1373</v>
      </c>
      <c r="D40" s="136" t="s">
        <v>372</v>
      </c>
      <c r="E40" s="117" t="s">
        <v>1374</v>
      </c>
    </row>
    <row r="41" spans="1:5" ht="63">
      <c r="A41" s="115" t="s">
        <v>1375</v>
      </c>
      <c r="B41" s="816"/>
      <c r="C41" s="115" t="s">
        <v>1376</v>
      </c>
      <c r="D41" s="136" t="s">
        <v>372</v>
      </c>
      <c r="E41" s="117" t="s">
        <v>1377</v>
      </c>
    </row>
    <row r="42" spans="1:5">
      <c r="A42" s="238"/>
      <c r="B42" s="101"/>
      <c r="C42" s="238"/>
      <c r="D42" s="403"/>
      <c r="E42" s="404"/>
    </row>
    <row r="43" spans="1:5">
      <c r="A43" s="238"/>
      <c r="B43" s="101"/>
      <c r="C43" s="238"/>
      <c r="D43" s="403"/>
      <c r="E43" s="404"/>
    </row>
    <row r="44" spans="1:5" ht="24" customHeight="1">
      <c r="A44" s="815" t="s">
        <v>1378</v>
      </c>
      <c r="B44" s="815"/>
      <c r="C44" s="815"/>
      <c r="D44" s="815"/>
      <c r="E44" s="405"/>
    </row>
    <row r="45" spans="1:5" ht="15.75" customHeight="1">
      <c r="A45" s="55" t="s">
        <v>1291</v>
      </c>
      <c r="B45" s="810" t="s">
        <v>1379</v>
      </c>
      <c r="C45" s="811"/>
      <c r="D45" s="55" t="s">
        <v>225</v>
      </c>
      <c r="E45" s="406" t="s">
        <v>1293</v>
      </c>
    </row>
    <row r="46" spans="1:5" ht="16" customHeight="1">
      <c r="A46" s="817" t="s">
        <v>1380</v>
      </c>
      <c r="B46" s="579" t="s">
        <v>1381</v>
      </c>
      <c r="C46" s="579"/>
      <c r="D46" s="407" t="s">
        <v>274</v>
      </c>
      <c r="E46" s="408">
        <v>1398</v>
      </c>
    </row>
    <row r="47" spans="1:5" ht="16" customHeight="1">
      <c r="A47" s="818"/>
      <c r="B47" s="579" t="s">
        <v>1382</v>
      </c>
      <c r="C47" s="579"/>
      <c r="D47" s="137" t="s">
        <v>1383</v>
      </c>
      <c r="E47" s="247">
        <v>49</v>
      </c>
    </row>
    <row r="48" spans="1:5" ht="20.25" customHeight="1">
      <c r="A48" s="817" t="s">
        <v>1384</v>
      </c>
      <c r="B48" s="579" t="s">
        <v>1385</v>
      </c>
      <c r="C48" s="579"/>
      <c r="D48" s="137" t="s">
        <v>1386</v>
      </c>
      <c r="E48" s="210">
        <v>3524366</v>
      </c>
    </row>
    <row r="49" spans="1:5" ht="16" customHeight="1">
      <c r="A49" s="818"/>
      <c r="B49" s="579" t="s">
        <v>1382</v>
      </c>
      <c r="C49" s="579"/>
      <c r="D49" s="137" t="s">
        <v>1387</v>
      </c>
      <c r="E49" s="210">
        <v>920700</v>
      </c>
    </row>
    <row r="50" spans="1:5">
      <c r="A50" s="409" t="s">
        <v>1388</v>
      </c>
      <c r="B50" s="816" t="s">
        <v>1389</v>
      </c>
      <c r="C50" s="816"/>
      <c r="D50" s="137" t="s">
        <v>274</v>
      </c>
      <c r="E50" s="247" t="s">
        <v>1307</v>
      </c>
    </row>
    <row r="51" spans="1:5">
      <c r="A51" s="409" t="s">
        <v>1390</v>
      </c>
      <c r="B51" s="816" t="s">
        <v>1391</v>
      </c>
      <c r="C51" s="816"/>
      <c r="D51" s="137" t="s">
        <v>1392</v>
      </c>
      <c r="E51" s="247" t="s">
        <v>1307</v>
      </c>
    </row>
  </sheetData>
  <sheetProtection sheet="1" objects="1" scenarios="1"/>
  <mergeCells count="35">
    <mergeCell ref="D18:D19"/>
    <mergeCell ref="E18:E19"/>
    <mergeCell ref="B50:C50"/>
    <mergeCell ref="B51:C51"/>
    <mergeCell ref="B48:C48"/>
    <mergeCell ref="A18:A19"/>
    <mergeCell ref="A20:A22"/>
    <mergeCell ref="A27:A28"/>
    <mergeCell ref="B49:C49"/>
    <mergeCell ref="A46:A47"/>
    <mergeCell ref="A48:A49"/>
    <mergeCell ref="B36:B41"/>
    <mergeCell ref="C18:C19"/>
    <mergeCell ref="A1:E1"/>
    <mergeCell ref="B45:C45"/>
    <mergeCell ref="B46:C46"/>
    <mergeCell ref="B47:C47"/>
    <mergeCell ref="A29:A30"/>
    <mergeCell ref="A32:A33"/>
    <mergeCell ref="A37:A39"/>
    <mergeCell ref="A14:A16"/>
    <mergeCell ref="A44:D44"/>
    <mergeCell ref="B14:B17"/>
    <mergeCell ref="B18:B22"/>
    <mergeCell ref="B23:B24"/>
    <mergeCell ref="B25:B28"/>
    <mergeCell ref="B29:B35"/>
    <mergeCell ref="A34:A35"/>
    <mergeCell ref="A12:A13"/>
    <mergeCell ref="B12:B13"/>
    <mergeCell ref="A4:A5"/>
    <mergeCell ref="B4:B5"/>
    <mergeCell ref="B6:B8"/>
    <mergeCell ref="A9:A11"/>
    <mergeCell ref="B9:B11"/>
  </mergeCell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CE50CF-BF7A-45C9-AC52-EDDA6A2D1E1E}">
  <dimension ref="A1:I138"/>
  <sheetViews>
    <sheetView showGridLines="0" workbookViewId="0">
      <selection activeCell="A138" sqref="A138:G138"/>
    </sheetView>
  </sheetViews>
  <sheetFormatPr baseColWidth="10" defaultColWidth="11" defaultRowHeight="13"/>
  <cols>
    <col min="1" max="1" width="11" style="73"/>
    <col min="2" max="2" width="28.33203125" style="73" customWidth="1"/>
    <col min="3" max="3" width="11.33203125" style="73" customWidth="1"/>
    <col min="4" max="4" width="4" style="73" customWidth="1"/>
    <col min="5" max="5" width="5.5" style="73" customWidth="1"/>
    <col min="6" max="6" width="64" style="73" customWidth="1"/>
    <col min="7" max="7" width="91.33203125" style="73" customWidth="1"/>
    <col min="8" max="8" width="48.33203125" style="73" customWidth="1"/>
    <col min="9" max="16384" width="11" style="73"/>
  </cols>
  <sheetData>
    <row r="1" spans="1:8">
      <c r="A1" s="835" t="s">
        <v>1393</v>
      </c>
      <c r="B1" s="836"/>
      <c r="C1" s="836"/>
      <c r="D1" s="836"/>
      <c r="E1" s="836"/>
      <c r="F1" s="836"/>
      <c r="G1" s="836"/>
    </row>
    <row r="2" spans="1:8" ht="27" customHeight="1">
      <c r="A2" s="837" t="s">
        <v>1394</v>
      </c>
      <c r="B2" s="838"/>
      <c r="C2" s="838"/>
      <c r="D2" s="839"/>
      <c r="E2" s="840" t="s">
        <v>1395</v>
      </c>
      <c r="F2" s="840"/>
      <c r="G2" s="841"/>
      <c r="H2" s="78" t="s">
        <v>1396</v>
      </c>
    </row>
    <row r="3" spans="1:8" ht="24.75" customHeight="1">
      <c r="A3" s="842" t="s">
        <v>1397</v>
      </c>
      <c r="B3" s="843"/>
      <c r="C3" s="843"/>
      <c r="D3" s="844"/>
      <c r="E3" s="845" t="s">
        <v>1398</v>
      </c>
      <c r="F3" s="845"/>
      <c r="G3" s="846"/>
    </row>
    <row r="4" spans="1:8">
      <c r="A4" s="74" t="s">
        <v>1143</v>
      </c>
      <c r="B4" s="74" t="s">
        <v>1143</v>
      </c>
      <c r="C4" s="74" t="s">
        <v>1143</v>
      </c>
      <c r="D4" s="74" t="s">
        <v>1143</v>
      </c>
      <c r="E4" s="74" t="s">
        <v>1143</v>
      </c>
      <c r="F4" s="74" t="s">
        <v>1143</v>
      </c>
      <c r="G4" s="75" t="s">
        <v>1143</v>
      </c>
    </row>
    <row r="5" spans="1:8">
      <c r="A5" s="832" t="s">
        <v>1399</v>
      </c>
      <c r="B5" s="833"/>
      <c r="C5" s="833"/>
      <c r="D5" s="833"/>
      <c r="E5" s="834"/>
      <c r="F5" s="77" t="s">
        <v>1400</v>
      </c>
      <c r="G5" s="77" t="s">
        <v>1401</v>
      </c>
      <c r="H5" s="77" t="s">
        <v>1402</v>
      </c>
    </row>
    <row r="6" spans="1:8" ht="27.75" customHeight="1">
      <c r="A6" s="823" t="s">
        <v>1403</v>
      </c>
      <c r="B6" s="824"/>
      <c r="C6" s="824"/>
      <c r="D6" s="824"/>
      <c r="E6" s="825"/>
      <c r="F6" s="79" t="s">
        <v>1404</v>
      </c>
      <c r="G6" s="150" t="s">
        <v>1405</v>
      </c>
      <c r="H6" s="151" t="s">
        <v>1406</v>
      </c>
    </row>
    <row r="7" spans="1:8" ht="27.75" customHeight="1">
      <c r="A7" s="826"/>
      <c r="B7" s="827"/>
      <c r="C7" s="827"/>
      <c r="D7" s="827"/>
      <c r="E7" s="828"/>
      <c r="F7" s="79" t="s">
        <v>1407</v>
      </c>
      <c r="G7" s="150" t="s">
        <v>1408</v>
      </c>
      <c r="H7" s="151"/>
    </row>
    <row r="8" spans="1:8" ht="27.75" customHeight="1">
      <c r="A8" s="826"/>
      <c r="B8" s="827"/>
      <c r="C8" s="827"/>
      <c r="D8" s="827"/>
      <c r="E8" s="828"/>
      <c r="F8" s="79" t="s">
        <v>1409</v>
      </c>
      <c r="G8" s="150" t="s">
        <v>1410</v>
      </c>
      <c r="H8" s="151" t="s">
        <v>1406</v>
      </c>
    </row>
    <row r="9" spans="1:8" ht="27.75" customHeight="1">
      <c r="A9" s="826"/>
      <c r="B9" s="827"/>
      <c r="C9" s="827"/>
      <c r="D9" s="827"/>
      <c r="E9" s="828"/>
      <c r="F9" s="79" t="s">
        <v>1411</v>
      </c>
      <c r="G9" s="150" t="s">
        <v>1410</v>
      </c>
      <c r="H9" s="152" t="s">
        <v>1412</v>
      </c>
    </row>
    <row r="10" spans="1:8" ht="27.75" customHeight="1">
      <c r="A10" s="826"/>
      <c r="B10" s="827"/>
      <c r="C10" s="827"/>
      <c r="D10" s="827"/>
      <c r="E10" s="828"/>
      <c r="F10" s="79" t="s">
        <v>1413</v>
      </c>
      <c r="G10" s="150" t="s">
        <v>1414</v>
      </c>
      <c r="H10" s="151" t="s">
        <v>1406</v>
      </c>
    </row>
    <row r="11" spans="1:8" ht="27.75" customHeight="1">
      <c r="A11" s="826"/>
      <c r="B11" s="827"/>
      <c r="C11" s="827"/>
      <c r="D11" s="827"/>
      <c r="E11" s="828"/>
      <c r="F11" s="79" t="s">
        <v>1415</v>
      </c>
      <c r="G11" s="150" t="s">
        <v>1416</v>
      </c>
      <c r="H11" s="152" t="s">
        <v>1412</v>
      </c>
    </row>
    <row r="12" spans="1:8" ht="27.75" customHeight="1">
      <c r="A12" s="826"/>
      <c r="B12" s="827"/>
      <c r="C12" s="827"/>
      <c r="D12" s="827"/>
      <c r="E12" s="828"/>
      <c r="F12" s="79" t="s">
        <v>1417</v>
      </c>
      <c r="G12" s="150" t="s">
        <v>1418</v>
      </c>
      <c r="H12" s="151" t="s">
        <v>1419</v>
      </c>
    </row>
    <row r="13" spans="1:8" ht="27.75" customHeight="1">
      <c r="A13" s="826"/>
      <c r="B13" s="827"/>
      <c r="C13" s="827"/>
      <c r="D13" s="827"/>
      <c r="E13" s="828"/>
      <c r="F13" s="79" t="s">
        <v>1420</v>
      </c>
      <c r="G13" s="150" t="s">
        <v>1421</v>
      </c>
      <c r="H13" s="152" t="s">
        <v>1412</v>
      </c>
    </row>
    <row r="14" spans="1:8" ht="27.75" customHeight="1">
      <c r="A14" s="826"/>
      <c r="B14" s="827"/>
      <c r="C14" s="827"/>
      <c r="D14" s="827"/>
      <c r="E14" s="828"/>
      <c r="F14" s="79" t="s">
        <v>1422</v>
      </c>
      <c r="G14" s="150" t="s">
        <v>1423</v>
      </c>
      <c r="H14" s="151" t="s">
        <v>1424</v>
      </c>
    </row>
    <row r="15" spans="1:8" ht="27.75" customHeight="1">
      <c r="A15" s="826"/>
      <c r="B15" s="827"/>
      <c r="C15" s="827"/>
      <c r="D15" s="827"/>
      <c r="E15" s="828"/>
      <c r="F15" s="79" t="s">
        <v>1425</v>
      </c>
      <c r="G15" s="150" t="s">
        <v>1426</v>
      </c>
      <c r="H15" s="152" t="s">
        <v>1412</v>
      </c>
    </row>
    <row r="16" spans="1:8" ht="27.75" customHeight="1">
      <c r="A16" s="826"/>
      <c r="B16" s="827"/>
      <c r="C16" s="827"/>
      <c r="D16" s="827"/>
      <c r="E16" s="828"/>
      <c r="F16" s="79" t="s">
        <v>1427</v>
      </c>
      <c r="G16" s="150" t="s">
        <v>1428</v>
      </c>
      <c r="H16" s="151" t="s">
        <v>1424</v>
      </c>
    </row>
    <row r="17" spans="1:8" ht="27.75" customHeight="1">
      <c r="A17" s="826"/>
      <c r="B17" s="827"/>
      <c r="C17" s="827"/>
      <c r="D17" s="827"/>
      <c r="E17" s="828"/>
      <c r="F17" s="79" t="s">
        <v>1429</v>
      </c>
      <c r="G17" s="150" t="s">
        <v>1430</v>
      </c>
      <c r="H17" s="152" t="s">
        <v>1412</v>
      </c>
    </row>
    <row r="18" spans="1:8" ht="27.75" customHeight="1">
      <c r="A18" s="826"/>
      <c r="B18" s="827"/>
      <c r="C18" s="827"/>
      <c r="D18" s="827"/>
      <c r="E18" s="828"/>
      <c r="F18" s="79" t="s">
        <v>1431</v>
      </c>
      <c r="G18" s="150" t="s">
        <v>1432</v>
      </c>
      <c r="H18" s="152" t="s">
        <v>1412</v>
      </c>
    </row>
    <row r="19" spans="1:8" ht="27.75" customHeight="1">
      <c r="A19" s="826"/>
      <c r="B19" s="827"/>
      <c r="C19" s="827"/>
      <c r="D19" s="827"/>
      <c r="E19" s="828"/>
      <c r="F19" s="79" t="s">
        <v>1433</v>
      </c>
      <c r="G19" s="150" t="s">
        <v>1434</v>
      </c>
      <c r="H19" s="152" t="s">
        <v>1412</v>
      </c>
    </row>
    <row r="20" spans="1:8" ht="27.75" customHeight="1">
      <c r="A20" s="826"/>
      <c r="B20" s="827"/>
      <c r="C20" s="827"/>
      <c r="D20" s="827"/>
      <c r="E20" s="828"/>
      <c r="F20" s="79" t="s">
        <v>1435</v>
      </c>
      <c r="G20" s="150" t="s">
        <v>1436</v>
      </c>
      <c r="H20" s="151" t="s">
        <v>1437</v>
      </c>
    </row>
    <row r="21" spans="1:8" ht="27.75" customHeight="1">
      <c r="A21" s="826"/>
      <c r="B21" s="827"/>
      <c r="C21" s="827"/>
      <c r="D21" s="827"/>
      <c r="E21" s="828"/>
      <c r="F21" s="79" t="s">
        <v>1438</v>
      </c>
      <c r="G21" s="150" t="s">
        <v>1439</v>
      </c>
      <c r="H21" s="151" t="s">
        <v>1437</v>
      </c>
    </row>
    <row r="22" spans="1:8" ht="27.75" customHeight="1">
      <c r="A22" s="826"/>
      <c r="B22" s="827"/>
      <c r="C22" s="827"/>
      <c r="D22" s="827"/>
      <c r="E22" s="828"/>
      <c r="F22" s="79" t="s">
        <v>1440</v>
      </c>
      <c r="G22" s="150" t="s">
        <v>1426</v>
      </c>
      <c r="H22" s="151" t="s">
        <v>1424</v>
      </c>
    </row>
    <row r="23" spans="1:8" ht="27.75" customHeight="1">
      <c r="A23" s="826"/>
      <c r="B23" s="827"/>
      <c r="C23" s="827"/>
      <c r="D23" s="827"/>
      <c r="E23" s="828"/>
      <c r="F23" s="79" t="s">
        <v>1441</v>
      </c>
      <c r="G23" s="150" t="s">
        <v>1442</v>
      </c>
      <c r="H23" s="152" t="s">
        <v>1412</v>
      </c>
    </row>
    <row r="24" spans="1:8" ht="27.75" customHeight="1">
      <c r="A24" s="826"/>
      <c r="B24" s="827"/>
      <c r="C24" s="827"/>
      <c r="D24" s="827"/>
      <c r="E24" s="828"/>
      <c r="F24" s="79" t="s">
        <v>1443</v>
      </c>
      <c r="G24" s="150" t="s">
        <v>1444</v>
      </c>
      <c r="H24" s="151" t="s">
        <v>1424</v>
      </c>
    </row>
    <row r="25" spans="1:8" ht="27.75" customHeight="1">
      <c r="A25" s="826"/>
      <c r="B25" s="827"/>
      <c r="C25" s="827"/>
      <c r="D25" s="827"/>
      <c r="E25" s="828"/>
      <c r="F25" s="79" t="s">
        <v>1445</v>
      </c>
      <c r="G25" s="150" t="s">
        <v>1444</v>
      </c>
      <c r="H25" s="152" t="s">
        <v>1412</v>
      </c>
    </row>
    <row r="26" spans="1:8" ht="27.75" customHeight="1">
      <c r="A26" s="826"/>
      <c r="B26" s="827"/>
      <c r="C26" s="827"/>
      <c r="D26" s="827"/>
      <c r="E26" s="828"/>
      <c r="F26" s="79" t="s">
        <v>1446</v>
      </c>
      <c r="G26" s="150" t="s">
        <v>1447</v>
      </c>
      <c r="H26" s="152" t="s">
        <v>1412</v>
      </c>
    </row>
    <row r="27" spans="1:8" ht="27.75" customHeight="1">
      <c r="A27" s="826"/>
      <c r="B27" s="827"/>
      <c r="C27" s="827"/>
      <c r="D27" s="827"/>
      <c r="E27" s="828"/>
      <c r="F27" s="79" t="s">
        <v>1448</v>
      </c>
      <c r="G27" s="150" t="s">
        <v>1449</v>
      </c>
      <c r="H27" s="151" t="s">
        <v>1450</v>
      </c>
    </row>
    <row r="28" spans="1:8" ht="27.75" customHeight="1">
      <c r="A28" s="826"/>
      <c r="B28" s="827"/>
      <c r="C28" s="827"/>
      <c r="D28" s="827"/>
      <c r="E28" s="828"/>
      <c r="F28" s="79" t="s">
        <v>1451</v>
      </c>
      <c r="G28" s="150" t="s">
        <v>1452</v>
      </c>
      <c r="H28" s="151" t="s">
        <v>1453</v>
      </c>
    </row>
    <row r="29" spans="1:8" ht="27.75" customHeight="1">
      <c r="A29" s="826"/>
      <c r="B29" s="827"/>
      <c r="C29" s="827"/>
      <c r="D29" s="827"/>
      <c r="E29" s="828"/>
      <c r="F29" s="79" t="s">
        <v>1454</v>
      </c>
      <c r="G29" s="150" t="s">
        <v>1455</v>
      </c>
      <c r="H29" s="151" t="s">
        <v>1437</v>
      </c>
    </row>
    <row r="30" spans="1:8" ht="27.75" customHeight="1">
      <c r="A30" s="826"/>
      <c r="B30" s="827"/>
      <c r="C30" s="827"/>
      <c r="D30" s="827"/>
      <c r="E30" s="828"/>
      <c r="F30" s="79" t="s">
        <v>1456</v>
      </c>
      <c r="G30" s="150" t="s">
        <v>1439</v>
      </c>
      <c r="H30" s="151" t="s">
        <v>1437</v>
      </c>
    </row>
    <row r="31" spans="1:8" ht="27.75" customHeight="1">
      <c r="A31" s="826"/>
      <c r="B31" s="827"/>
      <c r="C31" s="827"/>
      <c r="D31" s="827"/>
      <c r="E31" s="828"/>
      <c r="F31" s="79" t="s">
        <v>1457</v>
      </c>
      <c r="G31" s="150" t="s">
        <v>1458</v>
      </c>
      <c r="H31" s="151" t="s">
        <v>1459</v>
      </c>
    </row>
    <row r="32" spans="1:8" ht="27.75" customHeight="1">
      <c r="A32" s="826"/>
      <c r="B32" s="827"/>
      <c r="C32" s="827"/>
      <c r="D32" s="827"/>
      <c r="E32" s="828"/>
      <c r="F32" s="79" t="s">
        <v>1460</v>
      </c>
      <c r="G32" s="150" t="s">
        <v>1461</v>
      </c>
      <c r="H32" s="151" t="s">
        <v>1462</v>
      </c>
    </row>
    <row r="33" spans="1:8" ht="27.75" customHeight="1">
      <c r="A33" s="826"/>
      <c r="B33" s="827"/>
      <c r="C33" s="827"/>
      <c r="D33" s="827"/>
      <c r="E33" s="828"/>
      <c r="F33" s="79" t="s">
        <v>1463</v>
      </c>
      <c r="G33" s="150" t="s">
        <v>1464</v>
      </c>
      <c r="H33" s="152" t="s">
        <v>1412</v>
      </c>
    </row>
    <row r="34" spans="1:8" ht="27.75" customHeight="1">
      <c r="A34" s="829"/>
      <c r="B34" s="830"/>
      <c r="C34" s="830"/>
      <c r="D34" s="830"/>
      <c r="E34" s="831"/>
      <c r="F34" s="79" t="s">
        <v>1465</v>
      </c>
      <c r="G34" s="150" t="s">
        <v>1466</v>
      </c>
      <c r="H34" s="151" t="s">
        <v>1419</v>
      </c>
    </row>
    <row r="35" spans="1:8" ht="27.75" customHeight="1">
      <c r="A35" s="847" t="s">
        <v>1467</v>
      </c>
      <c r="B35" s="847"/>
      <c r="C35" s="847"/>
      <c r="D35" s="847"/>
      <c r="E35" s="847"/>
      <c r="F35" s="148" t="s">
        <v>1468</v>
      </c>
      <c r="G35" s="150" t="s">
        <v>1469</v>
      </c>
      <c r="H35" s="151" t="s">
        <v>1470</v>
      </c>
    </row>
    <row r="36" spans="1:8" ht="27.75" customHeight="1">
      <c r="A36" s="847"/>
      <c r="B36" s="847"/>
      <c r="C36" s="847"/>
      <c r="D36" s="847"/>
      <c r="E36" s="847"/>
      <c r="F36" s="148" t="s">
        <v>1471</v>
      </c>
      <c r="G36" s="150" t="s">
        <v>1472</v>
      </c>
      <c r="H36" s="151" t="s">
        <v>1470</v>
      </c>
    </row>
    <row r="37" spans="1:8" ht="27.75" customHeight="1">
      <c r="A37" s="847"/>
      <c r="B37" s="847"/>
      <c r="C37" s="847"/>
      <c r="D37" s="847"/>
      <c r="E37" s="847"/>
      <c r="F37" s="148" t="s">
        <v>1473</v>
      </c>
      <c r="G37" s="150" t="s">
        <v>1472</v>
      </c>
      <c r="H37" s="151" t="s">
        <v>1470</v>
      </c>
    </row>
    <row r="38" spans="1:8" ht="27.75" customHeight="1">
      <c r="A38" s="848" t="s">
        <v>1474</v>
      </c>
      <c r="B38" s="849"/>
      <c r="C38" s="849"/>
      <c r="D38" s="849"/>
      <c r="E38" s="850"/>
      <c r="F38" s="148" t="s">
        <v>1475</v>
      </c>
      <c r="G38" s="153" t="s">
        <v>1476</v>
      </c>
      <c r="H38" s="152" t="s">
        <v>1412</v>
      </c>
    </row>
    <row r="39" spans="1:8" ht="27.75" customHeight="1">
      <c r="A39" s="851"/>
      <c r="B39" s="852"/>
      <c r="C39" s="852"/>
      <c r="D39" s="852"/>
      <c r="E39" s="853"/>
      <c r="F39" s="79" t="s">
        <v>1477</v>
      </c>
      <c r="G39" s="153" t="s">
        <v>1476</v>
      </c>
      <c r="H39" s="152" t="s">
        <v>1412</v>
      </c>
    </row>
    <row r="40" spans="1:8" ht="27.75" customHeight="1">
      <c r="A40" s="851"/>
      <c r="B40" s="852"/>
      <c r="C40" s="852"/>
      <c r="D40" s="852"/>
      <c r="E40" s="853"/>
      <c r="F40" s="79" t="s">
        <v>1478</v>
      </c>
      <c r="G40" s="153" t="s">
        <v>1476</v>
      </c>
      <c r="H40" s="152" t="s">
        <v>1412</v>
      </c>
    </row>
    <row r="41" spans="1:8" ht="27.75" customHeight="1">
      <c r="A41" s="851"/>
      <c r="B41" s="852"/>
      <c r="C41" s="852"/>
      <c r="D41" s="852"/>
      <c r="E41" s="853"/>
      <c r="F41" s="79" t="s">
        <v>1479</v>
      </c>
      <c r="G41" s="153" t="s">
        <v>1476</v>
      </c>
      <c r="H41" s="152" t="s">
        <v>1412</v>
      </c>
    </row>
    <row r="42" spans="1:8" ht="27.75" customHeight="1">
      <c r="A42" s="851"/>
      <c r="B42" s="852"/>
      <c r="C42" s="852"/>
      <c r="D42" s="852"/>
      <c r="E42" s="853"/>
      <c r="F42" s="79" t="s">
        <v>1480</v>
      </c>
      <c r="G42" s="153" t="s">
        <v>1476</v>
      </c>
      <c r="H42" s="152" t="s">
        <v>1412</v>
      </c>
    </row>
    <row r="43" spans="1:8" ht="27.75" customHeight="1">
      <c r="A43" s="851"/>
      <c r="B43" s="852"/>
      <c r="C43" s="852"/>
      <c r="D43" s="852"/>
      <c r="E43" s="853"/>
      <c r="F43" s="79" t="s">
        <v>1481</v>
      </c>
      <c r="G43" s="153" t="s">
        <v>1476</v>
      </c>
      <c r="H43" s="152" t="s">
        <v>1412</v>
      </c>
    </row>
    <row r="44" spans="1:8" ht="27.75" customHeight="1">
      <c r="A44" s="851"/>
      <c r="B44" s="852"/>
      <c r="C44" s="852"/>
      <c r="D44" s="852"/>
      <c r="E44" s="853"/>
      <c r="F44" s="79" t="s">
        <v>1482</v>
      </c>
      <c r="G44" s="153" t="s">
        <v>1476</v>
      </c>
      <c r="H44" s="152" t="s">
        <v>1412</v>
      </c>
    </row>
    <row r="45" spans="1:8" ht="27.75" customHeight="1">
      <c r="A45" s="854"/>
      <c r="B45" s="855"/>
      <c r="C45" s="855"/>
      <c r="D45" s="855"/>
      <c r="E45" s="856"/>
      <c r="F45" s="79" t="s">
        <v>1483</v>
      </c>
      <c r="G45" s="153" t="s">
        <v>1484</v>
      </c>
      <c r="H45" s="152" t="s">
        <v>1412</v>
      </c>
    </row>
    <row r="46" spans="1:8" ht="27.75" customHeight="1">
      <c r="A46" s="847" t="s">
        <v>1485</v>
      </c>
      <c r="B46" s="847"/>
      <c r="C46" s="847"/>
      <c r="D46" s="847"/>
      <c r="E46" s="847"/>
      <c r="F46" s="148" t="s">
        <v>1486</v>
      </c>
      <c r="G46" s="150" t="s">
        <v>1484</v>
      </c>
      <c r="H46" s="152" t="s">
        <v>1412</v>
      </c>
    </row>
    <row r="47" spans="1:8" ht="27.75" customHeight="1">
      <c r="A47" s="847"/>
      <c r="B47" s="847"/>
      <c r="C47" s="847"/>
      <c r="D47" s="847"/>
      <c r="E47" s="847"/>
      <c r="F47" s="148" t="s">
        <v>1487</v>
      </c>
      <c r="G47" s="150" t="s">
        <v>1488</v>
      </c>
      <c r="H47" s="152" t="s">
        <v>1412</v>
      </c>
    </row>
    <row r="48" spans="1:8" ht="27.75" customHeight="1">
      <c r="A48" s="847"/>
      <c r="B48" s="847"/>
      <c r="C48" s="847"/>
      <c r="D48" s="847"/>
      <c r="E48" s="847"/>
      <c r="F48" s="148" t="s">
        <v>1489</v>
      </c>
      <c r="G48" s="150" t="s">
        <v>1490</v>
      </c>
      <c r="H48" s="152" t="s">
        <v>1412</v>
      </c>
    </row>
    <row r="49" spans="1:9" ht="27.75" customHeight="1">
      <c r="A49" s="847"/>
      <c r="B49" s="847"/>
      <c r="C49" s="847"/>
      <c r="D49" s="847"/>
      <c r="E49" s="847"/>
      <c r="F49" s="148" t="s">
        <v>1491</v>
      </c>
      <c r="G49" s="150" t="s">
        <v>1490</v>
      </c>
      <c r="H49" s="151" t="s">
        <v>1492</v>
      </c>
    </row>
    <row r="50" spans="1:9" ht="27.75" customHeight="1">
      <c r="A50" s="847"/>
      <c r="B50" s="847"/>
      <c r="C50" s="847"/>
      <c r="D50" s="847"/>
      <c r="E50" s="847"/>
      <c r="F50" s="148" t="s">
        <v>1493</v>
      </c>
      <c r="G50" s="150" t="s">
        <v>1490</v>
      </c>
      <c r="H50" s="151" t="s">
        <v>1492</v>
      </c>
    </row>
    <row r="51" spans="1:9" ht="27.75" customHeight="1">
      <c r="A51" s="847"/>
      <c r="B51" s="847"/>
      <c r="C51" s="847"/>
      <c r="D51" s="847"/>
      <c r="E51" s="847"/>
      <c r="F51" s="148" t="s">
        <v>1494</v>
      </c>
      <c r="G51" s="150" t="s">
        <v>1490</v>
      </c>
      <c r="H51" s="151" t="s">
        <v>1492</v>
      </c>
    </row>
    <row r="52" spans="1:9" ht="27.75" customHeight="1">
      <c r="A52" s="847"/>
      <c r="B52" s="847"/>
      <c r="C52" s="847"/>
      <c r="D52" s="847"/>
      <c r="E52" s="847"/>
      <c r="F52" s="148" t="s">
        <v>1495</v>
      </c>
      <c r="G52" s="154" t="s">
        <v>1496</v>
      </c>
      <c r="H52" s="151" t="s">
        <v>1492</v>
      </c>
      <c r="I52"/>
    </row>
    <row r="53" spans="1:9" ht="27.75" customHeight="1">
      <c r="A53" s="847"/>
      <c r="B53" s="847"/>
      <c r="C53" s="847"/>
      <c r="D53" s="847"/>
      <c r="E53" s="847"/>
      <c r="F53" s="148" t="s">
        <v>1497</v>
      </c>
      <c r="G53" s="150" t="s">
        <v>1498</v>
      </c>
      <c r="H53" s="152" t="s">
        <v>1412</v>
      </c>
      <c r="I53"/>
    </row>
    <row r="54" spans="1:9" ht="27.75" customHeight="1">
      <c r="A54" s="823" t="s">
        <v>1499</v>
      </c>
      <c r="B54" s="824"/>
      <c r="C54" s="824"/>
      <c r="D54" s="824"/>
      <c r="E54" s="825"/>
      <c r="F54" s="148" t="s">
        <v>1500</v>
      </c>
      <c r="G54" s="150" t="s">
        <v>1490</v>
      </c>
      <c r="H54" s="152" t="s">
        <v>1412</v>
      </c>
    </row>
    <row r="55" spans="1:9" ht="27.75" customHeight="1">
      <c r="A55" s="826"/>
      <c r="B55" s="827"/>
      <c r="C55" s="827"/>
      <c r="D55" s="827"/>
      <c r="E55" s="828"/>
      <c r="F55" s="148" t="s">
        <v>1501</v>
      </c>
      <c r="G55" s="150" t="s">
        <v>1490</v>
      </c>
      <c r="H55" s="151" t="s">
        <v>1502</v>
      </c>
    </row>
    <row r="56" spans="1:9" ht="27.75" customHeight="1">
      <c r="A56" s="826"/>
      <c r="B56" s="827"/>
      <c r="C56" s="827"/>
      <c r="D56" s="827"/>
      <c r="E56" s="828"/>
      <c r="F56" s="148" t="s">
        <v>1503</v>
      </c>
      <c r="G56" s="150" t="s">
        <v>1490</v>
      </c>
      <c r="H56" s="152" t="s">
        <v>1412</v>
      </c>
    </row>
    <row r="57" spans="1:9" ht="27.75" customHeight="1">
      <c r="A57" s="826"/>
      <c r="B57" s="827"/>
      <c r="C57" s="827"/>
      <c r="D57" s="827"/>
      <c r="E57" s="828"/>
      <c r="F57" s="148" t="s">
        <v>1504</v>
      </c>
      <c r="G57" s="150" t="s">
        <v>1490</v>
      </c>
      <c r="H57" s="152" t="s">
        <v>1412</v>
      </c>
    </row>
    <row r="58" spans="1:9" ht="27.75" customHeight="1">
      <c r="A58" s="829"/>
      <c r="B58" s="830"/>
      <c r="C58" s="830"/>
      <c r="D58" s="830"/>
      <c r="E58" s="831"/>
      <c r="F58" s="148" t="s">
        <v>1505</v>
      </c>
      <c r="G58" s="150" t="s">
        <v>1506</v>
      </c>
      <c r="H58" s="152" t="s">
        <v>1412</v>
      </c>
    </row>
    <row r="59" spans="1:9" ht="27.75" customHeight="1">
      <c r="A59" s="847" t="s">
        <v>1507</v>
      </c>
      <c r="B59" s="847"/>
      <c r="C59" s="847"/>
      <c r="D59" s="847"/>
      <c r="E59" s="847"/>
      <c r="F59" s="148" t="s">
        <v>1508</v>
      </c>
      <c r="G59" s="150" t="s">
        <v>1509</v>
      </c>
      <c r="H59" s="152" t="s">
        <v>1412</v>
      </c>
    </row>
    <row r="60" spans="1:9" ht="27.75" customHeight="1">
      <c r="A60" s="847"/>
      <c r="B60" s="847"/>
      <c r="C60" s="847"/>
      <c r="D60" s="847"/>
      <c r="E60" s="847"/>
      <c r="F60" s="148" t="s">
        <v>1510</v>
      </c>
      <c r="G60" s="150" t="s">
        <v>1511</v>
      </c>
      <c r="H60" s="152" t="s">
        <v>1412</v>
      </c>
    </row>
    <row r="61" spans="1:9" ht="27.75" customHeight="1">
      <c r="A61" s="847" t="s">
        <v>1512</v>
      </c>
      <c r="B61" s="847"/>
      <c r="C61" s="847"/>
      <c r="D61" s="847"/>
      <c r="E61" s="847"/>
      <c r="F61" s="148" t="s">
        <v>1513</v>
      </c>
      <c r="G61" s="150" t="s">
        <v>1514</v>
      </c>
      <c r="H61" s="151" t="s">
        <v>1419</v>
      </c>
    </row>
    <row r="62" spans="1:9" ht="27.75" customHeight="1">
      <c r="A62" s="847"/>
      <c r="B62" s="847"/>
      <c r="C62" s="847"/>
      <c r="D62" s="847"/>
      <c r="E62" s="847"/>
      <c r="F62" s="148" t="s">
        <v>1515</v>
      </c>
      <c r="G62" s="150" t="s">
        <v>1516</v>
      </c>
      <c r="H62" s="151" t="s">
        <v>1424</v>
      </c>
    </row>
    <row r="63" spans="1:9" ht="27.75" customHeight="1">
      <c r="A63" s="847" t="s">
        <v>1517</v>
      </c>
      <c r="B63" s="847"/>
      <c r="C63" s="847"/>
      <c r="D63" s="847"/>
      <c r="E63" s="847"/>
      <c r="F63" s="148" t="s">
        <v>1518</v>
      </c>
      <c r="G63" s="150" t="s">
        <v>1472</v>
      </c>
      <c r="H63" s="152" t="s">
        <v>1412</v>
      </c>
    </row>
    <row r="64" spans="1:9" ht="27.75" customHeight="1">
      <c r="A64" s="847"/>
      <c r="B64" s="847"/>
      <c r="C64" s="847"/>
      <c r="D64" s="847"/>
      <c r="E64" s="847"/>
      <c r="F64" s="148" t="s">
        <v>1519</v>
      </c>
      <c r="G64" s="150" t="s">
        <v>1520</v>
      </c>
      <c r="H64" s="152" t="s">
        <v>1412</v>
      </c>
    </row>
    <row r="65" spans="1:8" ht="27.75" customHeight="1">
      <c r="A65" s="847" t="s">
        <v>1521</v>
      </c>
      <c r="B65" s="847"/>
      <c r="C65" s="847"/>
      <c r="D65" s="847"/>
      <c r="E65" s="847"/>
      <c r="F65" s="148" t="s">
        <v>1522</v>
      </c>
      <c r="G65" s="150" t="s">
        <v>1523</v>
      </c>
      <c r="H65" s="152" t="s">
        <v>1412</v>
      </c>
    </row>
    <row r="66" spans="1:8" ht="27.75" customHeight="1">
      <c r="A66" s="847" t="s">
        <v>1524</v>
      </c>
      <c r="B66" s="847"/>
      <c r="C66" s="847"/>
      <c r="D66" s="847"/>
      <c r="E66" s="847"/>
      <c r="F66" s="148" t="s">
        <v>1525</v>
      </c>
      <c r="G66" s="150" t="s">
        <v>1523</v>
      </c>
      <c r="H66" s="152" t="s">
        <v>1412</v>
      </c>
    </row>
    <row r="67" spans="1:8" ht="27.75" customHeight="1">
      <c r="A67" s="847"/>
      <c r="B67" s="847"/>
      <c r="C67" s="847"/>
      <c r="D67" s="847"/>
      <c r="E67" s="847"/>
      <c r="F67" s="148" t="s">
        <v>1526</v>
      </c>
      <c r="G67" s="150" t="s">
        <v>1458</v>
      </c>
      <c r="H67" s="151" t="s">
        <v>1437</v>
      </c>
    </row>
    <row r="68" spans="1:8" ht="27.75" customHeight="1">
      <c r="A68" s="847"/>
      <c r="B68" s="847"/>
      <c r="C68" s="847"/>
      <c r="D68" s="847"/>
      <c r="E68" s="847"/>
      <c r="F68" s="148" t="s">
        <v>1527</v>
      </c>
      <c r="G68" s="150" t="s">
        <v>1528</v>
      </c>
      <c r="H68" s="152" t="s">
        <v>1412</v>
      </c>
    </row>
    <row r="69" spans="1:8" ht="27.75" customHeight="1">
      <c r="A69" s="847" t="s">
        <v>1529</v>
      </c>
      <c r="B69" s="847"/>
      <c r="C69" s="847"/>
      <c r="D69" s="847"/>
      <c r="E69" s="847"/>
      <c r="F69" s="148" t="s">
        <v>1530</v>
      </c>
      <c r="G69" s="150" t="s">
        <v>1531</v>
      </c>
      <c r="H69" s="151" t="s">
        <v>1437</v>
      </c>
    </row>
    <row r="70" spans="1:8" ht="27.75" customHeight="1">
      <c r="A70" s="847" t="s">
        <v>1532</v>
      </c>
      <c r="B70" s="847"/>
      <c r="C70" s="847"/>
      <c r="D70" s="847"/>
      <c r="E70" s="847"/>
      <c r="F70" s="148" t="s">
        <v>1533</v>
      </c>
      <c r="G70" s="150" t="s">
        <v>1531</v>
      </c>
      <c r="H70" s="152" t="s">
        <v>1412</v>
      </c>
    </row>
    <row r="71" spans="1:8" ht="27.75" customHeight="1">
      <c r="A71" s="847"/>
      <c r="B71" s="847"/>
      <c r="C71" s="847"/>
      <c r="D71" s="847"/>
      <c r="E71" s="847"/>
      <c r="F71" s="148" t="s">
        <v>1534</v>
      </c>
      <c r="G71" s="150" t="s">
        <v>1531</v>
      </c>
      <c r="H71" s="152" t="s">
        <v>1412</v>
      </c>
    </row>
    <row r="72" spans="1:8" ht="27.75" customHeight="1">
      <c r="A72" s="847"/>
      <c r="B72" s="847"/>
      <c r="C72" s="847"/>
      <c r="D72" s="847"/>
      <c r="E72" s="847"/>
      <c r="F72" s="148" t="s">
        <v>1535</v>
      </c>
      <c r="G72" s="150" t="s">
        <v>1536</v>
      </c>
      <c r="H72" s="152" t="s">
        <v>1412</v>
      </c>
    </row>
    <row r="73" spans="1:8" ht="27.75" customHeight="1">
      <c r="A73" s="847" t="s">
        <v>1537</v>
      </c>
      <c r="B73" s="847"/>
      <c r="C73" s="847"/>
      <c r="D73" s="847"/>
      <c r="E73" s="847"/>
      <c r="F73" s="148" t="s">
        <v>1538</v>
      </c>
      <c r="G73" s="150" t="s">
        <v>1536</v>
      </c>
      <c r="H73" s="151" t="s">
        <v>1539</v>
      </c>
    </row>
    <row r="74" spans="1:8" ht="27.75" customHeight="1">
      <c r="A74" s="847"/>
      <c r="B74" s="847"/>
      <c r="C74" s="847"/>
      <c r="D74" s="847"/>
      <c r="E74" s="847"/>
      <c r="F74" s="148" t="s">
        <v>1540</v>
      </c>
      <c r="G74" s="150" t="s">
        <v>1536</v>
      </c>
      <c r="H74" s="151" t="s">
        <v>1539</v>
      </c>
    </row>
    <row r="75" spans="1:8" ht="27.75" customHeight="1">
      <c r="A75" s="847"/>
      <c r="B75" s="847"/>
      <c r="C75" s="847"/>
      <c r="D75" s="847"/>
      <c r="E75" s="847"/>
      <c r="F75" s="148" t="s">
        <v>1541</v>
      </c>
      <c r="G75" s="150" t="s">
        <v>1490</v>
      </c>
      <c r="H75" s="151" t="s">
        <v>1539</v>
      </c>
    </row>
    <row r="76" spans="1:8" ht="27.75" customHeight="1">
      <c r="A76" s="847" t="s">
        <v>1542</v>
      </c>
      <c r="B76" s="847"/>
      <c r="C76" s="847"/>
      <c r="D76" s="847"/>
      <c r="E76" s="847"/>
      <c r="F76" s="148" t="s">
        <v>1543</v>
      </c>
      <c r="G76" s="150" t="s">
        <v>1490</v>
      </c>
      <c r="H76" s="151" t="s">
        <v>1502</v>
      </c>
    </row>
    <row r="77" spans="1:8" ht="27.75" customHeight="1">
      <c r="A77" s="847"/>
      <c r="B77" s="847"/>
      <c r="C77" s="847"/>
      <c r="D77" s="847"/>
      <c r="E77" s="847"/>
      <c r="F77" s="148" t="s">
        <v>1544</v>
      </c>
      <c r="G77" s="150" t="s">
        <v>1490</v>
      </c>
      <c r="H77" s="152" t="s">
        <v>1412</v>
      </c>
    </row>
    <row r="78" spans="1:8" ht="27.75" customHeight="1">
      <c r="A78" s="847"/>
      <c r="B78" s="847"/>
      <c r="C78" s="847"/>
      <c r="D78" s="847"/>
      <c r="E78" s="847"/>
      <c r="F78" s="148" t="s">
        <v>1545</v>
      </c>
      <c r="G78" s="150" t="s">
        <v>1490</v>
      </c>
      <c r="H78" s="152" t="s">
        <v>1412</v>
      </c>
    </row>
    <row r="79" spans="1:8" ht="27.75" customHeight="1">
      <c r="A79" s="847"/>
      <c r="B79" s="847"/>
      <c r="C79" s="847"/>
      <c r="D79" s="847"/>
      <c r="E79" s="847"/>
      <c r="F79" s="148" t="s">
        <v>1546</v>
      </c>
      <c r="G79" s="150" t="s">
        <v>1490</v>
      </c>
      <c r="H79" s="152" t="s">
        <v>1412</v>
      </c>
    </row>
    <row r="80" spans="1:8" ht="27.75" customHeight="1">
      <c r="A80" s="847"/>
      <c r="B80" s="847"/>
      <c r="C80" s="847"/>
      <c r="D80" s="847"/>
      <c r="E80" s="847"/>
      <c r="F80" s="148" t="s">
        <v>1547</v>
      </c>
      <c r="G80" s="150" t="s">
        <v>1490</v>
      </c>
      <c r="H80" s="152" t="s">
        <v>1412</v>
      </c>
    </row>
    <row r="81" spans="1:8" ht="27.75" customHeight="1">
      <c r="A81" s="847" t="s">
        <v>1548</v>
      </c>
      <c r="B81" s="847"/>
      <c r="C81" s="847"/>
      <c r="D81" s="847"/>
      <c r="E81" s="847"/>
      <c r="F81" s="148" t="s">
        <v>1549</v>
      </c>
      <c r="G81" s="150" t="s">
        <v>1490</v>
      </c>
      <c r="H81" s="152" t="s">
        <v>1412</v>
      </c>
    </row>
    <row r="82" spans="1:8" ht="27.75" customHeight="1">
      <c r="A82" s="847"/>
      <c r="B82" s="847"/>
      <c r="C82" s="847"/>
      <c r="D82" s="847"/>
      <c r="E82" s="847"/>
      <c r="F82" s="148" t="s">
        <v>1550</v>
      </c>
      <c r="G82" s="150" t="s">
        <v>1490</v>
      </c>
      <c r="H82" s="152" t="s">
        <v>1412</v>
      </c>
    </row>
    <row r="83" spans="1:8" ht="27.75" customHeight="1">
      <c r="A83" s="847"/>
      <c r="B83" s="847"/>
      <c r="C83" s="847"/>
      <c r="D83" s="847"/>
      <c r="E83" s="847"/>
      <c r="F83" s="148" t="s">
        <v>1551</v>
      </c>
      <c r="G83" s="154" t="s">
        <v>1496</v>
      </c>
      <c r="H83" s="151" t="s">
        <v>1552</v>
      </c>
    </row>
    <row r="84" spans="1:8" ht="27.75" customHeight="1">
      <c r="A84" s="847"/>
      <c r="B84" s="847"/>
      <c r="C84" s="847"/>
      <c r="D84" s="847"/>
      <c r="E84" s="847"/>
      <c r="F84" s="148" t="s">
        <v>1553</v>
      </c>
      <c r="G84" s="150" t="s">
        <v>1490</v>
      </c>
      <c r="H84" s="151" t="s">
        <v>1552</v>
      </c>
    </row>
    <row r="85" spans="1:8" ht="27.75" customHeight="1">
      <c r="A85" s="847"/>
      <c r="B85" s="847"/>
      <c r="C85" s="847"/>
      <c r="D85" s="847"/>
      <c r="E85" s="847"/>
      <c r="F85" s="148" t="s">
        <v>1554</v>
      </c>
      <c r="G85" s="150" t="s">
        <v>1490</v>
      </c>
      <c r="H85" s="151" t="s">
        <v>1552</v>
      </c>
    </row>
    <row r="86" spans="1:8" ht="27.75" customHeight="1">
      <c r="A86" s="847" t="s">
        <v>1555</v>
      </c>
      <c r="B86" s="847"/>
      <c r="C86" s="847"/>
      <c r="D86" s="847"/>
      <c r="E86" s="847"/>
      <c r="F86" s="148" t="s">
        <v>1556</v>
      </c>
      <c r="G86" s="150" t="s">
        <v>1490</v>
      </c>
      <c r="H86" s="151" t="s">
        <v>1492</v>
      </c>
    </row>
    <row r="87" spans="1:8" ht="27.75" customHeight="1">
      <c r="A87" s="847"/>
      <c r="B87" s="847"/>
      <c r="C87" s="847"/>
      <c r="D87" s="847"/>
      <c r="E87" s="847"/>
      <c r="F87" s="148" t="s">
        <v>1557</v>
      </c>
      <c r="G87" s="150" t="s">
        <v>1490</v>
      </c>
      <c r="H87" s="151" t="s">
        <v>1492</v>
      </c>
    </row>
    <row r="88" spans="1:8" ht="27.75" customHeight="1">
      <c r="A88" s="847"/>
      <c r="B88" s="847"/>
      <c r="C88" s="847"/>
      <c r="D88" s="847"/>
      <c r="E88" s="847"/>
      <c r="F88" s="148" t="s">
        <v>1558</v>
      </c>
      <c r="G88" s="150" t="s">
        <v>1490</v>
      </c>
      <c r="H88" s="151" t="s">
        <v>1492</v>
      </c>
    </row>
    <row r="89" spans="1:8" ht="27.75" customHeight="1">
      <c r="A89" s="847"/>
      <c r="B89" s="847"/>
      <c r="C89" s="847"/>
      <c r="D89" s="847"/>
      <c r="E89" s="847"/>
      <c r="F89" s="148" t="s">
        <v>1559</v>
      </c>
      <c r="G89" s="150" t="s">
        <v>1490</v>
      </c>
      <c r="H89" s="152" t="s">
        <v>1412</v>
      </c>
    </row>
    <row r="90" spans="1:8" ht="27.75" customHeight="1">
      <c r="A90" s="847"/>
      <c r="B90" s="847"/>
      <c r="C90" s="847"/>
      <c r="D90" s="847"/>
      <c r="E90" s="847"/>
      <c r="F90" s="148" t="s">
        <v>1560</v>
      </c>
      <c r="G90" s="150" t="s">
        <v>1490</v>
      </c>
      <c r="H90" s="151" t="s">
        <v>1492</v>
      </c>
    </row>
    <row r="91" spans="1:8" ht="27.75" customHeight="1">
      <c r="A91" s="847"/>
      <c r="B91" s="847"/>
      <c r="C91" s="847"/>
      <c r="D91" s="847"/>
      <c r="E91" s="847"/>
      <c r="F91" s="148" t="s">
        <v>1561</v>
      </c>
      <c r="G91" s="150" t="s">
        <v>1490</v>
      </c>
      <c r="H91" s="152" t="s">
        <v>1412</v>
      </c>
    </row>
    <row r="92" spans="1:8" ht="27.75" customHeight="1">
      <c r="A92" s="857" t="s">
        <v>1562</v>
      </c>
      <c r="B92" s="857"/>
      <c r="C92" s="857"/>
      <c r="D92" s="857"/>
      <c r="E92" s="857"/>
      <c r="F92" s="149" t="s">
        <v>1563</v>
      </c>
      <c r="G92" s="150" t="s">
        <v>1490</v>
      </c>
      <c r="H92" s="152" t="s">
        <v>1412</v>
      </c>
    </row>
    <row r="93" spans="1:8" ht="27.75" customHeight="1">
      <c r="A93" s="857" t="s">
        <v>1564</v>
      </c>
      <c r="B93" s="857"/>
      <c r="C93" s="857"/>
      <c r="D93" s="857"/>
      <c r="E93" s="857"/>
      <c r="F93" s="149" t="s">
        <v>1565</v>
      </c>
      <c r="G93" s="150" t="s">
        <v>1490</v>
      </c>
      <c r="H93" s="152" t="s">
        <v>1412</v>
      </c>
    </row>
    <row r="94" spans="1:8" ht="27.75" customHeight="1">
      <c r="A94" s="857"/>
      <c r="B94" s="857"/>
      <c r="C94" s="857"/>
      <c r="D94" s="857"/>
      <c r="E94" s="857"/>
      <c r="F94" s="149" t="s">
        <v>1566</v>
      </c>
      <c r="G94" s="150" t="s">
        <v>1490</v>
      </c>
      <c r="H94" s="152" t="s">
        <v>1412</v>
      </c>
    </row>
    <row r="95" spans="1:8" ht="27.75" customHeight="1">
      <c r="A95" s="857"/>
      <c r="B95" s="857"/>
      <c r="C95" s="857"/>
      <c r="D95" s="857"/>
      <c r="E95" s="857"/>
      <c r="F95" s="149" t="s">
        <v>1567</v>
      </c>
      <c r="G95" s="150" t="s">
        <v>1490</v>
      </c>
      <c r="H95" s="151" t="s">
        <v>1568</v>
      </c>
    </row>
    <row r="96" spans="1:8" ht="27.75" customHeight="1">
      <c r="A96" s="857"/>
      <c r="B96" s="857"/>
      <c r="C96" s="857"/>
      <c r="D96" s="857"/>
      <c r="E96" s="857"/>
      <c r="F96" s="149" t="s">
        <v>1569</v>
      </c>
      <c r="G96" s="150" t="s">
        <v>1490</v>
      </c>
      <c r="H96" s="151" t="s">
        <v>1568</v>
      </c>
    </row>
    <row r="97" spans="1:8" ht="27.75" customHeight="1">
      <c r="A97" s="857"/>
      <c r="B97" s="857"/>
      <c r="C97" s="857"/>
      <c r="D97" s="857"/>
      <c r="E97" s="857"/>
      <c r="F97" s="149" t="s">
        <v>1570</v>
      </c>
      <c r="G97" s="150" t="s">
        <v>1520</v>
      </c>
      <c r="H97" s="151" t="s">
        <v>1568</v>
      </c>
    </row>
    <row r="98" spans="1:8" ht="27.75" customHeight="1">
      <c r="A98" s="857" t="s">
        <v>1571</v>
      </c>
      <c r="B98" s="857"/>
      <c r="C98" s="857"/>
      <c r="D98" s="857"/>
      <c r="E98" s="857"/>
      <c r="F98" s="149" t="s">
        <v>1572</v>
      </c>
      <c r="G98" s="150" t="s">
        <v>1520</v>
      </c>
      <c r="H98" s="152" t="s">
        <v>1412</v>
      </c>
    </row>
    <row r="99" spans="1:8" ht="27.75" customHeight="1">
      <c r="A99" s="857"/>
      <c r="B99" s="857"/>
      <c r="C99" s="857"/>
      <c r="D99" s="857"/>
      <c r="E99" s="857"/>
      <c r="F99" s="149" t="s">
        <v>1573</v>
      </c>
      <c r="G99" s="150" t="s">
        <v>1574</v>
      </c>
      <c r="H99" s="152" t="s">
        <v>1412</v>
      </c>
    </row>
    <row r="100" spans="1:8" ht="27.75" customHeight="1">
      <c r="A100" s="857" t="s">
        <v>1575</v>
      </c>
      <c r="B100" s="857"/>
      <c r="C100" s="857"/>
      <c r="D100" s="857"/>
      <c r="E100" s="857"/>
      <c r="F100" s="149" t="s">
        <v>1576</v>
      </c>
      <c r="G100" s="150" t="s">
        <v>1577</v>
      </c>
      <c r="H100" s="151" t="s">
        <v>1578</v>
      </c>
    </row>
    <row r="101" spans="1:8" ht="27.75" customHeight="1">
      <c r="A101" s="857"/>
      <c r="B101" s="857"/>
      <c r="C101" s="857"/>
      <c r="D101" s="857"/>
      <c r="E101" s="857"/>
      <c r="F101" s="149" t="s">
        <v>1579</v>
      </c>
      <c r="G101" s="150" t="s">
        <v>1580</v>
      </c>
      <c r="H101" s="152" t="s">
        <v>1412</v>
      </c>
    </row>
    <row r="102" spans="1:8" ht="27.75" customHeight="1">
      <c r="A102" s="857"/>
      <c r="B102" s="857"/>
      <c r="C102" s="857"/>
      <c r="D102" s="857"/>
      <c r="E102" s="857"/>
      <c r="F102" s="149" t="s">
        <v>1581</v>
      </c>
      <c r="G102" s="150" t="s">
        <v>1466</v>
      </c>
      <c r="H102" s="152" t="s">
        <v>1412</v>
      </c>
    </row>
    <row r="103" spans="1:8" ht="27.75" customHeight="1">
      <c r="A103" s="857" t="s">
        <v>1582</v>
      </c>
      <c r="B103" s="857"/>
      <c r="C103" s="857"/>
      <c r="D103" s="857"/>
      <c r="E103" s="857"/>
      <c r="F103" s="149" t="s">
        <v>1583</v>
      </c>
      <c r="G103" s="150" t="s">
        <v>1584</v>
      </c>
      <c r="H103" s="152" t="s">
        <v>1412</v>
      </c>
    </row>
    <row r="104" spans="1:8" ht="27.75" customHeight="1">
      <c r="A104" s="857" t="s">
        <v>1585</v>
      </c>
      <c r="B104" s="857"/>
      <c r="C104" s="857"/>
      <c r="D104" s="857"/>
      <c r="E104" s="857"/>
      <c r="F104" s="149" t="s">
        <v>1586</v>
      </c>
      <c r="G104" s="150" t="s">
        <v>1584</v>
      </c>
      <c r="H104" s="152" t="s">
        <v>1412</v>
      </c>
    </row>
    <row r="105" spans="1:8" ht="27.75" customHeight="1">
      <c r="A105" s="857"/>
      <c r="B105" s="857"/>
      <c r="C105" s="857"/>
      <c r="D105" s="857"/>
      <c r="E105" s="857"/>
      <c r="F105" s="149" t="s">
        <v>1587</v>
      </c>
      <c r="G105" s="150" t="s">
        <v>1584</v>
      </c>
      <c r="H105" s="152" t="s">
        <v>1412</v>
      </c>
    </row>
    <row r="106" spans="1:8" ht="27.75" customHeight="1">
      <c r="A106" s="857"/>
      <c r="B106" s="857"/>
      <c r="C106" s="857"/>
      <c r="D106" s="857"/>
      <c r="E106" s="857"/>
      <c r="F106" s="149" t="s">
        <v>1588</v>
      </c>
      <c r="G106" s="150" t="s">
        <v>1584</v>
      </c>
      <c r="H106" s="152" t="s">
        <v>1412</v>
      </c>
    </row>
    <row r="107" spans="1:8" ht="27.75" customHeight="1">
      <c r="A107" s="857"/>
      <c r="B107" s="857"/>
      <c r="C107" s="857"/>
      <c r="D107" s="857"/>
      <c r="E107" s="857"/>
      <c r="F107" s="149" t="s">
        <v>1589</v>
      </c>
      <c r="G107" s="150" t="s">
        <v>1584</v>
      </c>
      <c r="H107" s="152" t="s">
        <v>1412</v>
      </c>
    </row>
    <row r="108" spans="1:8" ht="27.75" customHeight="1">
      <c r="A108" s="857"/>
      <c r="B108" s="857"/>
      <c r="C108" s="857"/>
      <c r="D108" s="857"/>
      <c r="E108" s="857"/>
      <c r="F108" s="149" t="s">
        <v>1590</v>
      </c>
      <c r="G108" s="150" t="s">
        <v>1584</v>
      </c>
      <c r="H108" s="152" t="s">
        <v>1412</v>
      </c>
    </row>
    <row r="109" spans="1:8" ht="27.75" customHeight="1">
      <c r="A109" s="857"/>
      <c r="B109" s="857"/>
      <c r="C109" s="857"/>
      <c r="D109" s="857"/>
      <c r="E109" s="857"/>
      <c r="F109" s="149" t="s">
        <v>1591</v>
      </c>
      <c r="G109" s="150" t="s">
        <v>1584</v>
      </c>
      <c r="H109" s="152" t="s">
        <v>1412</v>
      </c>
    </row>
    <row r="110" spans="1:8" ht="27.75" customHeight="1">
      <c r="A110" s="857"/>
      <c r="B110" s="857"/>
      <c r="C110" s="857"/>
      <c r="D110" s="857"/>
      <c r="E110" s="857"/>
      <c r="F110" s="149" t="s">
        <v>1592</v>
      </c>
      <c r="G110" s="150" t="s">
        <v>1584</v>
      </c>
      <c r="H110" s="152" t="s">
        <v>1412</v>
      </c>
    </row>
    <row r="111" spans="1:8" ht="27.75" customHeight="1">
      <c r="A111" s="857"/>
      <c r="B111" s="857"/>
      <c r="C111" s="857"/>
      <c r="D111" s="857"/>
      <c r="E111" s="857"/>
      <c r="F111" s="149" t="s">
        <v>1593</v>
      </c>
      <c r="G111" s="150" t="s">
        <v>1584</v>
      </c>
      <c r="H111" s="152" t="s">
        <v>1412</v>
      </c>
    </row>
    <row r="112" spans="1:8" ht="27.75" customHeight="1">
      <c r="A112" s="857"/>
      <c r="B112" s="857"/>
      <c r="C112" s="857"/>
      <c r="D112" s="857"/>
      <c r="E112" s="857"/>
      <c r="F112" s="149" t="s">
        <v>1594</v>
      </c>
      <c r="G112" s="150" t="s">
        <v>1584</v>
      </c>
      <c r="H112" s="151" t="s">
        <v>1595</v>
      </c>
    </row>
    <row r="113" spans="1:8" ht="27.75" customHeight="1">
      <c r="A113" s="857"/>
      <c r="B113" s="857"/>
      <c r="C113" s="857"/>
      <c r="D113" s="857"/>
      <c r="E113" s="857"/>
      <c r="F113" s="149" t="s">
        <v>1596</v>
      </c>
      <c r="G113" s="150" t="s">
        <v>1577</v>
      </c>
      <c r="H113" s="151" t="s">
        <v>1595</v>
      </c>
    </row>
    <row r="114" spans="1:8" ht="27.75" customHeight="1">
      <c r="A114" s="857" t="s">
        <v>1597</v>
      </c>
      <c r="B114" s="857"/>
      <c r="C114" s="857"/>
      <c r="D114" s="857"/>
      <c r="E114" s="857"/>
      <c r="F114" s="149" t="s">
        <v>1598</v>
      </c>
      <c r="G114" s="150" t="s">
        <v>1577</v>
      </c>
      <c r="H114" s="151" t="s">
        <v>1578</v>
      </c>
    </row>
    <row r="115" spans="1:8" ht="27.75" customHeight="1">
      <c r="A115" s="857"/>
      <c r="B115" s="857"/>
      <c r="C115" s="857"/>
      <c r="D115" s="857"/>
      <c r="E115" s="857"/>
      <c r="F115" s="149" t="s">
        <v>1599</v>
      </c>
      <c r="G115" s="150" t="s">
        <v>1577</v>
      </c>
      <c r="H115" s="151" t="s">
        <v>1578</v>
      </c>
    </row>
    <row r="116" spans="1:8" ht="27.75" customHeight="1">
      <c r="A116" s="857"/>
      <c r="B116" s="857"/>
      <c r="C116" s="857"/>
      <c r="D116" s="857"/>
      <c r="E116" s="857"/>
      <c r="F116" s="149" t="s">
        <v>1600</v>
      </c>
      <c r="G116" s="150" t="s">
        <v>1601</v>
      </c>
      <c r="H116" s="151" t="s">
        <v>1578</v>
      </c>
    </row>
    <row r="117" spans="1:8" ht="27.75" customHeight="1">
      <c r="A117" s="857" t="s">
        <v>1602</v>
      </c>
      <c r="B117" s="857"/>
      <c r="C117" s="857"/>
      <c r="D117" s="857"/>
      <c r="E117" s="857"/>
      <c r="F117" s="149" t="s">
        <v>1603</v>
      </c>
      <c r="G117" s="150" t="s">
        <v>1604</v>
      </c>
      <c r="H117" s="151" t="s">
        <v>1419</v>
      </c>
    </row>
    <row r="118" spans="1:8" ht="27.75" customHeight="1">
      <c r="A118" s="857"/>
      <c r="B118" s="857"/>
      <c r="C118" s="857"/>
      <c r="D118" s="857"/>
      <c r="E118" s="857"/>
      <c r="F118" s="149" t="s">
        <v>1605</v>
      </c>
      <c r="G118" s="150" t="s">
        <v>1606</v>
      </c>
      <c r="H118" s="151" t="s">
        <v>1419</v>
      </c>
    </row>
    <row r="119" spans="1:8" ht="27.75" customHeight="1">
      <c r="A119" s="857" t="s">
        <v>1607</v>
      </c>
      <c r="B119" s="857"/>
      <c r="C119" s="857"/>
      <c r="D119" s="857"/>
      <c r="E119" s="857"/>
      <c r="F119" s="149" t="s">
        <v>1608</v>
      </c>
      <c r="G119" s="150" t="s">
        <v>1609</v>
      </c>
      <c r="H119" s="151" t="s">
        <v>1437</v>
      </c>
    </row>
    <row r="120" spans="1:8" ht="27.75" customHeight="1">
      <c r="A120" s="857" t="s">
        <v>1610</v>
      </c>
      <c r="B120" s="857"/>
      <c r="C120" s="857"/>
      <c r="D120" s="857"/>
      <c r="E120" s="857"/>
      <c r="F120" s="149" t="s">
        <v>1611</v>
      </c>
      <c r="G120" s="150" t="s">
        <v>1609</v>
      </c>
      <c r="H120" s="152" t="s">
        <v>1412</v>
      </c>
    </row>
    <row r="121" spans="1:8" ht="27.75" customHeight="1">
      <c r="A121" s="857" t="s">
        <v>1612</v>
      </c>
      <c r="B121" s="857"/>
      <c r="C121" s="857"/>
      <c r="D121" s="857"/>
      <c r="E121" s="857"/>
      <c r="F121" s="149" t="s">
        <v>1613</v>
      </c>
      <c r="G121" s="150" t="s">
        <v>1609</v>
      </c>
      <c r="H121" s="152" t="s">
        <v>1412</v>
      </c>
    </row>
    <row r="122" spans="1:8" ht="27.75" customHeight="1">
      <c r="A122" s="857" t="s">
        <v>1614</v>
      </c>
      <c r="B122" s="857"/>
      <c r="C122" s="857"/>
      <c r="D122" s="857"/>
      <c r="E122" s="857"/>
      <c r="F122" s="149" t="s">
        <v>1615</v>
      </c>
      <c r="G122" s="150" t="s">
        <v>1616</v>
      </c>
      <c r="H122" s="152" t="s">
        <v>1412</v>
      </c>
    </row>
    <row r="123" spans="1:8" ht="27.75" customHeight="1">
      <c r="A123" s="857" t="s">
        <v>1617</v>
      </c>
      <c r="B123" s="857"/>
      <c r="C123" s="857"/>
      <c r="D123" s="857"/>
      <c r="E123" s="857"/>
      <c r="F123" s="149" t="s">
        <v>1618</v>
      </c>
      <c r="G123" s="150" t="s">
        <v>1616</v>
      </c>
      <c r="H123" s="152" t="s">
        <v>1412</v>
      </c>
    </row>
    <row r="124" spans="1:8" ht="27.75" customHeight="1">
      <c r="A124" s="857" t="s">
        <v>1619</v>
      </c>
      <c r="B124" s="857"/>
      <c r="C124" s="857"/>
      <c r="D124" s="857"/>
      <c r="E124" s="857"/>
      <c r="F124" s="149" t="s">
        <v>1620</v>
      </c>
      <c r="G124" s="150" t="s">
        <v>1464</v>
      </c>
      <c r="H124" s="152" t="s">
        <v>1412</v>
      </c>
    </row>
    <row r="125" spans="1:8" ht="27.75" customHeight="1">
      <c r="A125" s="857" t="s">
        <v>1621</v>
      </c>
      <c r="B125" s="857"/>
      <c r="C125" s="857"/>
      <c r="D125" s="857"/>
      <c r="E125" s="857"/>
      <c r="F125" s="149" t="s">
        <v>1622</v>
      </c>
      <c r="G125" s="150" t="s">
        <v>1464</v>
      </c>
      <c r="H125" s="152" t="s">
        <v>1412</v>
      </c>
    </row>
    <row r="126" spans="1:8" ht="27.75" customHeight="1">
      <c r="A126" s="857"/>
      <c r="B126" s="857"/>
      <c r="C126" s="857"/>
      <c r="D126" s="857"/>
      <c r="E126" s="857"/>
      <c r="F126" s="149" t="s">
        <v>1623</v>
      </c>
      <c r="G126" s="150" t="s">
        <v>1520</v>
      </c>
      <c r="H126" s="152" t="s">
        <v>1412</v>
      </c>
    </row>
    <row r="127" spans="1:8" ht="27.75" customHeight="1">
      <c r="A127" s="857" t="s">
        <v>1624</v>
      </c>
      <c r="B127" s="857"/>
      <c r="C127" s="857"/>
      <c r="D127" s="857"/>
      <c r="E127" s="857"/>
      <c r="F127" s="149" t="s">
        <v>1625</v>
      </c>
      <c r="G127" s="150" t="s">
        <v>1520</v>
      </c>
      <c r="H127" s="151" t="s">
        <v>1626</v>
      </c>
    </row>
    <row r="128" spans="1:8" ht="27.75" customHeight="1">
      <c r="A128" s="857"/>
      <c r="B128" s="857"/>
      <c r="C128" s="857"/>
      <c r="D128" s="857"/>
      <c r="E128" s="857"/>
      <c r="F128" s="149" t="s">
        <v>1627</v>
      </c>
      <c r="G128" s="150" t="s">
        <v>1628</v>
      </c>
      <c r="H128" s="151" t="s">
        <v>1626</v>
      </c>
    </row>
    <row r="129" spans="1:8" ht="27.75" customHeight="1">
      <c r="A129" s="857" t="s">
        <v>1629</v>
      </c>
      <c r="B129" s="857"/>
      <c r="C129" s="857"/>
      <c r="D129" s="857"/>
      <c r="E129" s="857"/>
      <c r="F129" s="149" t="s">
        <v>1630</v>
      </c>
      <c r="G129" s="150" t="s">
        <v>1536</v>
      </c>
      <c r="H129" s="151" t="s">
        <v>1462</v>
      </c>
    </row>
    <row r="130" spans="1:8" ht="27.75" customHeight="1">
      <c r="A130" s="857" t="s">
        <v>1631</v>
      </c>
      <c r="B130" s="857"/>
      <c r="C130" s="857"/>
      <c r="D130" s="857"/>
      <c r="E130" s="857"/>
      <c r="F130" s="149" t="s">
        <v>1632</v>
      </c>
      <c r="G130" s="150" t="s">
        <v>1536</v>
      </c>
      <c r="H130" s="152" t="s">
        <v>1412</v>
      </c>
    </row>
    <row r="131" spans="1:8" ht="27.75" customHeight="1">
      <c r="A131" s="857"/>
      <c r="B131" s="857"/>
      <c r="C131" s="857"/>
      <c r="D131" s="857"/>
      <c r="E131" s="857"/>
      <c r="F131" s="149" t="s">
        <v>1633</v>
      </c>
      <c r="G131" s="150" t="s">
        <v>1536</v>
      </c>
      <c r="H131" s="151" t="s">
        <v>1634</v>
      </c>
    </row>
    <row r="132" spans="1:8" ht="27.75" customHeight="1">
      <c r="A132" s="857" t="s">
        <v>1635</v>
      </c>
      <c r="B132" s="857"/>
      <c r="C132" s="857"/>
      <c r="D132" s="857"/>
      <c r="E132" s="857"/>
      <c r="F132" s="149" t="s">
        <v>1636</v>
      </c>
      <c r="G132" s="150" t="s">
        <v>1536</v>
      </c>
      <c r="H132" s="152" t="s">
        <v>1412</v>
      </c>
    </row>
    <row r="133" spans="1:8" ht="27.75" customHeight="1">
      <c r="A133" s="857"/>
      <c r="B133" s="857"/>
      <c r="C133" s="857"/>
      <c r="D133" s="857"/>
      <c r="E133" s="857"/>
      <c r="F133" s="149" t="s">
        <v>1637</v>
      </c>
      <c r="G133" s="150" t="s">
        <v>1536</v>
      </c>
      <c r="H133" s="151" t="s">
        <v>1634</v>
      </c>
    </row>
    <row r="134" spans="1:8" ht="27.75" customHeight="1">
      <c r="A134" s="857"/>
      <c r="B134" s="857"/>
      <c r="C134" s="857"/>
      <c r="D134" s="857"/>
      <c r="E134" s="857"/>
      <c r="F134" s="149" t="s">
        <v>1638</v>
      </c>
      <c r="G134" s="150" t="s">
        <v>1639</v>
      </c>
      <c r="H134" s="151" t="s">
        <v>1634</v>
      </c>
    </row>
    <row r="135" spans="1:8" ht="27.75" customHeight="1">
      <c r="A135" s="857" t="s">
        <v>1640</v>
      </c>
      <c r="B135" s="857"/>
      <c r="C135" s="857"/>
      <c r="D135" s="857"/>
      <c r="E135" s="857"/>
      <c r="F135" s="149" t="s">
        <v>1641</v>
      </c>
      <c r="G135" s="155" t="s">
        <v>1639</v>
      </c>
      <c r="H135" s="151" t="s">
        <v>1642</v>
      </c>
    </row>
    <row r="136" spans="1:8">
      <c r="A136" s="76"/>
      <c r="B136" s="75" t="s">
        <v>1143</v>
      </c>
      <c r="C136" s="75" t="s">
        <v>1143</v>
      </c>
      <c r="D136" s="75" t="s">
        <v>1143</v>
      </c>
      <c r="E136" s="75" t="s">
        <v>1143</v>
      </c>
      <c r="F136" s="75" t="s">
        <v>1143</v>
      </c>
      <c r="G136" s="75" t="s">
        <v>1143</v>
      </c>
    </row>
    <row r="137" spans="1:8" ht="16" customHeight="1">
      <c r="A137" s="858" t="s">
        <v>1643</v>
      </c>
      <c r="B137" s="858"/>
      <c r="C137" s="858"/>
      <c r="D137" s="858"/>
      <c r="E137" s="858"/>
      <c r="F137" s="858"/>
      <c r="G137" s="858"/>
    </row>
    <row r="138" spans="1:8">
      <c r="A138" s="858" t="s">
        <v>1644</v>
      </c>
      <c r="B138" s="858"/>
      <c r="C138" s="858"/>
      <c r="D138" s="858"/>
      <c r="E138" s="858"/>
      <c r="F138" s="858"/>
      <c r="G138" s="858"/>
    </row>
  </sheetData>
  <sheetProtection sheet="1" objects="1" scenarios="1"/>
  <autoFilter ref="F5:H138" xr:uid="{10CE50CF-BF7A-45C9-AC52-EDDA6A2D1E1E}"/>
  <mergeCells count="44">
    <mergeCell ref="A130:E131"/>
    <mergeCell ref="A132:E134"/>
    <mergeCell ref="A135:E135"/>
    <mergeCell ref="A137:G137"/>
    <mergeCell ref="A138:G138"/>
    <mergeCell ref="A129:E129"/>
    <mergeCell ref="A104:E113"/>
    <mergeCell ref="A114:E116"/>
    <mergeCell ref="A117:E118"/>
    <mergeCell ref="A119:E119"/>
    <mergeCell ref="A120:E120"/>
    <mergeCell ref="A121:E121"/>
    <mergeCell ref="A122:E122"/>
    <mergeCell ref="A123:E123"/>
    <mergeCell ref="A124:E124"/>
    <mergeCell ref="A125:E126"/>
    <mergeCell ref="A127:E128"/>
    <mergeCell ref="A103:E103"/>
    <mergeCell ref="A66:E68"/>
    <mergeCell ref="A69:E69"/>
    <mergeCell ref="A70:E72"/>
    <mergeCell ref="A73:E75"/>
    <mergeCell ref="A76:E80"/>
    <mergeCell ref="A81:E85"/>
    <mergeCell ref="A86:E91"/>
    <mergeCell ref="A92:E92"/>
    <mergeCell ref="A93:E97"/>
    <mergeCell ref="A98:E99"/>
    <mergeCell ref="A100:E102"/>
    <mergeCell ref="A65:E65"/>
    <mergeCell ref="A35:E37"/>
    <mergeCell ref="A46:E53"/>
    <mergeCell ref="A59:E60"/>
    <mergeCell ref="A61:E62"/>
    <mergeCell ref="A63:E64"/>
    <mergeCell ref="A38:E45"/>
    <mergeCell ref="A6:E34"/>
    <mergeCell ref="A54:E58"/>
    <mergeCell ref="A5:E5"/>
    <mergeCell ref="A1:G1"/>
    <mergeCell ref="A2:D2"/>
    <mergeCell ref="E2:G2"/>
    <mergeCell ref="A3:D3"/>
    <mergeCell ref="E3:G3"/>
  </mergeCells>
  <hyperlinks>
    <hyperlink ref="H2" r:id="rId1" xr:uid="{1B6594F7-2B97-4A64-9D3B-F5BABE33B16B}"/>
    <hyperlink ref="G6" r:id="rId2" xr:uid="{4CA5BDB6-3FB8-4531-B5E0-7BA6210DB26D}"/>
    <hyperlink ref="G7" r:id="rId3" xr:uid="{1E4B3805-B519-4DB2-A9D4-160D67D1F4A0}"/>
    <hyperlink ref="G8" r:id="rId4" xr:uid="{C594E72B-9723-4A5F-9A44-E45E60DEAAF9}"/>
    <hyperlink ref="G9" r:id="rId5" xr:uid="{243BBAE0-1B03-43EF-BF66-B2232F9614EF}"/>
    <hyperlink ref="G10" r:id="rId6" xr:uid="{59C141BA-C644-4AA6-A942-6BEEAC3878EC}"/>
    <hyperlink ref="G11" r:id="rId7" xr:uid="{99A163AD-3A3A-4C65-BB50-38B879D9CD5E}"/>
    <hyperlink ref="G12" r:id="rId8" xr:uid="{49C55114-0079-4F4B-ABD1-AC9212D283B5}"/>
    <hyperlink ref="G13" r:id="rId9" xr:uid="{4959B467-C10D-47E6-ADA2-18B00A754CB4}"/>
    <hyperlink ref="G14" r:id="rId10" xr:uid="{ABAE8238-1284-482D-90E1-6DF62A78595E}"/>
    <hyperlink ref="G15" r:id="rId11" xr:uid="{0095F352-27BE-4B71-B1B6-7FC46FB000EB}"/>
    <hyperlink ref="G16" r:id="rId12" xr:uid="{14A80342-C9D1-43BD-9FD0-F940A75786A4}"/>
    <hyperlink ref="G17" r:id="rId13" xr:uid="{CE7FCDEC-60BA-4B20-8062-BE4CF102DD16}"/>
    <hyperlink ref="G18" r:id="rId14" xr:uid="{3B92B03C-E4D9-4D85-87AB-EC24133B811C}"/>
    <hyperlink ref="G19" r:id="rId15" xr:uid="{E13F1543-DBE0-4FA0-8AF8-7845327C69EB}"/>
    <hyperlink ref="G20" r:id="rId16" xr:uid="{3354EA9C-C96E-4B72-9D7F-9F7B676CCDB0}"/>
    <hyperlink ref="G21" r:id="rId17" xr:uid="{7EC45612-6E3A-415B-8F39-0DA8EB08C070}"/>
    <hyperlink ref="G22" r:id="rId18" xr:uid="{1084DA99-A73E-48CA-9838-1CFE8E4F4D05}"/>
    <hyperlink ref="G23" r:id="rId19" xr:uid="{F02BF89D-C981-44CB-A822-06EAACB7B2F2}"/>
    <hyperlink ref="G24" r:id="rId20" xr:uid="{3D1153EC-7481-4E03-B162-197691CE1D92}"/>
    <hyperlink ref="G25" r:id="rId21" xr:uid="{4B6B7218-52E8-4D28-BEC8-105315A572BD}"/>
    <hyperlink ref="G26" r:id="rId22" xr:uid="{24466C0D-652C-4117-89F6-0323E51B682D}"/>
    <hyperlink ref="G27" r:id="rId23" xr:uid="{5BB20333-71BF-431B-95B4-DB77B4247194}"/>
    <hyperlink ref="G28" r:id="rId24" xr:uid="{19A6123D-38F8-411E-94F7-8721C91B01D7}"/>
    <hyperlink ref="G29" r:id="rId25" xr:uid="{74C6C118-049E-47AC-AE6E-33C09BE07D5E}"/>
    <hyperlink ref="G30" r:id="rId26" xr:uid="{BE97E02A-ED63-4696-8FF5-1681DEB3F994}"/>
    <hyperlink ref="G31" r:id="rId27" xr:uid="{87352271-2BBD-4D42-AA64-DDEEF28743B8}"/>
    <hyperlink ref="G32" r:id="rId28" xr:uid="{A4C91CCE-A924-4EC3-81A6-935CD4AA3117}"/>
    <hyperlink ref="G33" r:id="rId29" xr:uid="{60114117-5C29-49FB-89A9-9AA8F46DAA7B}"/>
    <hyperlink ref="G34" r:id="rId30" xr:uid="{640EE276-D293-4BD8-A2BC-0F4F68C6C0F9}"/>
    <hyperlink ref="G35" r:id="rId31" xr:uid="{D9ABAF48-3582-4F60-8A02-8CE9A24F9537}"/>
    <hyperlink ref="G36" r:id="rId32" xr:uid="{94BFA684-BE59-4F05-BB40-73F3244B20BD}"/>
    <hyperlink ref="G37" r:id="rId33" xr:uid="{AE9593EF-CF40-447F-9D16-AAB275F4019B}"/>
    <hyperlink ref="G38" r:id="rId34" xr:uid="{7FD266A4-F1F0-4763-ACA3-4286FFEB73E3}"/>
    <hyperlink ref="G39" r:id="rId35" xr:uid="{D28CD901-8B29-4594-A202-0580F0B4C762}"/>
    <hyperlink ref="G40" r:id="rId36" xr:uid="{ECB14822-BB01-467A-919B-30517ACF8A81}"/>
    <hyperlink ref="G41" r:id="rId37" xr:uid="{F4458DBD-F728-4CD4-AF79-B4BD64940871}"/>
    <hyperlink ref="G42" r:id="rId38" xr:uid="{6C41842C-B6D6-4AAB-9C09-57543F69C1F2}"/>
    <hyperlink ref="G44" r:id="rId39" xr:uid="{0C99238B-447E-4EC8-A737-2A69265EC8E8}"/>
    <hyperlink ref="G43" r:id="rId40" xr:uid="{28B4D9E3-2E31-4568-8465-4BBE71DF2B30}"/>
    <hyperlink ref="G45" r:id="rId41" xr:uid="{8A8B87B6-1D0D-45CE-B8D5-B129DB666E38}"/>
    <hyperlink ref="G46" r:id="rId42" xr:uid="{3BB3E51B-E7C5-4BF0-8E0D-E2B62FFC2862}"/>
    <hyperlink ref="G47" r:id="rId43" xr:uid="{8FB13F0C-F10A-478F-A0D0-60E5F6F55BA3}"/>
    <hyperlink ref="G48" r:id="rId44" xr:uid="{ECE6A6BC-EA49-45AF-A9D6-EEC132722444}"/>
    <hyperlink ref="G49" r:id="rId45" xr:uid="{22F870DA-98EA-46F4-88E9-086C07CD5FAB}"/>
    <hyperlink ref="G50" r:id="rId46" xr:uid="{09CF3560-0045-434F-B5C1-031CD5E7328A}"/>
    <hyperlink ref="G51" r:id="rId47" xr:uid="{D6310640-4480-4C85-892F-ADF9D49F3DF1}"/>
    <hyperlink ref="G53" r:id="rId48" xr:uid="{7EC3D82C-303A-4A34-860F-8DDFD9CF0DF0}"/>
    <hyperlink ref="G54" r:id="rId49" xr:uid="{094E1E0C-2B73-45FD-A631-076986E063C7}"/>
    <hyperlink ref="G55" r:id="rId50" xr:uid="{42D14258-0951-4101-8482-D4BD566CC4B8}"/>
    <hyperlink ref="G56" r:id="rId51" xr:uid="{36E49B5E-3250-44F7-9BB8-734F9A168032}"/>
    <hyperlink ref="G57" r:id="rId52" xr:uid="{BF691E6B-8169-41B1-B24D-D47496755DE1}"/>
    <hyperlink ref="G58" r:id="rId53" xr:uid="{EC20FCE0-2ACC-4D8C-B1D4-272B1A9725DB}"/>
    <hyperlink ref="G59" r:id="rId54" xr:uid="{BC090E40-8F34-473A-A644-DEF242049AF5}"/>
    <hyperlink ref="G60" r:id="rId55" xr:uid="{3785431E-507B-4121-AB63-D8C24E5F2F8A}"/>
    <hyperlink ref="G61" r:id="rId56" xr:uid="{6D4192F7-48AD-4B4A-8C2E-D8EAC35C1A33}"/>
    <hyperlink ref="G62" r:id="rId57" xr:uid="{FCC290CF-CD5D-4BF1-9C67-1D16CD335CA2}"/>
    <hyperlink ref="G63" r:id="rId58" xr:uid="{D8C891AF-169C-4323-9A1E-5F3217DB1E67}"/>
    <hyperlink ref="G64" r:id="rId59" xr:uid="{E59ED7DD-C312-43AC-A011-D6BAE4802EC4}"/>
    <hyperlink ref="G65" r:id="rId60" xr:uid="{4CD58A9A-1B81-411B-B3BA-D89CC68D3F7A}"/>
    <hyperlink ref="G66" r:id="rId61" xr:uid="{9457B6F9-0B76-40D8-A8E6-B4C4B6A2F133}"/>
    <hyperlink ref="G67" r:id="rId62" xr:uid="{7268A0BE-2D1C-4CC6-A55C-D3F3185AAF97}"/>
    <hyperlink ref="G68" r:id="rId63" xr:uid="{2FF61D24-FC98-4C9A-BE64-A4ED9AF3F4AC}"/>
    <hyperlink ref="G69" r:id="rId64" xr:uid="{A21409F6-3332-4CC6-8906-09233B5590AC}"/>
    <hyperlink ref="G70" r:id="rId65" xr:uid="{C5BAAD1E-E03B-4633-A2C9-41063A6C83DD}"/>
    <hyperlink ref="G71" r:id="rId66" xr:uid="{BB23A2A1-BF83-47D6-A31B-E7046AF36C65}"/>
    <hyperlink ref="G72" r:id="rId67" xr:uid="{893424C9-E882-4A6D-B765-F0B84C4BC221}"/>
    <hyperlink ref="G73" r:id="rId68" xr:uid="{A00C401D-F212-46B0-AA78-CF4859CB2524}"/>
    <hyperlink ref="G74" r:id="rId69" xr:uid="{6EB4E343-301E-4073-B4B6-24B81618A2AC}"/>
    <hyperlink ref="G75" r:id="rId70" xr:uid="{DCF4E512-06D1-42AF-B0DA-6FD5D9267D14}"/>
    <hyperlink ref="G76" r:id="rId71" xr:uid="{72E170F8-A558-473B-BA40-AF03D58D227B}"/>
    <hyperlink ref="G77" r:id="rId72" xr:uid="{0FEB9482-1E14-4492-B333-6F7DB583DE03}"/>
    <hyperlink ref="G78" r:id="rId73" xr:uid="{F37616F8-4257-4B2B-9BD4-4D074276A0B3}"/>
    <hyperlink ref="G79" r:id="rId74" xr:uid="{E6C45EAA-C7A4-4C0C-830D-A17AF8A4CBC9}"/>
    <hyperlink ref="G80" r:id="rId75" xr:uid="{D2E5EC37-73F9-4DCD-9A56-AC6EEC360B55}"/>
    <hyperlink ref="G81" r:id="rId76" xr:uid="{DEAFA2F7-F021-43BE-B4D9-86DD46BFEB90}"/>
    <hyperlink ref="G82" r:id="rId77" xr:uid="{FDF98237-37D9-492E-A960-C154AC687EB3}"/>
    <hyperlink ref="G84" r:id="rId78" xr:uid="{281652C7-E05C-40F3-AFBB-387D3C9DBD15}"/>
    <hyperlink ref="G85" r:id="rId79" xr:uid="{43509513-D0E9-44B9-8D97-A59ECEB57D8C}"/>
    <hyperlink ref="G86" r:id="rId80" xr:uid="{54495B2A-B2FD-4A81-849B-14D8E7B6D0EA}"/>
    <hyperlink ref="G87" r:id="rId81" xr:uid="{B7C23A0E-227D-49C6-8745-45DE054331A7}"/>
    <hyperlink ref="G88" r:id="rId82" xr:uid="{1D13165A-E1B4-4A74-B1E6-BC6B5179E37F}"/>
    <hyperlink ref="G89" r:id="rId83" xr:uid="{46E400EE-6A84-4C31-A0F9-A2B35CEF22F5}"/>
    <hyperlink ref="G90" r:id="rId84" xr:uid="{18CE2973-84F8-4AC6-B0E9-FE3B413AFB8F}"/>
    <hyperlink ref="G91" r:id="rId85" xr:uid="{1868562E-AFE8-41E6-B261-A02C94638FB8}"/>
    <hyperlink ref="G92" r:id="rId86" xr:uid="{05790243-1FAD-4CBD-838A-725FF98C5EFE}"/>
    <hyperlink ref="G93" r:id="rId87" xr:uid="{3E193E29-2453-40C8-B6B1-0E080B1E9300}"/>
    <hyperlink ref="G94" r:id="rId88" xr:uid="{9975FD89-A775-4E65-8DA9-A46D4000C08D}"/>
    <hyperlink ref="G95" r:id="rId89" xr:uid="{96174A99-14D5-4318-95EF-2075302E21E7}"/>
    <hyperlink ref="G96" r:id="rId90" xr:uid="{88CCBBFA-ED39-4AD3-9E9C-E159221243E9}"/>
    <hyperlink ref="G97" r:id="rId91" xr:uid="{E87A33AE-DBC0-4DCD-AF67-EC121237C4EC}"/>
    <hyperlink ref="G98" r:id="rId92" xr:uid="{B5780B89-7ADC-430B-AF50-02546E0BB5A1}"/>
    <hyperlink ref="G99" r:id="rId93" xr:uid="{C2AA51F3-48D4-455B-A4B5-1E470877B731}"/>
    <hyperlink ref="G100" r:id="rId94" xr:uid="{EA257D1A-0C80-47BE-8EEC-49883FFD75BF}"/>
    <hyperlink ref="G101" r:id="rId95" xr:uid="{76699CB5-9DF4-4D03-9FAA-D0EA95A90F5A}"/>
    <hyperlink ref="G102" r:id="rId96" xr:uid="{EC55F330-95BA-4500-92F5-46A9BD98759C}"/>
    <hyperlink ref="G103" r:id="rId97" xr:uid="{DC23214A-E5F4-4C6B-8A89-E4C7A847F6E3}"/>
    <hyperlink ref="G104" r:id="rId98" xr:uid="{CACBE22F-9765-4DFC-AB56-924643E6B7BE}"/>
    <hyperlink ref="G105" r:id="rId99" xr:uid="{F72F3E18-9E50-4813-8186-C2886CF16A6F}"/>
    <hyperlink ref="G106" r:id="rId100" xr:uid="{737C8B1A-5DA0-4BF0-B55A-AC99C5FE4B6B}"/>
    <hyperlink ref="G107" r:id="rId101" xr:uid="{DF5DF429-6446-440C-A7D4-F094A8AB980C}"/>
    <hyperlink ref="G108" r:id="rId102" xr:uid="{9E8D6DC0-D70E-4046-AF67-5B22DDDAF722}"/>
    <hyperlink ref="G109" r:id="rId103" xr:uid="{B7AAFEB7-2A86-4661-9552-49828E7B53B9}"/>
    <hyperlink ref="G110" r:id="rId104" xr:uid="{403B1B39-67EE-47B2-A0C1-790CE16CC5CC}"/>
    <hyperlink ref="G111" r:id="rId105" xr:uid="{67D71125-C9B1-4427-816A-6DBDDA6473AE}"/>
    <hyperlink ref="G112" r:id="rId106" xr:uid="{88CDB6B9-3F50-408E-9B16-0790F62C8FC9}"/>
    <hyperlink ref="G113" r:id="rId107" xr:uid="{F87E9D68-B483-4783-BB84-BA5E2BD0D235}"/>
    <hyperlink ref="G114" r:id="rId108" xr:uid="{94C2D001-7F23-4CB3-94DD-B2C1093D0C3D}"/>
    <hyperlink ref="G115" r:id="rId109" xr:uid="{95D9AFFC-A4F3-4A27-A6B3-CEAC44F1EFE3}"/>
    <hyperlink ref="G116" r:id="rId110" xr:uid="{13238CB6-6344-4CED-98B0-2DFFD9763F90}"/>
    <hyperlink ref="G117" r:id="rId111" xr:uid="{002A238A-E322-44AA-A7F2-8EA524962B76}"/>
    <hyperlink ref="G118" r:id="rId112" xr:uid="{3A31A6D8-BFFE-4286-9B14-4E601DC224F2}"/>
    <hyperlink ref="G119" r:id="rId113" xr:uid="{398C6183-F8F0-4B6C-A355-A37A111F8B37}"/>
    <hyperlink ref="G120" r:id="rId114" xr:uid="{AB1A83F2-73B7-4292-A334-00549B78BB31}"/>
    <hyperlink ref="G121" r:id="rId115" xr:uid="{A958B796-9879-4818-B814-1EFA1860AB6C}"/>
    <hyperlink ref="G122" r:id="rId116" xr:uid="{0AE0BD4B-83E0-4E49-9CCD-067834F27EB5}"/>
    <hyperlink ref="G123" r:id="rId117" xr:uid="{898B8525-F9EA-47DD-B544-7F9ACACDF1DD}"/>
    <hyperlink ref="G124" r:id="rId118" xr:uid="{63D13560-DBE3-4972-AAA7-9FD0994F19A9}"/>
    <hyperlink ref="G125" r:id="rId119" xr:uid="{B0F2A570-CBB7-43B0-A269-FF4C9ED3EB57}"/>
    <hyperlink ref="G126" r:id="rId120" xr:uid="{312B6DDA-F924-4CF7-912E-83FDF03392DC}"/>
    <hyperlink ref="G127" r:id="rId121" xr:uid="{CBE50510-C156-4410-B5A4-AF2DD0A72815}"/>
    <hyperlink ref="G128" r:id="rId122" xr:uid="{4B71912F-71A2-434E-BDE3-ED6634193DB1}"/>
    <hyperlink ref="G129" r:id="rId123" xr:uid="{2B7BF8FE-6895-4832-81F2-085E1122384D}"/>
    <hyperlink ref="G130" r:id="rId124" xr:uid="{B3476ABA-F116-4FD7-A225-92A4490510B2}"/>
    <hyperlink ref="G131" r:id="rId125" xr:uid="{838EA9E2-111A-40AB-8E37-283E6B528F98}"/>
    <hyperlink ref="G132" r:id="rId126" xr:uid="{7D097742-96E6-4FF7-9C24-FEC68C5AF952}"/>
    <hyperlink ref="G133" r:id="rId127" xr:uid="{84EC0D6B-292D-43B8-9CF6-BD2BAF9B4702}"/>
    <hyperlink ref="G134" r:id="rId128" xr:uid="{BECBF517-2893-4A9E-8FE4-D37D4A513EA3}"/>
    <hyperlink ref="G135" r:id="rId129" xr:uid="{939AF52D-D4E6-41B2-A34D-C966EB9801D4}"/>
  </hyperlink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C0A317-8DBD-404C-A992-DD0922AC894C}">
  <dimension ref="B1:J121"/>
  <sheetViews>
    <sheetView showGridLines="0" workbookViewId="0">
      <selection activeCell="N10" sqref="N10"/>
    </sheetView>
  </sheetViews>
  <sheetFormatPr baseColWidth="10" defaultColWidth="11" defaultRowHeight="16"/>
  <cols>
    <col min="1" max="1" width="3" customWidth="1"/>
    <col min="2" max="10" width="11.58203125" customWidth="1"/>
    <col min="11" max="11" width="3" customWidth="1"/>
  </cols>
  <sheetData>
    <row r="1" spans="2:10" ht="30" customHeight="1">
      <c r="B1" s="869" t="s">
        <v>1645</v>
      </c>
      <c r="C1" s="869"/>
      <c r="D1" s="869"/>
      <c r="E1" s="869"/>
      <c r="F1" s="869"/>
      <c r="G1" s="869"/>
      <c r="H1" s="869"/>
      <c r="I1" s="869"/>
      <c r="J1" s="869"/>
    </row>
    <row r="2" spans="2:10" ht="24" customHeight="1">
      <c r="B2" s="870"/>
      <c r="C2" s="870"/>
      <c r="D2" s="870"/>
      <c r="E2" s="870"/>
      <c r="F2" s="870"/>
      <c r="G2" s="870"/>
      <c r="H2" s="870"/>
      <c r="I2" s="870"/>
      <c r="J2" s="870"/>
    </row>
    <row r="3" spans="2:10" ht="17.5" customHeight="1">
      <c r="B3" s="859" t="s">
        <v>1682</v>
      </c>
      <c r="C3" s="859"/>
      <c r="D3" s="859"/>
      <c r="E3" s="859"/>
      <c r="F3" s="859"/>
      <c r="G3" s="859"/>
      <c r="H3" s="859"/>
      <c r="I3" s="859"/>
      <c r="J3" s="859"/>
    </row>
    <row r="4" spans="2:10" ht="37.5" customHeight="1">
      <c r="B4" s="860" t="e" vm="1">
        <v>#VALUE!</v>
      </c>
      <c r="C4" s="861"/>
      <c r="D4" s="861"/>
      <c r="E4" s="861"/>
      <c r="F4" s="861"/>
      <c r="G4" s="861"/>
      <c r="H4" s="861"/>
      <c r="I4" s="861"/>
      <c r="J4" s="862"/>
    </row>
    <row r="5" spans="2:10" ht="37.5" customHeight="1">
      <c r="B5" s="863"/>
      <c r="C5" s="864"/>
      <c r="D5" s="864"/>
      <c r="E5" s="864"/>
      <c r="F5" s="864"/>
      <c r="G5" s="864"/>
      <c r="H5" s="864"/>
      <c r="I5" s="864"/>
      <c r="J5" s="865"/>
    </row>
    <row r="6" spans="2:10" ht="37.5" customHeight="1">
      <c r="B6" s="863"/>
      <c r="C6" s="864"/>
      <c r="D6" s="864"/>
      <c r="E6" s="864"/>
      <c r="F6" s="864"/>
      <c r="G6" s="864"/>
      <c r="H6" s="864"/>
      <c r="I6" s="864"/>
      <c r="J6" s="865"/>
    </row>
    <row r="7" spans="2:10" ht="37.5" customHeight="1">
      <c r="B7" s="863"/>
      <c r="C7" s="864"/>
      <c r="D7" s="864"/>
      <c r="E7" s="864"/>
      <c r="F7" s="864"/>
      <c r="G7" s="864"/>
      <c r="H7" s="864"/>
      <c r="I7" s="864"/>
      <c r="J7" s="865"/>
    </row>
    <row r="8" spans="2:10" ht="37.5" customHeight="1">
      <c r="B8" s="863"/>
      <c r="C8" s="864"/>
      <c r="D8" s="864"/>
      <c r="E8" s="864"/>
      <c r="F8" s="864"/>
      <c r="G8" s="864"/>
      <c r="H8" s="864"/>
      <c r="I8" s="864"/>
      <c r="J8" s="865"/>
    </row>
    <row r="9" spans="2:10" ht="37.5" customHeight="1">
      <c r="B9" s="863"/>
      <c r="C9" s="864"/>
      <c r="D9" s="864"/>
      <c r="E9" s="864"/>
      <c r="F9" s="864"/>
      <c r="G9" s="864"/>
      <c r="H9" s="864"/>
      <c r="I9" s="864"/>
      <c r="J9" s="865"/>
    </row>
    <row r="10" spans="2:10" ht="37.5" customHeight="1">
      <c r="B10" s="863"/>
      <c r="C10" s="864"/>
      <c r="D10" s="864"/>
      <c r="E10" s="864"/>
      <c r="F10" s="864"/>
      <c r="G10" s="864"/>
      <c r="H10" s="864"/>
      <c r="I10" s="864"/>
      <c r="J10" s="865"/>
    </row>
    <row r="11" spans="2:10" ht="37.5" customHeight="1">
      <c r="B11" s="863"/>
      <c r="C11" s="864"/>
      <c r="D11" s="864"/>
      <c r="E11" s="864"/>
      <c r="F11" s="864"/>
      <c r="G11" s="864"/>
      <c r="H11" s="864"/>
      <c r="I11" s="864"/>
      <c r="J11" s="865"/>
    </row>
    <row r="12" spans="2:10" ht="37.5" customHeight="1">
      <c r="B12" s="863"/>
      <c r="C12" s="864"/>
      <c r="D12" s="864"/>
      <c r="E12" s="864"/>
      <c r="F12" s="864"/>
      <c r="G12" s="864"/>
      <c r="H12" s="864"/>
      <c r="I12" s="864"/>
      <c r="J12" s="865"/>
    </row>
    <row r="13" spans="2:10" ht="37.5" customHeight="1">
      <c r="B13" s="866"/>
      <c r="C13" s="867"/>
      <c r="D13" s="867"/>
      <c r="E13" s="867"/>
      <c r="F13" s="867"/>
      <c r="G13" s="867"/>
      <c r="H13" s="867"/>
      <c r="I13" s="867"/>
      <c r="J13" s="868"/>
    </row>
    <row r="15" spans="2:10" ht="17.5" customHeight="1">
      <c r="B15" s="859" t="s">
        <v>1683</v>
      </c>
      <c r="C15" s="859"/>
      <c r="D15" s="859"/>
      <c r="E15" s="859"/>
      <c r="F15" s="859"/>
      <c r="G15" s="859"/>
      <c r="H15" s="859"/>
      <c r="I15" s="859"/>
      <c r="J15" s="859"/>
    </row>
    <row r="16" spans="2:10" ht="37.5" customHeight="1">
      <c r="B16" s="860" t="e" vm="2">
        <v>#VALUE!</v>
      </c>
      <c r="C16" s="861"/>
      <c r="D16" s="861"/>
      <c r="E16" s="861"/>
      <c r="F16" s="861"/>
      <c r="G16" s="861"/>
      <c r="H16" s="861"/>
      <c r="I16" s="861"/>
      <c r="J16" s="862"/>
    </row>
    <row r="17" spans="2:10" ht="37.5" customHeight="1">
      <c r="B17" s="863"/>
      <c r="C17" s="864"/>
      <c r="D17" s="864"/>
      <c r="E17" s="864"/>
      <c r="F17" s="864"/>
      <c r="G17" s="864"/>
      <c r="H17" s="864"/>
      <c r="I17" s="864"/>
      <c r="J17" s="865"/>
    </row>
    <row r="18" spans="2:10" ht="37.5" customHeight="1">
      <c r="B18" s="863"/>
      <c r="C18" s="864"/>
      <c r="D18" s="864"/>
      <c r="E18" s="864"/>
      <c r="F18" s="864"/>
      <c r="G18" s="864"/>
      <c r="H18" s="864"/>
      <c r="I18" s="864"/>
      <c r="J18" s="865"/>
    </row>
    <row r="19" spans="2:10" ht="37.5" customHeight="1">
      <c r="B19" s="863"/>
      <c r="C19" s="864"/>
      <c r="D19" s="864"/>
      <c r="E19" s="864"/>
      <c r="F19" s="864"/>
      <c r="G19" s="864"/>
      <c r="H19" s="864"/>
      <c r="I19" s="864"/>
      <c r="J19" s="865"/>
    </row>
    <row r="20" spans="2:10" ht="37.5" customHeight="1">
      <c r="B20" s="863"/>
      <c r="C20" s="864"/>
      <c r="D20" s="864"/>
      <c r="E20" s="864"/>
      <c r="F20" s="864"/>
      <c r="G20" s="864"/>
      <c r="H20" s="864"/>
      <c r="I20" s="864"/>
      <c r="J20" s="865"/>
    </row>
    <row r="21" spans="2:10" ht="37.5" customHeight="1">
      <c r="B21" s="863"/>
      <c r="C21" s="864"/>
      <c r="D21" s="864"/>
      <c r="E21" s="864"/>
      <c r="F21" s="864"/>
      <c r="G21" s="864"/>
      <c r="H21" s="864"/>
      <c r="I21" s="864"/>
      <c r="J21" s="865"/>
    </row>
    <row r="22" spans="2:10" ht="37.5" customHeight="1">
      <c r="B22" s="863"/>
      <c r="C22" s="864"/>
      <c r="D22" s="864"/>
      <c r="E22" s="864"/>
      <c r="F22" s="864"/>
      <c r="G22" s="864"/>
      <c r="H22" s="864"/>
      <c r="I22" s="864"/>
      <c r="J22" s="865"/>
    </row>
    <row r="23" spans="2:10" ht="37.5" customHeight="1">
      <c r="B23" s="863"/>
      <c r="C23" s="864"/>
      <c r="D23" s="864"/>
      <c r="E23" s="864"/>
      <c r="F23" s="864"/>
      <c r="G23" s="864"/>
      <c r="H23" s="864"/>
      <c r="I23" s="864"/>
      <c r="J23" s="865"/>
    </row>
    <row r="24" spans="2:10" ht="37.5" customHeight="1">
      <c r="B24" s="863"/>
      <c r="C24" s="864"/>
      <c r="D24" s="864"/>
      <c r="E24" s="864"/>
      <c r="F24" s="864"/>
      <c r="G24" s="864"/>
      <c r="H24" s="864"/>
      <c r="I24" s="864"/>
      <c r="J24" s="865"/>
    </row>
    <row r="25" spans="2:10" ht="37.5" customHeight="1">
      <c r="B25" s="866"/>
      <c r="C25" s="867"/>
      <c r="D25" s="867"/>
      <c r="E25" s="867"/>
      <c r="F25" s="867"/>
      <c r="G25" s="867"/>
      <c r="H25" s="867"/>
      <c r="I25" s="867"/>
      <c r="J25" s="868"/>
    </row>
    <row r="27" spans="2:10" ht="17.5" customHeight="1">
      <c r="B27" s="859" t="s">
        <v>1684</v>
      </c>
      <c r="C27" s="859"/>
      <c r="D27" s="859"/>
      <c r="E27" s="859"/>
      <c r="F27" s="859"/>
      <c r="G27" s="859"/>
      <c r="H27" s="859"/>
      <c r="I27" s="859"/>
      <c r="J27" s="859"/>
    </row>
    <row r="28" spans="2:10" ht="37.5" customHeight="1">
      <c r="B28" s="860" t="e" vm="3">
        <v>#VALUE!</v>
      </c>
      <c r="C28" s="861"/>
      <c r="D28" s="861"/>
      <c r="E28" s="861"/>
      <c r="F28" s="861"/>
      <c r="G28" s="861"/>
      <c r="H28" s="861"/>
      <c r="I28" s="861"/>
      <c r="J28" s="862"/>
    </row>
    <row r="29" spans="2:10" ht="37.5" customHeight="1">
      <c r="B29" s="863"/>
      <c r="C29" s="864"/>
      <c r="D29" s="864"/>
      <c r="E29" s="864"/>
      <c r="F29" s="864"/>
      <c r="G29" s="864"/>
      <c r="H29" s="864"/>
      <c r="I29" s="864"/>
      <c r="J29" s="865"/>
    </row>
    <row r="30" spans="2:10" ht="37.5" customHeight="1">
      <c r="B30" s="863"/>
      <c r="C30" s="864"/>
      <c r="D30" s="864"/>
      <c r="E30" s="864"/>
      <c r="F30" s="864"/>
      <c r="G30" s="864"/>
      <c r="H30" s="864"/>
      <c r="I30" s="864"/>
      <c r="J30" s="865"/>
    </row>
    <row r="31" spans="2:10" ht="37.5" customHeight="1">
      <c r="B31" s="863"/>
      <c r="C31" s="864"/>
      <c r="D31" s="864"/>
      <c r="E31" s="864"/>
      <c r="F31" s="864"/>
      <c r="G31" s="864"/>
      <c r="H31" s="864"/>
      <c r="I31" s="864"/>
      <c r="J31" s="865"/>
    </row>
    <row r="32" spans="2:10" ht="37.5" customHeight="1">
      <c r="B32" s="863"/>
      <c r="C32" s="864"/>
      <c r="D32" s="864"/>
      <c r="E32" s="864"/>
      <c r="F32" s="864"/>
      <c r="G32" s="864"/>
      <c r="H32" s="864"/>
      <c r="I32" s="864"/>
      <c r="J32" s="865"/>
    </row>
    <row r="33" spans="2:10" ht="37.5" customHeight="1">
      <c r="B33" s="863"/>
      <c r="C33" s="864"/>
      <c r="D33" s="864"/>
      <c r="E33" s="864"/>
      <c r="F33" s="864"/>
      <c r="G33" s="864"/>
      <c r="H33" s="864"/>
      <c r="I33" s="864"/>
      <c r="J33" s="865"/>
    </row>
    <row r="34" spans="2:10" ht="37.5" customHeight="1">
      <c r="B34" s="863"/>
      <c r="C34" s="864"/>
      <c r="D34" s="864"/>
      <c r="E34" s="864"/>
      <c r="F34" s="864"/>
      <c r="G34" s="864"/>
      <c r="H34" s="864"/>
      <c r="I34" s="864"/>
      <c r="J34" s="865"/>
    </row>
    <row r="35" spans="2:10" ht="37.5" customHeight="1">
      <c r="B35" s="863"/>
      <c r="C35" s="864"/>
      <c r="D35" s="864"/>
      <c r="E35" s="864"/>
      <c r="F35" s="864"/>
      <c r="G35" s="864"/>
      <c r="H35" s="864"/>
      <c r="I35" s="864"/>
      <c r="J35" s="865"/>
    </row>
    <row r="36" spans="2:10" ht="37.5" customHeight="1">
      <c r="B36" s="863"/>
      <c r="C36" s="864"/>
      <c r="D36" s="864"/>
      <c r="E36" s="864"/>
      <c r="F36" s="864"/>
      <c r="G36" s="864"/>
      <c r="H36" s="864"/>
      <c r="I36" s="864"/>
      <c r="J36" s="865"/>
    </row>
    <row r="37" spans="2:10" ht="37.5" customHeight="1">
      <c r="B37" s="866"/>
      <c r="C37" s="867"/>
      <c r="D37" s="867"/>
      <c r="E37" s="867"/>
      <c r="F37" s="867"/>
      <c r="G37" s="867"/>
      <c r="H37" s="867"/>
      <c r="I37" s="867"/>
      <c r="J37" s="868"/>
    </row>
    <row r="39" spans="2:10" ht="17.5" customHeight="1">
      <c r="B39" s="859" t="s">
        <v>1685</v>
      </c>
      <c r="C39" s="859"/>
      <c r="D39" s="859"/>
      <c r="E39" s="859"/>
      <c r="F39" s="859"/>
      <c r="G39" s="859"/>
      <c r="H39" s="859"/>
      <c r="I39" s="859"/>
      <c r="J39" s="859"/>
    </row>
    <row r="40" spans="2:10" ht="37.5" customHeight="1">
      <c r="B40" s="860" t="e" vm="4">
        <v>#VALUE!</v>
      </c>
      <c r="C40" s="861"/>
      <c r="D40" s="861"/>
      <c r="E40" s="861"/>
      <c r="F40" s="861"/>
      <c r="G40" s="861"/>
      <c r="H40" s="861"/>
      <c r="I40" s="861"/>
      <c r="J40" s="862"/>
    </row>
    <row r="41" spans="2:10" ht="37.5" customHeight="1">
      <c r="B41" s="863"/>
      <c r="C41" s="864"/>
      <c r="D41" s="864"/>
      <c r="E41" s="864"/>
      <c r="F41" s="864"/>
      <c r="G41" s="864"/>
      <c r="H41" s="864"/>
      <c r="I41" s="864"/>
      <c r="J41" s="865"/>
    </row>
    <row r="42" spans="2:10" ht="37.5" customHeight="1">
      <c r="B42" s="863"/>
      <c r="C42" s="864"/>
      <c r="D42" s="864"/>
      <c r="E42" s="864"/>
      <c r="F42" s="864"/>
      <c r="G42" s="864"/>
      <c r="H42" s="864"/>
      <c r="I42" s="864"/>
      <c r="J42" s="865"/>
    </row>
    <row r="43" spans="2:10" ht="37.5" customHeight="1">
      <c r="B43" s="863"/>
      <c r="C43" s="864"/>
      <c r="D43" s="864"/>
      <c r="E43" s="864"/>
      <c r="F43" s="864"/>
      <c r="G43" s="864"/>
      <c r="H43" s="864"/>
      <c r="I43" s="864"/>
      <c r="J43" s="865"/>
    </row>
    <row r="44" spans="2:10" ht="37.5" customHeight="1">
      <c r="B44" s="863"/>
      <c r="C44" s="864"/>
      <c r="D44" s="864"/>
      <c r="E44" s="864"/>
      <c r="F44" s="864"/>
      <c r="G44" s="864"/>
      <c r="H44" s="864"/>
      <c r="I44" s="864"/>
      <c r="J44" s="865"/>
    </row>
    <row r="45" spans="2:10" ht="37.5" customHeight="1">
      <c r="B45" s="863"/>
      <c r="C45" s="864"/>
      <c r="D45" s="864"/>
      <c r="E45" s="864"/>
      <c r="F45" s="864"/>
      <c r="G45" s="864"/>
      <c r="H45" s="864"/>
      <c r="I45" s="864"/>
      <c r="J45" s="865"/>
    </row>
    <row r="46" spans="2:10" ht="37.5" customHeight="1">
      <c r="B46" s="863"/>
      <c r="C46" s="864"/>
      <c r="D46" s="864"/>
      <c r="E46" s="864"/>
      <c r="F46" s="864"/>
      <c r="G46" s="864"/>
      <c r="H46" s="864"/>
      <c r="I46" s="864"/>
      <c r="J46" s="865"/>
    </row>
    <row r="47" spans="2:10" ht="37.5" customHeight="1">
      <c r="B47" s="863"/>
      <c r="C47" s="864"/>
      <c r="D47" s="864"/>
      <c r="E47" s="864"/>
      <c r="F47" s="864"/>
      <c r="G47" s="864"/>
      <c r="H47" s="864"/>
      <c r="I47" s="864"/>
      <c r="J47" s="865"/>
    </row>
    <row r="48" spans="2:10" ht="37.5" customHeight="1">
      <c r="B48" s="863"/>
      <c r="C48" s="864"/>
      <c r="D48" s="864"/>
      <c r="E48" s="864"/>
      <c r="F48" s="864"/>
      <c r="G48" s="864"/>
      <c r="H48" s="864"/>
      <c r="I48" s="864"/>
      <c r="J48" s="865"/>
    </row>
    <row r="49" spans="2:10" ht="37.5" customHeight="1">
      <c r="B49" s="866"/>
      <c r="C49" s="867"/>
      <c r="D49" s="867"/>
      <c r="E49" s="867"/>
      <c r="F49" s="867"/>
      <c r="G49" s="867"/>
      <c r="H49" s="867"/>
      <c r="I49" s="867"/>
      <c r="J49" s="868"/>
    </row>
    <row r="51" spans="2:10" ht="17.5" customHeight="1">
      <c r="B51" s="859" t="s">
        <v>1691</v>
      </c>
      <c r="C51" s="859"/>
      <c r="D51" s="859"/>
      <c r="E51" s="859"/>
      <c r="F51" s="859"/>
      <c r="G51" s="859"/>
      <c r="H51" s="859"/>
      <c r="I51" s="859"/>
      <c r="J51" s="859"/>
    </row>
    <row r="52" spans="2:10" ht="37.5" customHeight="1">
      <c r="B52" s="860" t="e" vm="5">
        <v>#VALUE!</v>
      </c>
      <c r="C52" s="861"/>
      <c r="D52" s="861"/>
      <c r="E52" s="861"/>
      <c r="F52" s="861"/>
      <c r="G52" s="861"/>
      <c r="H52" s="861"/>
      <c r="I52" s="861"/>
      <c r="J52" s="862"/>
    </row>
    <row r="53" spans="2:10" ht="37.5" customHeight="1">
      <c r="B53" s="863"/>
      <c r="C53" s="864"/>
      <c r="D53" s="864"/>
      <c r="E53" s="864"/>
      <c r="F53" s="864"/>
      <c r="G53" s="864"/>
      <c r="H53" s="864"/>
      <c r="I53" s="864"/>
      <c r="J53" s="865"/>
    </row>
    <row r="54" spans="2:10" ht="37.5" customHeight="1">
      <c r="B54" s="863"/>
      <c r="C54" s="864"/>
      <c r="D54" s="864"/>
      <c r="E54" s="864"/>
      <c r="F54" s="864"/>
      <c r="G54" s="864"/>
      <c r="H54" s="864"/>
      <c r="I54" s="864"/>
      <c r="J54" s="865"/>
    </row>
    <row r="55" spans="2:10" ht="37.5" customHeight="1">
      <c r="B55" s="863"/>
      <c r="C55" s="864"/>
      <c r="D55" s="864"/>
      <c r="E55" s="864"/>
      <c r="F55" s="864"/>
      <c r="G55" s="864"/>
      <c r="H55" s="864"/>
      <c r="I55" s="864"/>
      <c r="J55" s="865"/>
    </row>
    <row r="56" spans="2:10" ht="37.5" customHeight="1">
      <c r="B56" s="863"/>
      <c r="C56" s="864"/>
      <c r="D56" s="864"/>
      <c r="E56" s="864"/>
      <c r="F56" s="864"/>
      <c r="G56" s="864"/>
      <c r="H56" s="864"/>
      <c r="I56" s="864"/>
      <c r="J56" s="865"/>
    </row>
    <row r="57" spans="2:10" ht="37.5" customHeight="1">
      <c r="B57" s="863"/>
      <c r="C57" s="864"/>
      <c r="D57" s="864"/>
      <c r="E57" s="864"/>
      <c r="F57" s="864"/>
      <c r="G57" s="864"/>
      <c r="H57" s="864"/>
      <c r="I57" s="864"/>
      <c r="J57" s="865"/>
    </row>
    <row r="58" spans="2:10" ht="37.5" customHeight="1">
      <c r="B58" s="863"/>
      <c r="C58" s="864"/>
      <c r="D58" s="864"/>
      <c r="E58" s="864"/>
      <c r="F58" s="864"/>
      <c r="G58" s="864"/>
      <c r="H58" s="864"/>
      <c r="I58" s="864"/>
      <c r="J58" s="865"/>
    </row>
    <row r="59" spans="2:10" ht="37.5" customHeight="1">
      <c r="B59" s="863"/>
      <c r="C59" s="864"/>
      <c r="D59" s="864"/>
      <c r="E59" s="864"/>
      <c r="F59" s="864"/>
      <c r="G59" s="864"/>
      <c r="H59" s="864"/>
      <c r="I59" s="864"/>
      <c r="J59" s="865"/>
    </row>
    <row r="60" spans="2:10" ht="37.5" customHeight="1">
      <c r="B60" s="863"/>
      <c r="C60" s="864"/>
      <c r="D60" s="864"/>
      <c r="E60" s="864"/>
      <c r="F60" s="864"/>
      <c r="G60" s="864"/>
      <c r="H60" s="864"/>
      <c r="I60" s="864"/>
      <c r="J60" s="865"/>
    </row>
    <row r="61" spans="2:10" ht="37.5" customHeight="1">
      <c r="B61" s="866"/>
      <c r="C61" s="867"/>
      <c r="D61" s="867"/>
      <c r="E61" s="867"/>
      <c r="F61" s="867"/>
      <c r="G61" s="867"/>
      <c r="H61" s="867"/>
      <c r="I61" s="867"/>
      <c r="J61" s="868"/>
    </row>
    <row r="63" spans="2:10" ht="17.5" customHeight="1">
      <c r="B63" s="859" t="s">
        <v>1692</v>
      </c>
      <c r="C63" s="859"/>
      <c r="D63" s="859"/>
      <c r="E63" s="859"/>
      <c r="F63" s="859"/>
      <c r="G63" s="859"/>
      <c r="H63" s="859"/>
      <c r="I63" s="859"/>
      <c r="J63" s="859"/>
    </row>
    <row r="64" spans="2:10" ht="37.5" customHeight="1">
      <c r="B64" s="860" t="e" vm="6">
        <v>#VALUE!</v>
      </c>
      <c r="C64" s="861"/>
      <c r="D64" s="861"/>
      <c r="E64" s="861"/>
      <c r="F64" s="861"/>
      <c r="G64" s="861"/>
      <c r="H64" s="861"/>
      <c r="I64" s="861"/>
      <c r="J64" s="862"/>
    </row>
    <row r="65" spans="2:10" ht="37.5" customHeight="1">
      <c r="B65" s="863"/>
      <c r="C65" s="864"/>
      <c r="D65" s="864"/>
      <c r="E65" s="864"/>
      <c r="F65" s="864"/>
      <c r="G65" s="864"/>
      <c r="H65" s="864"/>
      <c r="I65" s="864"/>
      <c r="J65" s="865"/>
    </row>
    <row r="66" spans="2:10" ht="37.5" customHeight="1">
      <c r="B66" s="863"/>
      <c r="C66" s="864"/>
      <c r="D66" s="864"/>
      <c r="E66" s="864"/>
      <c r="F66" s="864"/>
      <c r="G66" s="864"/>
      <c r="H66" s="864"/>
      <c r="I66" s="864"/>
      <c r="J66" s="865"/>
    </row>
    <row r="67" spans="2:10" ht="37.5" customHeight="1">
      <c r="B67" s="863"/>
      <c r="C67" s="864"/>
      <c r="D67" s="864"/>
      <c r="E67" s="864"/>
      <c r="F67" s="864"/>
      <c r="G67" s="864"/>
      <c r="H67" s="864"/>
      <c r="I67" s="864"/>
      <c r="J67" s="865"/>
    </row>
    <row r="68" spans="2:10" ht="37.5" customHeight="1">
      <c r="B68" s="863"/>
      <c r="C68" s="864"/>
      <c r="D68" s="864"/>
      <c r="E68" s="864"/>
      <c r="F68" s="864"/>
      <c r="G68" s="864"/>
      <c r="H68" s="864"/>
      <c r="I68" s="864"/>
      <c r="J68" s="865"/>
    </row>
    <row r="69" spans="2:10" ht="37.5" customHeight="1">
      <c r="B69" s="863"/>
      <c r="C69" s="864"/>
      <c r="D69" s="864"/>
      <c r="E69" s="864"/>
      <c r="F69" s="864"/>
      <c r="G69" s="864"/>
      <c r="H69" s="864"/>
      <c r="I69" s="864"/>
      <c r="J69" s="865"/>
    </row>
    <row r="70" spans="2:10" ht="37.5" customHeight="1">
      <c r="B70" s="863"/>
      <c r="C70" s="864"/>
      <c r="D70" s="864"/>
      <c r="E70" s="864"/>
      <c r="F70" s="864"/>
      <c r="G70" s="864"/>
      <c r="H70" s="864"/>
      <c r="I70" s="864"/>
      <c r="J70" s="865"/>
    </row>
    <row r="71" spans="2:10" ht="37.5" customHeight="1">
      <c r="B71" s="863"/>
      <c r="C71" s="864"/>
      <c r="D71" s="864"/>
      <c r="E71" s="864"/>
      <c r="F71" s="864"/>
      <c r="G71" s="864"/>
      <c r="H71" s="864"/>
      <c r="I71" s="864"/>
      <c r="J71" s="865"/>
    </row>
    <row r="72" spans="2:10" ht="37.5" customHeight="1">
      <c r="B72" s="863"/>
      <c r="C72" s="864"/>
      <c r="D72" s="864"/>
      <c r="E72" s="864"/>
      <c r="F72" s="864"/>
      <c r="G72" s="864"/>
      <c r="H72" s="864"/>
      <c r="I72" s="864"/>
      <c r="J72" s="865"/>
    </row>
    <row r="73" spans="2:10" ht="37.5" customHeight="1">
      <c r="B73" s="866"/>
      <c r="C73" s="867"/>
      <c r="D73" s="867"/>
      <c r="E73" s="867"/>
      <c r="F73" s="867"/>
      <c r="G73" s="867"/>
      <c r="H73" s="867"/>
      <c r="I73" s="867"/>
      <c r="J73" s="868"/>
    </row>
    <row r="75" spans="2:10" ht="17.5" customHeight="1">
      <c r="B75" s="859" t="s">
        <v>1693</v>
      </c>
      <c r="C75" s="859"/>
      <c r="D75" s="859"/>
      <c r="E75" s="859"/>
      <c r="F75" s="859"/>
      <c r="G75" s="859"/>
      <c r="H75" s="859"/>
      <c r="I75" s="859"/>
      <c r="J75" s="859"/>
    </row>
    <row r="76" spans="2:10" ht="37.5" customHeight="1">
      <c r="B76" s="860" t="e" vm="7">
        <v>#VALUE!</v>
      </c>
      <c r="C76" s="861"/>
      <c r="D76" s="861"/>
      <c r="E76" s="861"/>
      <c r="F76" s="861"/>
      <c r="G76" s="861"/>
      <c r="H76" s="861"/>
      <c r="I76" s="861"/>
      <c r="J76" s="862"/>
    </row>
    <row r="77" spans="2:10" ht="37.5" customHeight="1">
      <c r="B77" s="863"/>
      <c r="C77" s="864"/>
      <c r="D77" s="864"/>
      <c r="E77" s="864"/>
      <c r="F77" s="864"/>
      <c r="G77" s="864"/>
      <c r="H77" s="864"/>
      <c r="I77" s="864"/>
      <c r="J77" s="865"/>
    </row>
    <row r="78" spans="2:10" ht="37.5" customHeight="1">
      <c r="B78" s="863"/>
      <c r="C78" s="864"/>
      <c r="D78" s="864"/>
      <c r="E78" s="864"/>
      <c r="F78" s="864"/>
      <c r="G78" s="864"/>
      <c r="H78" s="864"/>
      <c r="I78" s="864"/>
      <c r="J78" s="865"/>
    </row>
    <row r="79" spans="2:10" ht="37.5" customHeight="1">
      <c r="B79" s="863"/>
      <c r="C79" s="864"/>
      <c r="D79" s="864"/>
      <c r="E79" s="864"/>
      <c r="F79" s="864"/>
      <c r="G79" s="864"/>
      <c r="H79" s="864"/>
      <c r="I79" s="864"/>
      <c r="J79" s="865"/>
    </row>
    <row r="80" spans="2:10" ht="37.5" customHeight="1">
      <c r="B80" s="863"/>
      <c r="C80" s="864"/>
      <c r="D80" s="864"/>
      <c r="E80" s="864"/>
      <c r="F80" s="864"/>
      <c r="G80" s="864"/>
      <c r="H80" s="864"/>
      <c r="I80" s="864"/>
      <c r="J80" s="865"/>
    </row>
    <row r="81" spans="2:10" ht="37.5" customHeight="1">
      <c r="B81" s="863"/>
      <c r="C81" s="864"/>
      <c r="D81" s="864"/>
      <c r="E81" s="864"/>
      <c r="F81" s="864"/>
      <c r="G81" s="864"/>
      <c r="H81" s="864"/>
      <c r="I81" s="864"/>
      <c r="J81" s="865"/>
    </row>
    <row r="82" spans="2:10" ht="37.5" customHeight="1">
      <c r="B82" s="863"/>
      <c r="C82" s="864"/>
      <c r="D82" s="864"/>
      <c r="E82" s="864"/>
      <c r="F82" s="864"/>
      <c r="G82" s="864"/>
      <c r="H82" s="864"/>
      <c r="I82" s="864"/>
      <c r="J82" s="865"/>
    </row>
    <row r="83" spans="2:10" ht="37.5" customHeight="1">
      <c r="B83" s="863"/>
      <c r="C83" s="864"/>
      <c r="D83" s="864"/>
      <c r="E83" s="864"/>
      <c r="F83" s="864"/>
      <c r="G83" s="864"/>
      <c r="H83" s="864"/>
      <c r="I83" s="864"/>
      <c r="J83" s="865"/>
    </row>
    <row r="84" spans="2:10" ht="37.5" customHeight="1">
      <c r="B84" s="863"/>
      <c r="C84" s="864"/>
      <c r="D84" s="864"/>
      <c r="E84" s="864"/>
      <c r="F84" s="864"/>
      <c r="G84" s="864"/>
      <c r="H84" s="864"/>
      <c r="I84" s="864"/>
      <c r="J84" s="865"/>
    </row>
    <row r="85" spans="2:10" ht="37.5" customHeight="1">
      <c r="B85" s="866"/>
      <c r="C85" s="867"/>
      <c r="D85" s="867"/>
      <c r="E85" s="867"/>
      <c r="F85" s="867"/>
      <c r="G85" s="867"/>
      <c r="H85" s="867"/>
      <c r="I85" s="867"/>
      <c r="J85" s="868"/>
    </row>
    <row r="87" spans="2:10" ht="17.5" customHeight="1">
      <c r="B87" s="859" t="s">
        <v>1694</v>
      </c>
      <c r="C87" s="859"/>
      <c r="D87" s="859"/>
      <c r="E87" s="859"/>
      <c r="F87" s="859"/>
      <c r="G87" s="859"/>
      <c r="H87" s="859"/>
      <c r="I87" s="859"/>
      <c r="J87" s="859"/>
    </row>
    <row r="88" spans="2:10" ht="37.5" customHeight="1">
      <c r="B88" s="860" t="e" vm="8">
        <v>#VALUE!</v>
      </c>
      <c r="C88" s="861"/>
      <c r="D88" s="861"/>
      <c r="E88" s="861"/>
      <c r="F88" s="861"/>
      <c r="G88" s="861"/>
      <c r="H88" s="861"/>
      <c r="I88" s="861"/>
      <c r="J88" s="862"/>
    </row>
    <row r="89" spans="2:10" ht="37.5" customHeight="1">
      <c r="B89" s="863"/>
      <c r="C89" s="864"/>
      <c r="D89" s="864"/>
      <c r="E89" s="864"/>
      <c r="F89" s="864"/>
      <c r="G89" s="864"/>
      <c r="H89" s="864"/>
      <c r="I89" s="864"/>
      <c r="J89" s="865"/>
    </row>
    <row r="90" spans="2:10" ht="37.5" customHeight="1">
      <c r="B90" s="863"/>
      <c r="C90" s="864"/>
      <c r="D90" s="864"/>
      <c r="E90" s="864"/>
      <c r="F90" s="864"/>
      <c r="G90" s="864"/>
      <c r="H90" s="864"/>
      <c r="I90" s="864"/>
      <c r="J90" s="865"/>
    </row>
    <row r="91" spans="2:10" ht="37.5" customHeight="1">
      <c r="B91" s="863"/>
      <c r="C91" s="864"/>
      <c r="D91" s="864"/>
      <c r="E91" s="864"/>
      <c r="F91" s="864"/>
      <c r="G91" s="864"/>
      <c r="H91" s="864"/>
      <c r="I91" s="864"/>
      <c r="J91" s="865"/>
    </row>
    <row r="92" spans="2:10" ht="37.5" customHeight="1">
      <c r="B92" s="863"/>
      <c r="C92" s="864"/>
      <c r="D92" s="864"/>
      <c r="E92" s="864"/>
      <c r="F92" s="864"/>
      <c r="G92" s="864"/>
      <c r="H92" s="864"/>
      <c r="I92" s="864"/>
      <c r="J92" s="865"/>
    </row>
    <row r="93" spans="2:10" ht="37.5" customHeight="1">
      <c r="B93" s="863"/>
      <c r="C93" s="864"/>
      <c r="D93" s="864"/>
      <c r="E93" s="864"/>
      <c r="F93" s="864"/>
      <c r="G93" s="864"/>
      <c r="H93" s="864"/>
      <c r="I93" s="864"/>
      <c r="J93" s="865"/>
    </row>
    <row r="94" spans="2:10" ht="37.5" customHeight="1">
      <c r="B94" s="863"/>
      <c r="C94" s="864"/>
      <c r="D94" s="864"/>
      <c r="E94" s="864"/>
      <c r="F94" s="864"/>
      <c r="G94" s="864"/>
      <c r="H94" s="864"/>
      <c r="I94" s="864"/>
      <c r="J94" s="865"/>
    </row>
    <row r="95" spans="2:10" ht="37.5" customHeight="1">
      <c r="B95" s="863"/>
      <c r="C95" s="864"/>
      <c r="D95" s="864"/>
      <c r="E95" s="864"/>
      <c r="F95" s="864"/>
      <c r="G95" s="864"/>
      <c r="H95" s="864"/>
      <c r="I95" s="864"/>
      <c r="J95" s="865"/>
    </row>
    <row r="96" spans="2:10" ht="37.5" customHeight="1">
      <c r="B96" s="863"/>
      <c r="C96" s="864"/>
      <c r="D96" s="864"/>
      <c r="E96" s="864"/>
      <c r="F96" s="864"/>
      <c r="G96" s="864"/>
      <c r="H96" s="864"/>
      <c r="I96" s="864"/>
      <c r="J96" s="865"/>
    </row>
    <row r="97" spans="2:10" ht="37.5" customHeight="1">
      <c r="B97" s="866"/>
      <c r="C97" s="867"/>
      <c r="D97" s="867"/>
      <c r="E97" s="867"/>
      <c r="F97" s="867"/>
      <c r="G97" s="867"/>
      <c r="H97" s="867"/>
      <c r="I97" s="867"/>
      <c r="J97" s="868"/>
    </row>
    <row r="99" spans="2:10" ht="17.5" customHeight="1">
      <c r="B99" s="859" t="s">
        <v>1695</v>
      </c>
      <c r="C99" s="859"/>
      <c r="D99" s="859"/>
      <c r="E99" s="859"/>
      <c r="F99" s="859"/>
      <c r="G99" s="859"/>
      <c r="H99" s="859"/>
      <c r="I99" s="859"/>
      <c r="J99" s="859"/>
    </row>
    <row r="100" spans="2:10" ht="37.5" customHeight="1">
      <c r="B100" s="860" t="e" vm="9">
        <v>#VALUE!</v>
      </c>
      <c r="C100" s="861"/>
      <c r="D100" s="861"/>
      <c r="E100" s="861"/>
      <c r="F100" s="861"/>
      <c r="G100" s="861"/>
      <c r="H100" s="861"/>
      <c r="I100" s="861"/>
      <c r="J100" s="862"/>
    </row>
    <row r="101" spans="2:10" ht="37.5" customHeight="1">
      <c r="B101" s="863"/>
      <c r="C101" s="864"/>
      <c r="D101" s="864"/>
      <c r="E101" s="864"/>
      <c r="F101" s="864"/>
      <c r="G101" s="864"/>
      <c r="H101" s="864"/>
      <c r="I101" s="864"/>
      <c r="J101" s="865"/>
    </row>
    <row r="102" spans="2:10" ht="37.5" customHeight="1">
      <c r="B102" s="863"/>
      <c r="C102" s="864"/>
      <c r="D102" s="864"/>
      <c r="E102" s="864"/>
      <c r="F102" s="864"/>
      <c r="G102" s="864"/>
      <c r="H102" s="864"/>
      <c r="I102" s="864"/>
      <c r="J102" s="865"/>
    </row>
    <row r="103" spans="2:10" ht="37.5" customHeight="1">
      <c r="B103" s="863"/>
      <c r="C103" s="864"/>
      <c r="D103" s="864"/>
      <c r="E103" s="864"/>
      <c r="F103" s="864"/>
      <c r="G103" s="864"/>
      <c r="H103" s="864"/>
      <c r="I103" s="864"/>
      <c r="J103" s="865"/>
    </row>
    <row r="104" spans="2:10" ht="37.5" customHeight="1">
      <c r="B104" s="863"/>
      <c r="C104" s="864"/>
      <c r="D104" s="864"/>
      <c r="E104" s="864"/>
      <c r="F104" s="864"/>
      <c r="G104" s="864"/>
      <c r="H104" s="864"/>
      <c r="I104" s="864"/>
      <c r="J104" s="865"/>
    </row>
    <row r="105" spans="2:10" ht="37.5" customHeight="1">
      <c r="B105" s="863"/>
      <c r="C105" s="864"/>
      <c r="D105" s="864"/>
      <c r="E105" s="864"/>
      <c r="F105" s="864"/>
      <c r="G105" s="864"/>
      <c r="H105" s="864"/>
      <c r="I105" s="864"/>
      <c r="J105" s="865"/>
    </row>
    <row r="106" spans="2:10" ht="37.5" customHeight="1">
      <c r="B106" s="863"/>
      <c r="C106" s="864"/>
      <c r="D106" s="864"/>
      <c r="E106" s="864"/>
      <c r="F106" s="864"/>
      <c r="G106" s="864"/>
      <c r="H106" s="864"/>
      <c r="I106" s="864"/>
      <c r="J106" s="865"/>
    </row>
    <row r="107" spans="2:10" ht="37.5" customHeight="1">
      <c r="B107" s="863"/>
      <c r="C107" s="864"/>
      <c r="D107" s="864"/>
      <c r="E107" s="864"/>
      <c r="F107" s="864"/>
      <c r="G107" s="864"/>
      <c r="H107" s="864"/>
      <c r="I107" s="864"/>
      <c r="J107" s="865"/>
    </row>
    <row r="108" spans="2:10" ht="37.5" customHeight="1">
      <c r="B108" s="863"/>
      <c r="C108" s="864"/>
      <c r="D108" s="864"/>
      <c r="E108" s="864"/>
      <c r="F108" s="864"/>
      <c r="G108" s="864"/>
      <c r="H108" s="864"/>
      <c r="I108" s="864"/>
      <c r="J108" s="865"/>
    </row>
    <row r="109" spans="2:10" ht="37.5" customHeight="1">
      <c r="B109" s="866"/>
      <c r="C109" s="867"/>
      <c r="D109" s="867"/>
      <c r="E109" s="867"/>
      <c r="F109" s="867"/>
      <c r="G109" s="867"/>
      <c r="H109" s="867"/>
      <c r="I109" s="867"/>
      <c r="J109" s="868"/>
    </row>
    <row r="111" spans="2:10" ht="17.5" customHeight="1">
      <c r="B111" s="859" t="s">
        <v>1696</v>
      </c>
      <c r="C111" s="859"/>
      <c r="D111" s="859"/>
      <c r="E111" s="859"/>
      <c r="F111" s="859"/>
      <c r="G111" s="859"/>
      <c r="H111" s="859"/>
      <c r="I111" s="859"/>
      <c r="J111" s="859"/>
    </row>
    <row r="112" spans="2:10" ht="37.5" customHeight="1">
      <c r="B112" s="860" t="e" vm="10">
        <v>#VALUE!</v>
      </c>
      <c r="C112" s="861"/>
      <c r="D112" s="861"/>
      <c r="E112" s="861"/>
      <c r="F112" s="861"/>
      <c r="G112" s="861"/>
      <c r="H112" s="861"/>
      <c r="I112" s="861"/>
      <c r="J112" s="862"/>
    </row>
    <row r="113" spans="2:10" ht="37.5" customHeight="1">
      <c r="B113" s="863"/>
      <c r="C113" s="864"/>
      <c r="D113" s="864"/>
      <c r="E113" s="864"/>
      <c r="F113" s="864"/>
      <c r="G113" s="864"/>
      <c r="H113" s="864"/>
      <c r="I113" s="864"/>
      <c r="J113" s="865"/>
    </row>
    <row r="114" spans="2:10" ht="37.5" customHeight="1">
      <c r="B114" s="863"/>
      <c r="C114" s="864"/>
      <c r="D114" s="864"/>
      <c r="E114" s="864"/>
      <c r="F114" s="864"/>
      <c r="G114" s="864"/>
      <c r="H114" s="864"/>
      <c r="I114" s="864"/>
      <c r="J114" s="865"/>
    </row>
    <row r="115" spans="2:10" ht="37.5" customHeight="1">
      <c r="B115" s="863"/>
      <c r="C115" s="864"/>
      <c r="D115" s="864"/>
      <c r="E115" s="864"/>
      <c r="F115" s="864"/>
      <c r="G115" s="864"/>
      <c r="H115" s="864"/>
      <c r="I115" s="864"/>
      <c r="J115" s="865"/>
    </row>
    <row r="116" spans="2:10" ht="37.5" customHeight="1">
      <c r="B116" s="863"/>
      <c r="C116" s="864"/>
      <c r="D116" s="864"/>
      <c r="E116" s="864"/>
      <c r="F116" s="864"/>
      <c r="G116" s="864"/>
      <c r="H116" s="864"/>
      <c r="I116" s="864"/>
      <c r="J116" s="865"/>
    </row>
    <row r="117" spans="2:10" ht="37.5" customHeight="1">
      <c r="B117" s="863"/>
      <c r="C117" s="864"/>
      <c r="D117" s="864"/>
      <c r="E117" s="864"/>
      <c r="F117" s="864"/>
      <c r="G117" s="864"/>
      <c r="H117" s="864"/>
      <c r="I117" s="864"/>
      <c r="J117" s="865"/>
    </row>
    <row r="118" spans="2:10" ht="37.5" customHeight="1">
      <c r="B118" s="863"/>
      <c r="C118" s="864"/>
      <c r="D118" s="864"/>
      <c r="E118" s="864"/>
      <c r="F118" s="864"/>
      <c r="G118" s="864"/>
      <c r="H118" s="864"/>
      <c r="I118" s="864"/>
      <c r="J118" s="865"/>
    </row>
    <row r="119" spans="2:10" ht="37.5" customHeight="1">
      <c r="B119" s="863"/>
      <c r="C119" s="864"/>
      <c r="D119" s="864"/>
      <c r="E119" s="864"/>
      <c r="F119" s="864"/>
      <c r="G119" s="864"/>
      <c r="H119" s="864"/>
      <c r="I119" s="864"/>
      <c r="J119" s="865"/>
    </row>
    <row r="120" spans="2:10" ht="37.5" customHeight="1">
      <c r="B120" s="863"/>
      <c r="C120" s="864"/>
      <c r="D120" s="864"/>
      <c r="E120" s="864"/>
      <c r="F120" s="864"/>
      <c r="G120" s="864"/>
      <c r="H120" s="864"/>
      <c r="I120" s="864"/>
      <c r="J120" s="865"/>
    </row>
    <row r="121" spans="2:10" ht="37.5" customHeight="1">
      <c r="B121" s="866"/>
      <c r="C121" s="867"/>
      <c r="D121" s="867"/>
      <c r="E121" s="867"/>
      <c r="F121" s="867"/>
      <c r="G121" s="867"/>
      <c r="H121" s="867"/>
      <c r="I121" s="867"/>
      <c r="J121" s="868"/>
    </row>
  </sheetData>
  <sheetProtection sheet="1" objects="1" scenarios="1"/>
  <mergeCells count="22">
    <mergeCell ref="B27:J27"/>
    <mergeCell ref="B28:J37"/>
    <mergeCell ref="B39:J39"/>
    <mergeCell ref="B40:J49"/>
    <mergeCell ref="B1:J1"/>
    <mergeCell ref="B2:J2"/>
    <mergeCell ref="B3:J3"/>
    <mergeCell ref="B4:J13"/>
    <mergeCell ref="B15:J15"/>
    <mergeCell ref="B16:J25"/>
    <mergeCell ref="B51:J51"/>
    <mergeCell ref="B52:J61"/>
    <mergeCell ref="B63:J63"/>
    <mergeCell ref="B64:J73"/>
    <mergeCell ref="B75:J75"/>
    <mergeCell ref="B111:J111"/>
    <mergeCell ref="B112:J121"/>
    <mergeCell ref="B76:J85"/>
    <mergeCell ref="B87:J87"/>
    <mergeCell ref="B88:J97"/>
    <mergeCell ref="B99:J99"/>
    <mergeCell ref="B100:J109"/>
  </mergeCell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0128BC-9D66-4903-9333-6FD8E48EB8C9}">
  <dimension ref="B1:J49"/>
  <sheetViews>
    <sheetView showGridLines="0" workbookViewId="0">
      <selection activeCell="M12" sqref="M12"/>
    </sheetView>
  </sheetViews>
  <sheetFormatPr baseColWidth="10" defaultColWidth="11" defaultRowHeight="16"/>
  <cols>
    <col min="1" max="1" width="3" customWidth="1"/>
    <col min="2" max="10" width="11.58203125" customWidth="1"/>
    <col min="11" max="11" width="3" customWidth="1"/>
  </cols>
  <sheetData>
    <row r="1" spans="2:10" ht="30" customHeight="1">
      <c r="B1" s="869" t="s">
        <v>1681</v>
      </c>
      <c r="C1" s="869"/>
      <c r="D1" s="869"/>
      <c r="E1" s="869"/>
      <c r="F1" s="869"/>
      <c r="G1" s="869"/>
      <c r="H1" s="869"/>
      <c r="I1" s="869"/>
      <c r="J1" s="869"/>
    </row>
    <row r="2" spans="2:10" ht="24" customHeight="1">
      <c r="B2" s="870"/>
      <c r="C2" s="870"/>
      <c r="D2" s="870"/>
      <c r="E2" s="870"/>
      <c r="F2" s="870"/>
      <c r="G2" s="870"/>
      <c r="H2" s="870"/>
      <c r="I2" s="870"/>
      <c r="J2" s="870"/>
    </row>
    <row r="3" spans="2:10" ht="22" customHeight="1">
      <c r="B3" s="859" t="s">
        <v>1682</v>
      </c>
      <c r="C3" s="859"/>
      <c r="D3" s="859"/>
      <c r="E3" s="859"/>
      <c r="F3" s="859"/>
      <c r="G3" s="859"/>
      <c r="H3" s="859"/>
      <c r="I3" s="859"/>
      <c r="J3" s="859"/>
    </row>
    <row r="4" spans="2:10" ht="37.5" customHeight="1">
      <c r="B4" s="860" t="e" vm="11">
        <v>#VALUE!</v>
      </c>
      <c r="C4" s="861"/>
      <c r="D4" s="861"/>
      <c r="E4" s="861"/>
      <c r="F4" s="861"/>
      <c r="G4" s="861"/>
      <c r="H4" s="861"/>
      <c r="I4" s="861"/>
      <c r="J4" s="862"/>
    </row>
    <row r="5" spans="2:10" ht="37.5" customHeight="1">
      <c r="B5" s="863"/>
      <c r="C5" s="864"/>
      <c r="D5" s="864"/>
      <c r="E5" s="864"/>
      <c r="F5" s="864"/>
      <c r="G5" s="864"/>
      <c r="H5" s="864"/>
      <c r="I5" s="864"/>
      <c r="J5" s="865"/>
    </row>
    <row r="6" spans="2:10" ht="37.5" customHeight="1">
      <c r="B6" s="863"/>
      <c r="C6" s="864"/>
      <c r="D6" s="864"/>
      <c r="E6" s="864"/>
      <c r="F6" s="864"/>
      <c r="G6" s="864"/>
      <c r="H6" s="864"/>
      <c r="I6" s="864"/>
      <c r="J6" s="865"/>
    </row>
    <row r="7" spans="2:10" ht="37.5" customHeight="1">
      <c r="B7" s="863"/>
      <c r="C7" s="864"/>
      <c r="D7" s="864"/>
      <c r="E7" s="864"/>
      <c r="F7" s="864"/>
      <c r="G7" s="864"/>
      <c r="H7" s="864"/>
      <c r="I7" s="864"/>
      <c r="J7" s="865"/>
    </row>
    <row r="8" spans="2:10" ht="37.5" customHeight="1">
      <c r="B8" s="863"/>
      <c r="C8" s="864"/>
      <c r="D8" s="864"/>
      <c r="E8" s="864"/>
      <c r="F8" s="864"/>
      <c r="G8" s="864"/>
      <c r="H8" s="864"/>
      <c r="I8" s="864"/>
      <c r="J8" s="865"/>
    </row>
    <row r="9" spans="2:10" ht="37.5" customHeight="1">
      <c r="B9" s="863"/>
      <c r="C9" s="864"/>
      <c r="D9" s="864"/>
      <c r="E9" s="864"/>
      <c r="F9" s="864"/>
      <c r="G9" s="864"/>
      <c r="H9" s="864"/>
      <c r="I9" s="864"/>
      <c r="J9" s="865"/>
    </row>
    <row r="10" spans="2:10" ht="37.5" customHeight="1">
      <c r="B10" s="863"/>
      <c r="C10" s="864"/>
      <c r="D10" s="864"/>
      <c r="E10" s="864"/>
      <c r="F10" s="864"/>
      <c r="G10" s="864"/>
      <c r="H10" s="864"/>
      <c r="I10" s="864"/>
      <c r="J10" s="865"/>
    </row>
    <row r="11" spans="2:10" ht="37.5" customHeight="1">
      <c r="B11" s="863"/>
      <c r="C11" s="864"/>
      <c r="D11" s="864"/>
      <c r="E11" s="864"/>
      <c r="F11" s="864"/>
      <c r="G11" s="864"/>
      <c r="H11" s="864"/>
      <c r="I11" s="864"/>
      <c r="J11" s="865"/>
    </row>
    <row r="12" spans="2:10" ht="37.5" customHeight="1">
      <c r="B12" s="863"/>
      <c r="C12" s="864"/>
      <c r="D12" s="864"/>
      <c r="E12" s="864"/>
      <c r="F12" s="864"/>
      <c r="G12" s="864"/>
      <c r="H12" s="864"/>
      <c r="I12" s="864"/>
      <c r="J12" s="865"/>
    </row>
    <row r="13" spans="2:10" ht="37.5" customHeight="1">
      <c r="B13" s="866"/>
      <c r="C13" s="867"/>
      <c r="D13" s="867"/>
      <c r="E13" s="867"/>
      <c r="F13" s="867"/>
      <c r="G13" s="867"/>
      <c r="H13" s="867"/>
      <c r="I13" s="867"/>
      <c r="J13" s="868"/>
    </row>
    <row r="15" spans="2:10" ht="22" customHeight="1">
      <c r="B15" s="859" t="s">
        <v>1683</v>
      </c>
      <c r="C15" s="859"/>
      <c r="D15" s="859"/>
      <c r="E15" s="859"/>
      <c r="F15" s="859"/>
      <c r="G15" s="859"/>
      <c r="H15" s="859"/>
      <c r="I15" s="859"/>
      <c r="J15" s="859"/>
    </row>
    <row r="16" spans="2:10" ht="37.5" customHeight="1">
      <c r="B16" s="860" t="e" vm="12">
        <v>#VALUE!</v>
      </c>
      <c r="C16" s="861"/>
      <c r="D16" s="861"/>
      <c r="E16" s="861"/>
      <c r="F16" s="861"/>
      <c r="G16" s="861"/>
      <c r="H16" s="861"/>
      <c r="I16" s="861"/>
      <c r="J16" s="862"/>
    </row>
    <row r="17" spans="2:10" ht="37.5" customHeight="1">
      <c r="B17" s="863"/>
      <c r="C17" s="864"/>
      <c r="D17" s="864"/>
      <c r="E17" s="864"/>
      <c r="F17" s="864"/>
      <c r="G17" s="864"/>
      <c r="H17" s="864"/>
      <c r="I17" s="864"/>
      <c r="J17" s="865"/>
    </row>
    <row r="18" spans="2:10" ht="37.5" customHeight="1">
      <c r="B18" s="863"/>
      <c r="C18" s="864"/>
      <c r="D18" s="864"/>
      <c r="E18" s="864"/>
      <c r="F18" s="864"/>
      <c r="G18" s="864"/>
      <c r="H18" s="864"/>
      <c r="I18" s="864"/>
      <c r="J18" s="865"/>
    </row>
    <row r="19" spans="2:10" ht="37.5" customHeight="1">
      <c r="B19" s="863"/>
      <c r="C19" s="864"/>
      <c r="D19" s="864"/>
      <c r="E19" s="864"/>
      <c r="F19" s="864"/>
      <c r="G19" s="864"/>
      <c r="H19" s="864"/>
      <c r="I19" s="864"/>
      <c r="J19" s="865"/>
    </row>
    <row r="20" spans="2:10" ht="37.5" customHeight="1">
      <c r="B20" s="863"/>
      <c r="C20" s="864"/>
      <c r="D20" s="864"/>
      <c r="E20" s="864"/>
      <c r="F20" s="864"/>
      <c r="G20" s="864"/>
      <c r="H20" s="864"/>
      <c r="I20" s="864"/>
      <c r="J20" s="865"/>
    </row>
    <row r="21" spans="2:10" ht="37.5" customHeight="1">
      <c r="B21" s="863"/>
      <c r="C21" s="864"/>
      <c r="D21" s="864"/>
      <c r="E21" s="864"/>
      <c r="F21" s="864"/>
      <c r="G21" s="864"/>
      <c r="H21" s="864"/>
      <c r="I21" s="864"/>
      <c r="J21" s="865"/>
    </row>
    <row r="22" spans="2:10" ht="37.5" customHeight="1">
      <c r="B22" s="863"/>
      <c r="C22" s="864"/>
      <c r="D22" s="864"/>
      <c r="E22" s="864"/>
      <c r="F22" s="864"/>
      <c r="G22" s="864"/>
      <c r="H22" s="864"/>
      <c r="I22" s="864"/>
      <c r="J22" s="865"/>
    </row>
    <row r="23" spans="2:10" ht="37.5" customHeight="1">
      <c r="B23" s="863"/>
      <c r="C23" s="864"/>
      <c r="D23" s="864"/>
      <c r="E23" s="864"/>
      <c r="F23" s="864"/>
      <c r="G23" s="864"/>
      <c r="H23" s="864"/>
      <c r="I23" s="864"/>
      <c r="J23" s="865"/>
    </row>
    <row r="24" spans="2:10" ht="37.5" customHeight="1">
      <c r="B24" s="863"/>
      <c r="C24" s="864"/>
      <c r="D24" s="864"/>
      <c r="E24" s="864"/>
      <c r="F24" s="864"/>
      <c r="G24" s="864"/>
      <c r="H24" s="864"/>
      <c r="I24" s="864"/>
      <c r="J24" s="865"/>
    </row>
    <row r="25" spans="2:10" ht="37.5" customHeight="1">
      <c r="B25" s="866"/>
      <c r="C25" s="867"/>
      <c r="D25" s="867"/>
      <c r="E25" s="867"/>
      <c r="F25" s="867"/>
      <c r="G25" s="867"/>
      <c r="H25" s="867"/>
      <c r="I25" s="867"/>
      <c r="J25" s="868"/>
    </row>
    <row r="27" spans="2:10" ht="22" customHeight="1">
      <c r="B27" s="859" t="s">
        <v>1684</v>
      </c>
      <c r="C27" s="859"/>
      <c r="D27" s="859"/>
      <c r="E27" s="859"/>
      <c r="F27" s="859"/>
      <c r="G27" s="859"/>
      <c r="H27" s="859"/>
      <c r="I27" s="859"/>
      <c r="J27" s="859"/>
    </row>
    <row r="28" spans="2:10" ht="37.5" customHeight="1">
      <c r="B28" s="860" t="e" vm="13">
        <v>#VALUE!</v>
      </c>
      <c r="C28" s="861"/>
      <c r="D28" s="861"/>
      <c r="E28" s="861"/>
      <c r="F28" s="861"/>
      <c r="G28" s="861"/>
      <c r="H28" s="861"/>
      <c r="I28" s="861"/>
      <c r="J28" s="862"/>
    </row>
    <row r="29" spans="2:10" ht="37.5" customHeight="1">
      <c r="B29" s="863"/>
      <c r="C29" s="864"/>
      <c r="D29" s="864"/>
      <c r="E29" s="864"/>
      <c r="F29" s="864"/>
      <c r="G29" s="864"/>
      <c r="H29" s="864"/>
      <c r="I29" s="864"/>
      <c r="J29" s="865"/>
    </row>
    <row r="30" spans="2:10" ht="37.5" customHeight="1">
      <c r="B30" s="863"/>
      <c r="C30" s="864"/>
      <c r="D30" s="864"/>
      <c r="E30" s="864"/>
      <c r="F30" s="864"/>
      <c r="G30" s="864"/>
      <c r="H30" s="864"/>
      <c r="I30" s="864"/>
      <c r="J30" s="865"/>
    </row>
    <row r="31" spans="2:10" ht="37.5" customHeight="1">
      <c r="B31" s="863"/>
      <c r="C31" s="864"/>
      <c r="D31" s="864"/>
      <c r="E31" s="864"/>
      <c r="F31" s="864"/>
      <c r="G31" s="864"/>
      <c r="H31" s="864"/>
      <c r="I31" s="864"/>
      <c r="J31" s="865"/>
    </row>
    <row r="32" spans="2:10" ht="37.5" customHeight="1">
      <c r="B32" s="863"/>
      <c r="C32" s="864"/>
      <c r="D32" s="864"/>
      <c r="E32" s="864"/>
      <c r="F32" s="864"/>
      <c r="G32" s="864"/>
      <c r="H32" s="864"/>
      <c r="I32" s="864"/>
      <c r="J32" s="865"/>
    </row>
    <row r="33" spans="2:10" ht="37.5" customHeight="1">
      <c r="B33" s="863"/>
      <c r="C33" s="864"/>
      <c r="D33" s="864"/>
      <c r="E33" s="864"/>
      <c r="F33" s="864"/>
      <c r="G33" s="864"/>
      <c r="H33" s="864"/>
      <c r="I33" s="864"/>
      <c r="J33" s="865"/>
    </row>
    <row r="34" spans="2:10" ht="37.5" customHeight="1">
      <c r="B34" s="863"/>
      <c r="C34" s="864"/>
      <c r="D34" s="864"/>
      <c r="E34" s="864"/>
      <c r="F34" s="864"/>
      <c r="G34" s="864"/>
      <c r="H34" s="864"/>
      <c r="I34" s="864"/>
      <c r="J34" s="865"/>
    </row>
    <row r="35" spans="2:10" ht="37.5" customHeight="1">
      <c r="B35" s="863"/>
      <c r="C35" s="864"/>
      <c r="D35" s="864"/>
      <c r="E35" s="864"/>
      <c r="F35" s="864"/>
      <c r="G35" s="864"/>
      <c r="H35" s="864"/>
      <c r="I35" s="864"/>
      <c r="J35" s="865"/>
    </row>
    <row r="36" spans="2:10" ht="37.5" customHeight="1">
      <c r="B36" s="863"/>
      <c r="C36" s="864"/>
      <c r="D36" s="864"/>
      <c r="E36" s="864"/>
      <c r="F36" s="864"/>
      <c r="G36" s="864"/>
      <c r="H36" s="864"/>
      <c r="I36" s="864"/>
      <c r="J36" s="865"/>
    </row>
    <row r="37" spans="2:10" ht="37.5" customHeight="1">
      <c r="B37" s="866"/>
      <c r="C37" s="867"/>
      <c r="D37" s="867"/>
      <c r="E37" s="867"/>
      <c r="F37" s="867"/>
      <c r="G37" s="867"/>
      <c r="H37" s="867"/>
      <c r="I37" s="867"/>
      <c r="J37" s="868"/>
    </row>
    <row r="39" spans="2:10" ht="22" customHeight="1">
      <c r="B39" s="859" t="s">
        <v>1685</v>
      </c>
      <c r="C39" s="859"/>
      <c r="D39" s="859"/>
      <c r="E39" s="859"/>
      <c r="F39" s="859"/>
      <c r="G39" s="859"/>
      <c r="H39" s="859"/>
      <c r="I39" s="859"/>
      <c r="J39" s="859"/>
    </row>
    <row r="40" spans="2:10" ht="37.5" customHeight="1">
      <c r="B40" s="860" t="e" vm="14">
        <v>#VALUE!</v>
      </c>
      <c r="C40" s="861"/>
      <c r="D40" s="861"/>
      <c r="E40" s="861"/>
      <c r="F40" s="861"/>
      <c r="G40" s="861"/>
      <c r="H40" s="861"/>
      <c r="I40" s="861"/>
      <c r="J40" s="862"/>
    </row>
    <row r="41" spans="2:10" ht="37.5" customHeight="1">
      <c r="B41" s="863"/>
      <c r="C41" s="864"/>
      <c r="D41" s="864"/>
      <c r="E41" s="864"/>
      <c r="F41" s="864"/>
      <c r="G41" s="864"/>
      <c r="H41" s="864"/>
      <c r="I41" s="864"/>
      <c r="J41" s="865"/>
    </row>
    <row r="42" spans="2:10" ht="37.5" customHeight="1">
      <c r="B42" s="863"/>
      <c r="C42" s="864"/>
      <c r="D42" s="864"/>
      <c r="E42" s="864"/>
      <c r="F42" s="864"/>
      <c r="G42" s="864"/>
      <c r="H42" s="864"/>
      <c r="I42" s="864"/>
      <c r="J42" s="865"/>
    </row>
    <row r="43" spans="2:10" ht="37.5" customHeight="1">
      <c r="B43" s="863"/>
      <c r="C43" s="864"/>
      <c r="D43" s="864"/>
      <c r="E43" s="864"/>
      <c r="F43" s="864"/>
      <c r="G43" s="864"/>
      <c r="H43" s="864"/>
      <c r="I43" s="864"/>
      <c r="J43" s="865"/>
    </row>
    <row r="44" spans="2:10" ht="37.5" customHeight="1">
      <c r="B44" s="863"/>
      <c r="C44" s="864"/>
      <c r="D44" s="864"/>
      <c r="E44" s="864"/>
      <c r="F44" s="864"/>
      <c r="G44" s="864"/>
      <c r="H44" s="864"/>
      <c r="I44" s="864"/>
      <c r="J44" s="865"/>
    </row>
    <row r="45" spans="2:10" ht="37.5" customHeight="1">
      <c r="B45" s="863"/>
      <c r="C45" s="864"/>
      <c r="D45" s="864"/>
      <c r="E45" s="864"/>
      <c r="F45" s="864"/>
      <c r="G45" s="864"/>
      <c r="H45" s="864"/>
      <c r="I45" s="864"/>
      <c r="J45" s="865"/>
    </row>
    <row r="46" spans="2:10" ht="37.5" customHeight="1">
      <c r="B46" s="863"/>
      <c r="C46" s="864"/>
      <c r="D46" s="864"/>
      <c r="E46" s="864"/>
      <c r="F46" s="864"/>
      <c r="G46" s="864"/>
      <c r="H46" s="864"/>
      <c r="I46" s="864"/>
      <c r="J46" s="865"/>
    </row>
    <row r="47" spans="2:10" ht="37.5" customHeight="1">
      <c r="B47" s="863"/>
      <c r="C47" s="864"/>
      <c r="D47" s="864"/>
      <c r="E47" s="864"/>
      <c r="F47" s="864"/>
      <c r="G47" s="864"/>
      <c r="H47" s="864"/>
      <c r="I47" s="864"/>
      <c r="J47" s="865"/>
    </row>
    <row r="48" spans="2:10" ht="37.5" customHeight="1">
      <c r="B48" s="863"/>
      <c r="C48" s="864"/>
      <c r="D48" s="864"/>
      <c r="E48" s="864"/>
      <c r="F48" s="864"/>
      <c r="G48" s="864"/>
      <c r="H48" s="864"/>
      <c r="I48" s="864"/>
      <c r="J48" s="865"/>
    </row>
    <row r="49" spans="2:10" ht="37.5" customHeight="1">
      <c r="B49" s="866"/>
      <c r="C49" s="867"/>
      <c r="D49" s="867"/>
      <c r="E49" s="867"/>
      <c r="F49" s="867"/>
      <c r="G49" s="867"/>
      <c r="H49" s="867"/>
      <c r="I49" s="867"/>
      <c r="J49" s="868"/>
    </row>
  </sheetData>
  <sheetProtection sheet="1" objects="1" scenarios="1"/>
  <mergeCells count="10">
    <mergeCell ref="B27:J27"/>
    <mergeCell ref="B28:J37"/>
    <mergeCell ref="B39:J39"/>
    <mergeCell ref="B40:J49"/>
    <mergeCell ref="B1:J1"/>
    <mergeCell ref="B2:J2"/>
    <mergeCell ref="B3:J3"/>
    <mergeCell ref="B4:J13"/>
    <mergeCell ref="B15:J15"/>
    <mergeCell ref="B16:J25"/>
  </mergeCells>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41265A-769E-4C7F-B04A-AA0A7483E624}">
  <dimension ref="A1:C20"/>
  <sheetViews>
    <sheetView tabSelected="1" workbookViewId="0">
      <selection activeCell="H13" sqref="H13"/>
    </sheetView>
  </sheetViews>
  <sheetFormatPr baseColWidth="10" defaultColWidth="10.58203125" defaultRowHeight="13"/>
  <cols>
    <col min="1" max="1" width="44.25" style="272" customWidth="1"/>
    <col min="2" max="2" width="53.83203125" style="272" customWidth="1"/>
    <col min="3" max="16384" width="10.58203125" style="272"/>
  </cols>
  <sheetData>
    <row r="1" spans="1:3" ht="14.5">
      <c r="A1" s="277" t="s">
        <v>1646</v>
      </c>
    </row>
    <row r="2" spans="1:3">
      <c r="A2" s="410"/>
    </row>
    <row r="3" spans="1:3" ht="18" customHeight="1">
      <c r="A3" s="871" t="s">
        <v>1647</v>
      </c>
      <c r="B3" s="871"/>
    </row>
    <row r="4" spans="1:3" ht="26.25" customHeight="1">
      <c r="A4" s="273" t="s">
        <v>1648</v>
      </c>
      <c r="B4" s="273" t="s">
        <v>1649</v>
      </c>
    </row>
    <row r="5" spans="1:3" ht="26.25" customHeight="1">
      <c r="A5" s="273" t="s">
        <v>1650</v>
      </c>
      <c r="B5" s="273">
        <v>67</v>
      </c>
    </row>
    <row r="6" spans="1:3" ht="17.25" customHeight="1">
      <c r="A6" s="871" t="s">
        <v>1651</v>
      </c>
      <c r="B6" s="871"/>
    </row>
    <row r="7" spans="1:3" ht="54.75" customHeight="1">
      <c r="A7" s="273" t="s">
        <v>1652</v>
      </c>
      <c r="B7" s="274" t="s">
        <v>1653</v>
      </c>
    </row>
    <row r="8" spans="1:3" ht="35.25" customHeight="1">
      <c r="A8" s="273" t="s">
        <v>1654</v>
      </c>
      <c r="B8" s="274" t="s">
        <v>1655</v>
      </c>
    </row>
    <row r="9" spans="1:3" ht="35.25" customHeight="1">
      <c r="A9" s="273" t="s">
        <v>1656</v>
      </c>
      <c r="B9" s="274" t="s">
        <v>1657</v>
      </c>
    </row>
    <row r="10" spans="1:3" ht="35.25" customHeight="1">
      <c r="A10" s="273" t="s">
        <v>1658</v>
      </c>
      <c r="B10" s="274" t="s">
        <v>1659</v>
      </c>
    </row>
    <row r="11" spans="1:3" ht="96.75" customHeight="1">
      <c r="A11" s="273" t="s">
        <v>1660</v>
      </c>
      <c r="B11" s="274"/>
    </row>
    <row r="12" spans="1:3" ht="34.5" customHeight="1">
      <c r="A12" s="273" t="s">
        <v>1661</v>
      </c>
      <c r="B12" s="274" t="s">
        <v>1662</v>
      </c>
    </row>
    <row r="13" spans="1:3" ht="102" customHeight="1">
      <c r="A13" s="273" t="s">
        <v>1663</v>
      </c>
      <c r="B13" s="274" t="s">
        <v>1664</v>
      </c>
    </row>
    <row r="14" spans="1:3" ht="19.5" customHeight="1">
      <c r="A14" s="871" t="s">
        <v>1665</v>
      </c>
      <c r="B14" s="871"/>
    </row>
    <row r="15" spans="1:3" s="275" customFormat="1" ht="69.75" customHeight="1">
      <c r="A15" s="274" t="s">
        <v>1666</v>
      </c>
      <c r="B15" s="274" t="s">
        <v>1667</v>
      </c>
    </row>
    <row r="16" spans="1:3" s="275" customFormat="1" ht="40.5" customHeight="1">
      <c r="A16" s="274" t="s">
        <v>1668</v>
      </c>
      <c r="B16" s="274" t="s">
        <v>1669</v>
      </c>
      <c r="C16" s="276"/>
    </row>
    <row r="17" spans="1:2" s="275" customFormat="1" ht="101.25" customHeight="1">
      <c r="A17" s="274" t="s">
        <v>1670</v>
      </c>
      <c r="B17" s="274" t="s">
        <v>1671</v>
      </c>
    </row>
    <row r="18" spans="1:2" ht="17.25" customHeight="1">
      <c r="A18" s="871" t="s">
        <v>1672</v>
      </c>
      <c r="B18" s="871"/>
    </row>
    <row r="19" spans="1:2" ht="26.25" customHeight="1">
      <c r="A19" s="273" t="s">
        <v>1673</v>
      </c>
      <c r="B19" s="273" t="s">
        <v>1674</v>
      </c>
    </row>
    <row r="20" spans="1:2" ht="26.25" customHeight="1">
      <c r="A20" s="872" t="s">
        <v>1675</v>
      </c>
      <c r="B20" s="872"/>
    </row>
  </sheetData>
  <sheetProtection sheet="1" objects="1" scenarios="1"/>
  <mergeCells count="5">
    <mergeCell ref="A3:B3"/>
    <mergeCell ref="A18:B18"/>
    <mergeCell ref="A14:B14"/>
    <mergeCell ref="A6:B6"/>
    <mergeCell ref="A20:B20"/>
  </mergeCell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9870B9C2543B5D458C25BD72460ABD51" ma:contentTypeVersion="14" ma:contentTypeDescription="Crear nuevo documento." ma:contentTypeScope="" ma:versionID="3086db2bad1ffdf0b05944998d9bda4e">
  <xsd:schema xmlns:xsd="http://www.w3.org/2001/XMLSchema" xmlns:xs="http://www.w3.org/2001/XMLSchema" xmlns:p="http://schemas.microsoft.com/office/2006/metadata/properties" xmlns:ns2="683afdf8-9e3b-456a-9698-bbd4767062f7" xmlns:ns3="2915f946-a5be-41ef-82f6-4a9b0caedb8c" targetNamespace="http://schemas.microsoft.com/office/2006/metadata/properties" ma:root="true" ma:fieldsID="40a4e557ec1b2a7f99b7de58751ace61" ns2:_="" ns3:_="">
    <xsd:import namespace="683afdf8-9e3b-456a-9698-bbd4767062f7"/>
    <xsd:import namespace="2915f946-a5be-41ef-82f6-4a9b0caedb8c"/>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683afdf8-9e3b-456a-9698-bbd4767062f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4e9e73d8-5e95-4c28-afa1-90bb81f96273"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BillingMetadata" ma:index="21"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2915f946-a5be-41ef-82f6-4a9b0caedb8c" elementFormDefault="qualified">
    <xsd:import namespace="http://schemas.microsoft.com/office/2006/documentManagement/types"/>
    <xsd:import namespace="http://schemas.microsoft.com/office/infopath/2007/PartnerControls"/>
    <xsd:element name="TaxCatchAll" ma:index="14" nillable="true" ma:displayName="Taxonomy Catch All Column" ma:hidden="true" ma:list="{93f43fbd-912a-429d-8b09-ae26c8774e1d}" ma:internalName="TaxCatchAll" ma:showField="CatchAllData" ma:web="2915f946-a5be-41ef-82f6-4a9b0caedb8c">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TaxCatchAll xmlns="2915f946-a5be-41ef-82f6-4a9b0caedb8c" xsi:nil="true"/>
    <lcf76f155ced4ddcb4097134ff3c332f xmlns="683afdf8-9e3b-456a-9698-bbd4767062f7">
      <Terms xmlns="http://schemas.microsoft.com/office/infopath/2007/PartnerControls"/>
    </lcf76f155ced4ddcb4097134ff3c332f>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CDD93E08-5E3D-4A2E-B3AB-C5F29DB5044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683afdf8-9e3b-456a-9698-bbd4767062f7"/>
    <ds:schemaRef ds:uri="2915f946-a5be-41ef-82f6-4a9b0caedb8c"/>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E7DF115F-47F8-4704-BD03-266B14D914BC}">
  <ds:schemaRefs>
    <ds:schemaRef ds:uri="http://purl.org/dc/dcmitype/"/>
    <ds:schemaRef ds:uri="683afdf8-9e3b-456a-9698-bbd4767062f7"/>
    <ds:schemaRef ds:uri="http://schemas.microsoft.com/office/2006/documentManagement/types"/>
    <ds:schemaRef ds:uri="http://schemas.microsoft.com/office/infopath/2007/PartnerControls"/>
    <ds:schemaRef ds:uri="http://www.w3.org/XML/1998/namespace"/>
    <ds:schemaRef ds:uri="http://purl.org/dc/terms/"/>
    <ds:schemaRef ds:uri="http://purl.org/dc/elements/1.1/"/>
    <ds:schemaRef ds:uri="2915f946-a5be-41ef-82f6-4a9b0caedb8c"/>
    <ds:schemaRef ds:uri="http://schemas.openxmlformats.org/package/2006/metadata/core-properties"/>
    <ds:schemaRef ds:uri="http://schemas.microsoft.com/office/2006/metadata/properties"/>
  </ds:schemaRefs>
</ds:datastoreItem>
</file>

<file path=customXml/itemProps3.xml><?xml version="1.0" encoding="utf-8"?>
<ds:datastoreItem xmlns:ds="http://schemas.openxmlformats.org/officeDocument/2006/customXml" ds:itemID="{FF4B0B44-8EA7-4A21-9A8E-A4D9931287C8}">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33</vt:i4>
      </vt:variant>
    </vt:vector>
  </HeadingPairs>
  <TitlesOfParts>
    <vt:vector size="33" baseType="lpstr">
      <vt:lpstr>Inicio</vt:lpstr>
      <vt:lpstr>Índice</vt:lpstr>
      <vt:lpstr>Transparencia y reporte</vt:lpstr>
      <vt:lpstr>Gobierno Corporativo</vt:lpstr>
      <vt:lpstr>Materialidad</vt:lpstr>
      <vt:lpstr>Gestión de Riesgos y Crisis</vt:lpstr>
      <vt:lpstr>Ética en los Negocios</vt:lpstr>
      <vt:lpstr>Influencia Política</vt:lpstr>
      <vt:lpstr>Gestión de la Cadena de Suminis</vt:lpstr>
      <vt:lpstr>Estrategia tributaria</vt:lpstr>
      <vt:lpstr>Seguridad de la Información</vt:lpstr>
      <vt:lpstr>Inteligencia Artificial Respons</vt:lpstr>
      <vt:lpstr>Calidad de Producto y Retiros</vt:lpstr>
      <vt:lpstr>Política y Gestión Ambiental</vt:lpstr>
      <vt:lpstr>Energía</vt:lpstr>
      <vt:lpstr>Embalaje</vt:lpstr>
      <vt:lpstr>Residuos y Contaminantes</vt:lpstr>
      <vt:lpstr>Agua</vt:lpstr>
      <vt:lpstr>Estrategia Climática</vt:lpstr>
      <vt:lpstr>Gestión Responsable del Product</vt:lpstr>
      <vt:lpstr>Materias Primas Sostenible</vt:lpstr>
      <vt:lpstr>Indicadores Laborales</vt:lpstr>
      <vt:lpstr>Derechos Humanos</vt:lpstr>
      <vt:lpstr>Gestión del Capital Humano</vt:lpstr>
      <vt:lpstr>Salud y Seguridad Ocupacional</vt:lpstr>
      <vt:lpstr>Salud y Nutrición</vt:lpstr>
      <vt:lpstr>Relación con Clientes</vt:lpstr>
      <vt:lpstr>Protección de la Privacidad</vt:lpstr>
      <vt:lpstr>SASB</vt:lpstr>
      <vt:lpstr>GRI</vt:lpstr>
      <vt:lpstr>Verificación externa</vt:lpstr>
      <vt:lpstr>Verificación Huella de Carbono</vt:lpstr>
      <vt:lpstr>Paris ESG 2025</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Rojas Gonzalez, Marcela (Externos - Sostenibilidad)</dc:creator>
  <cp:keywords/>
  <dc:description/>
  <cp:lastModifiedBy>Gomez Arriagada, Eliana</cp:lastModifiedBy>
  <cp:revision/>
  <dcterms:created xsi:type="dcterms:W3CDTF">2026-04-28T14:11:32Z</dcterms:created>
  <dcterms:modified xsi:type="dcterms:W3CDTF">2026-08-04T14:45:14Z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0x0101009870B9C2543B5D458C25BD72460ABD51</vt:lpwstr>
  </property>
  <property fmtid="{D5CDD505-2E9C-101B-9397-08002B2CF9AE}" pid="3" name="MediaServiceImageTags">
    <vt:lpwstr/>
  </property>
</Properties>
</file>